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1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067"/>
  <workbookPr codeName="ThisWorkbook"/>
  <mc:AlternateContent xmlns:mc="http://schemas.openxmlformats.org/markup-compatibility/2006">
    <mc:Choice Requires="x15">
      <x15ac:absPath xmlns:x15ac="http://schemas.microsoft.com/office/spreadsheetml/2010/11/ac" url="G:\リムーバブル ディスク\work16\EXL\ソフト\28GSSR\"/>
    </mc:Choice>
  </mc:AlternateContent>
  <bookViews>
    <workbookView xWindow="156" yWindow="240" windowWidth="24888" windowHeight="11592" tabRatio="821" activeTab="3"/>
  </bookViews>
  <sheets>
    <sheet name="① 　２８リーグ戦成績総括表" sheetId="9" r:id="rId1"/>
    <sheet name="②　A3で　印刷可　 ２８年度成績表（シニアの部）" sheetId="10" r:id="rId2"/>
    <sheet name="③　２８年度成績表 （ハイシニアの部）" sheetId="11" r:id="rId3"/>
    <sheet name="④２８年度成績表　（古希の部）" sheetId="12" r:id="rId4"/>
    <sheet name="⑤　投手・長打成績まとめ・連盟受賞者" sheetId="13" state="hidden" r:id="rId5"/>
    <sheet name="⑬　２８（リンク貼付用）連盟受賞者" sheetId="23" r:id="rId6"/>
    <sheet name="⑥シニア (投手)" sheetId="14" r:id="rId7"/>
    <sheet name="⑦ハイシニア(投手)" sheetId="15" r:id="rId8"/>
    <sheet name="⑧古希 (投手)" sheetId="16" r:id="rId9"/>
    <sheet name="選手名簿" sheetId="22" r:id="rId10"/>
    <sheet name="区分１" sheetId="29" r:id="rId11"/>
    <sheet name="⑨シニア(長打) 順位別" sheetId="32" r:id="rId12"/>
    <sheet name="⑨シニア(長打)" sheetId="17" r:id="rId13"/>
    <sheet name="区分２" sheetId="28" r:id="rId14"/>
    <sheet name="⑩ハイシニア(長打) 順位別" sheetId="30" r:id="rId15"/>
    <sheet name="⑩ハイシニア(長打)" sheetId="18" r:id="rId16"/>
    <sheet name="区分３" sheetId="24" r:id="rId17"/>
    <sheet name="⑪古希(長打） 順位別" sheetId="26" r:id="rId18"/>
    <sheet name="⑪古希(長打） " sheetId="19" r:id="rId19"/>
    <sheet name="⑫　(リンク貼付用)期日場所等" sheetId="21" r:id="rId20"/>
    <sheet name="お願い　28.6.15" sheetId="1" r:id="rId21"/>
    <sheet name="Sheet2" sheetId="2" r:id="rId22"/>
    <sheet name="リーグ戦総括表" sheetId="7" r:id="rId23"/>
    <sheet name="⑫　（リンク貼付用）　連盟受賞者" sheetId="20" r:id="rId24"/>
    <sheet name="　A3　 ２７年度リーグ戦成績表（シニアの部）４戦分" sheetId="4" r:id="rId25"/>
    <sheet name="２７年度リーグ戦成績表 7チームハイシニアの部 (2)" sheetId="6" r:id="rId26"/>
    <sheet name="２７年度リーグ戦成績表 ７チーム古希の部" sheetId="8" r:id="rId27"/>
    <sheet name="⑬　２８（リンク貼付用）　連盟受賞者" sheetId="31" r:id="rId28"/>
    <sheet name="Sheet3" sheetId="3" state="hidden" r:id="rId29"/>
  </sheets>
  <externalReferences>
    <externalReference r:id="rId30"/>
    <externalReference r:id="rId31"/>
    <externalReference r:id="rId32"/>
  </externalReferences>
  <definedNames>
    <definedName name="OLE_LINK1" localSheetId="4">'⑤　投手・長打成績まとめ・連盟受賞者'!$AT$2</definedName>
    <definedName name="OLE_LINK2" localSheetId="27">'⑬　２８（リンク貼付用）　連盟受賞者'!$H$6</definedName>
    <definedName name="_xlnm.Print_Area" localSheetId="24">'　A3　 ２７年度リーグ戦成績表（シニアの部）４戦分'!$A$1:$CJ$58</definedName>
    <definedName name="_xlnm.Print_Area" localSheetId="0">'① 　２８リーグ戦成績総括表'!$A$1:$Q$47</definedName>
    <definedName name="_xlnm.Print_Area" localSheetId="1">'②　A3で　印刷可　 ２８年度成績表（シニアの部）'!$A$1:$CJ$47</definedName>
    <definedName name="_xlnm.Print_Area" localSheetId="25">'２７年度リーグ戦成績表 7チームハイシニアの部 (2)'!$A$1:$BK$32</definedName>
    <definedName name="_xlnm.Print_Area" localSheetId="26">'２７年度リーグ戦成績表 ７チーム古希の部'!$A$1:$BE$52</definedName>
    <definedName name="_xlnm.Print_Area" localSheetId="2">'③　２８年度成績表 （ハイシニアの部）'!$A$1:$BK$46</definedName>
    <definedName name="_xlnm.Print_Area" localSheetId="3">'④２８年度成績表　（古希の部）'!$A$1:$BE$47</definedName>
    <definedName name="_xlnm.Print_Area" localSheetId="4">'⑤　投手・長打成績まとめ・連盟受賞者'!$A$1:$AQ$45</definedName>
    <definedName name="_xlnm.Print_Area" localSheetId="6">'⑥シニア (投手)'!$A$1:$DB$98</definedName>
    <definedName name="_xlnm.Print_Area" localSheetId="7">'⑦ハイシニア(投手)'!$A$1:$BX$56</definedName>
    <definedName name="_xlnm.Print_Area" localSheetId="8">'⑧古希 (投手)'!$A$1:$BW$55</definedName>
    <definedName name="_xlnm.Print_Area" localSheetId="12">'⑨シニア(長打)'!$A$1:$BL$142</definedName>
    <definedName name="_xlnm.Print_Area" localSheetId="11">'⑨シニア(長打) 順位別'!$A$1:$BL$142</definedName>
    <definedName name="_xlnm.Print_Area" localSheetId="15">'⑩ハイシニア(長打)'!$A$1:$AU$72</definedName>
    <definedName name="_xlnm.Print_Area" localSheetId="14">'⑩ハイシニア(長打) 順位別'!$A$1:$AU$72</definedName>
    <definedName name="_xlnm.Print_Area" localSheetId="18">'⑪古希(長打） '!$A$1:$AU$68</definedName>
    <definedName name="_xlnm.Print_Area" localSheetId="17">'⑪古希(長打） 順位別'!$A$1:$AU$68</definedName>
    <definedName name="_xlnm.Print_Area" localSheetId="23">'⑫　（リンク貼付用）　連盟受賞者'!$A$1:$V$19</definedName>
    <definedName name="_xlnm.Print_Area" localSheetId="19">'⑫　(リンク貼付用)期日場所等'!$A$1:$AH$22</definedName>
    <definedName name="_xlnm.Print_Area" localSheetId="27">'⑬　２８（リンク貼付用）　連盟受賞者'!$A$1:$E$13</definedName>
    <definedName name="_xlnm.Print_Area" localSheetId="5">'⑬　２８（リンク貼付用）連盟受賞者'!$A$1:$H$13</definedName>
    <definedName name="_xlnm.Print_Area" localSheetId="22">リーグ戦総括表!$A$1:$R$53</definedName>
    <definedName name="_xlnm.Print_Area" localSheetId="9">選手名簿!$A$1:$AA$25</definedName>
    <definedName name="_xlnm.Print_Titles" localSheetId="6">'⑥シニア (投手)'!$5:$7</definedName>
    <definedName name="_xlnm.Print_Titles" localSheetId="12">'⑨シニア(長打)'!$6:$8</definedName>
    <definedName name="_xlnm.Print_Titles" localSheetId="11">'⑨シニア(長打) 順位別'!$6:$8</definedName>
  </definedNames>
  <calcPr calcId="171027"/>
</workbook>
</file>

<file path=xl/calcChain.xml><?xml version="1.0" encoding="utf-8"?>
<calcChain xmlns="http://schemas.openxmlformats.org/spreadsheetml/2006/main">
  <c r="AI9" i="10" l="1"/>
  <c r="W12" i="10"/>
  <c r="K18" i="10"/>
  <c r="AI16" i="10"/>
  <c r="W22" i="10"/>
  <c r="BA11" i="10"/>
  <c r="E32" i="10"/>
  <c r="AC9" i="10"/>
  <c r="E21" i="10"/>
  <c r="BA20" i="10"/>
  <c r="AC32" i="10"/>
  <c r="AZ39" i="12" l="1"/>
  <c r="AZ34" i="12"/>
  <c r="AZ29" i="12"/>
  <c r="AZ24" i="12"/>
  <c r="AZ19" i="12"/>
  <c r="AZ14" i="12"/>
  <c r="AY39" i="12"/>
  <c r="BA39" i="12" s="1"/>
  <c r="AY34" i="12"/>
  <c r="BA34" i="12" s="1"/>
  <c r="AY29" i="12"/>
  <c r="BA29" i="12" s="1"/>
  <c r="AY24" i="12"/>
  <c r="BA24" i="12" s="1"/>
  <c r="AY19" i="12"/>
  <c r="BA19" i="12" s="1"/>
  <c r="AY14" i="12"/>
  <c r="Q11" i="11"/>
  <c r="AI10" i="11"/>
  <c r="E21" i="11"/>
  <c r="AI20" i="11"/>
  <c r="AC25" i="11"/>
  <c r="AO30" i="11"/>
  <c r="W30" i="11"/>
  <c r="Q35" i="11"/>
  <c r="E35" i="11"/>
  <c r="W42" i="11"/>
  <c r="AC40" i="11"/>
  <c r="E17" i="12"/>
  <c r="K12" i="12"/>
  <c r="AI16" i="12"/>
  <c r="K36" i="12"/>
  <c r="W40" i="12"/>
  <c r="AO25" i="12"/>
  <c r="AO31" i="12"/>
  <c r="W31" i="12"/>
  <c r="AC26" i="12"/>
  <c r="K31" i="12"/>
  <c r="AC16" i="12"/>
  <c r="E16" i="12"/>
  <c r="K11" i="12"/>
  <c r="AI20" i="12"/>
  <c r="Q35" i="12"/>
  <c r="E20" i="12"/>
  <c r="Q10" i="12"/>
  <c r="AI31" i="12"/>
  <c r="AC36" i="12"/>
  <c r="BA14" i="12" l="1"/>
  <c r="BA29" i="10"/>
  <c r="K30" i="10"/>
  <c r="AI29" i="10"/>
  <c r="AC26" i="10"/>
  <c r="AU20" i="10"/>
  <c r="AC17" i="10"/>
  <c r="E14" i="10"/>
  <c r="K14" i="10"/>
  <c r="AC14" i="10"/>
  <c r="AO14" i="10"/>
  <c r="AU14" i="10"/>
  <c r="BA13" i="10"/>
  <c r="AI11" i="10"/>
  <c r="AC12" i="10"/>
  <c r="AC11" i="10"/>
  <c r="K9" i="10"/>
  <c r="W8" i="10"/>
  <c r="AI8" i="10"/>
  <c r="AI7" i="10"/>
  <c r="AU9" i="10"/>
  <c r="BG40" i="10"/>
  <c r="BG38" i="10"/>
  <c r="BH39" i="10"/>
  <c r="BG39" i="10" s="1"/>
  <c r="BM40" i="10"/>
  <c r="D6" i="8" l="1"/>
  <c r="J6" i="8"/>
  <c r="P6" i="8"/>
  <c r="V6" i="8"/>
  <c r="AB6" i="8"/>
  <c r="AH6" i="8"/>
  <c r="AN6" i="8"/>
  <c r="K8" i="8"/>
  <c r="Q8" i="8"/>
  <c r="W8" i="8"/>
  <c r="AC8" i="8"/>
  <c r="AI8" i="8"/>
  <c r="AO8" i="8"/>
  <c r="AY8" i="8"/>
  <c r="AZ8" i="8"/>
  <c r="BB8" i="8"/>
  <c r="K9" i="8"/>
  <c r="Q9" i="8"/>
  <c r="W9" i="8"/>
  <c r="AC9" i="8"/>
  <c r="AI9" i="8"/>
  <c r="AO9" i="8"/>
  <c r="K10" i="8"/>
  <c r="Q10" i="8"/>
  <c r="W10" i="8"/>
  <c r="AC10" i="8"/>
  <c r="AI10" i="8"/>
  <c r="AO10" i="8"/>
  <c r="K11" i="8"/>
  <c r="Q11" i="8"/>
  <c r="W11" i="8"/>
  <c r="AC11" i="8"/>
  <c r="AI11" i="8"/>
  <c r="AO11" i="8"/>
  <c r="K12" i="8"/>
  <c r="Q12" i="8"/>
  <c r="W12" i="8"/>
  <c r="AC12" i="8"/>
  <c r="AI12" i="8"/>
  <c r="AO12" i="8"/>
  <c r="K13" i="8"/>
  <c r="Q13" i="8"/>
  <c r="W13" i="8"/>
  <c r="AC13" i="8"/>
  <c r="AI13" i="8"/>
  <c r="AO13" i="8"/>
  <c r="E14" i="8"/>
  <c r="J14" i="8"/>
  <c r="Q14" i="8"/>
  <c r="W14" i="8"/>
  <c r="AC14" i="8"/>
  <c r="AI14" i="8"/>
  <c r="AO14" i="8"/>
  <c r="AY14" i="8"/>
  <c r="BA14" i="8" s="1"/>
  <c r="AZ14" i="8"/>
  <c r="BB14" i="8"/>
  <c r="E15" i="8"/>
  <c r="Q15" i="8"/>
  <c r="W15" i="8"/>
  <c r="AC15" i="8"/>
  <c r="AI15" i="8"/>
  <c r="AO15" i="8"/>
  <c r="E16" i="8"/>
  <c r="Q16" i="8"/>
  <c r="W16" i="8"/>
  <c r="AC16" i="8"/>
  <c r="AI16" i="8"/>
  <c r="AO16" i="8"/>
  <c r="E17" i="8"/>
  <c r="Q17" i="8"/>
  <c r="W17" i="8"/>
  <c r="AC17" i="8"/>
  <c r="AI17" i="8"/>
  <c r="AO17" i="8"/>
  <c r="E18" i="8"/>
  <c r="Q18" i="8"/>
  <c r="W18" i="8"/>
  <c r="AC18" i="8"/>
  <c r="AI18" i="8"/>
  <c r="AO18" i="8"/>
  <c r="E19" i="8"/>
  <c r="Q19" i="8"/>
  <c r="W19" i="8"/>
  <c r="AC19" i="8"/>
  <c r="AI19" i="8"/>
  <c r="AO19" i="8"/>
  <c r="E20" i="8"/>
  <c r="K20" i="8"/>
  <c r="P20" i="8"/>
  <c r="W20" i="8"/>
  <c r="AC20" i="8"/>
  <c r="AI20" i="8"/>
  <c r="AO20" i="8"/>
  <c r="AY20" i="8"/>
  <c r="BA20" i="8" s="1"/>
  <c r="AZ20" i="8"/>
  <c r="BB20" i="8"/>
  <c r="E21" i="8"/>
  <c r="K21" i="8"/>
  <c r="W21" i="8"/>
  <c r="AC21" i="8"/>
  <c r="AI21" i="8"/>
  <c r="AO21" i="8"/>
  <c r="E22" i="8"/>
  <c r="K22" i="8"/>
  <c r="W22" i="8"/>
  <c r="AC22" i="8"/>
  <c r="AI22" i="8"/>
  <c r="AO22" i="8"/>
  <c r="E23" i="8"/>
  <c r="K23" i="8"/>
  <c r="W23" i="8"/>
  <c r="AC23" i="8"/>
  <c r="AI23" i="8"/>
  <c r="AO23" i="8"/>
  <c r="E24" i="8"/>
  <c r="K24" i="8"/>
  <c r="W24" i="8"/>
  <c r="AC24" i="8"/>
  <c r="AI24" i="8"/>
  <c r="AO24" i="8"/>
  <c r="E25" i="8"/>
  <c r="K25" i="8"/>
  <c r="W25" i="8"/>
  <c r="AC25" i="8"/>
  <c r="AI25" i="8"/>
  <c r="AO25" i="8"/>
  <c r="E26" i="8"/>
  <c r="K26" i="8"/>
  <c r="Q26" i="8"/>
  <c r="V26" i="8"/>
  <c r="AC26" i="8"/>
  <c r="AI26" i="8"/>
  <c r="AO26" i="8"/>
  <c r="AY26" i="8"/>
  <c r="AZ26" i="8"/>
  <c r="BA26" i="8" s="1"/>
  <c r="BB26" i="8"/>
  <c r="E27" i="8"/>
  <c r="K27" i="8"/>
  <c r="Q27" i="8"/>
  <c r="AC27" i="8"/>
  <c r="AI27" i="8"/>
  <c r="AO27" i="8"/>
  <c r="E28" i="8"/>
  <c r="K28" i="8"/>
  <c r="Q28" i="8"/>
  <c r="AC28" i="8"/>
  <c r="AI28" i="8"/>
  <c r="AO28" i="8"/>
  <c r="E29" i="8"/>
  <c r="K29" i="8"/>
  <c r="Q29" i="8"/>
  <c r="AC29" i="8"/>
  <c r="AI29" i="8"/>
  <c r="AO29" i="8"/>
  <c r="E30" i="8"/>
  <c r="K30" i="8"/>
  <c r="Q30" i="8"/>
  <c r="AC30" i="8"/>
  <c r="AI30" i="8"/>
  <c r="AO30" i="8"/>
  <c r="E31" i="8"/>
  <c r="K31" i="8"/>
  <c r="Q31" i="8"/>
  <c r="AC31" i="8"/>
  <c r="AI31" i="8"/>
  <c r="AO31" i="8"/>
  <c r="E32" i="8"/>
  <c r="K32" i="8"/>
  <c r="Q32" i="8"/>
  <c r="W32" i="8"/>
  <c r="AB32" i="8"/>
  <c r="AI32" i="8"/>
  <c r="AO32" i="8"/>
  <c r="AY32" i="8"/>
  <c r="AZ32" i="8"/>
  <c r="BB32" i="8"/>
  <c r="E33" i="8"/>
  <c r="K33" i="8"/>
  <c r="Q33" i="8"/>
  <c r="W33" i="8"/>
  <c r="AI33" i="8"/>
  <c r="AO33" i="8"/>
  <c r="E34" i="8"/>
  <c r="K34" i="8"/>
  <c r="Q34" i="8"/>
  <c r="W34" i="8"/>
  <c r="AI34" i="8"/>
  <c r="AO34" i="8"/>
  <c r="E35" i="8"/>
  <c r="K35" i="8"/>
  <c r="Q35" i="8"/>
  <c r="W35" i="8"/>
  <c r="AI35" i="8"/>
  <c r="AO35" i="8"/>
  <c r="E36" i="8"/>
  <c r="K36" i="8"/>
  <c r="Q36" i="8"/>
  <c r="W36" i="8"/>
  <c r="AI36" i="8"/>
  <c r="AO36" i="8"/>
  <c r="E37" i="8"/>
  <c r="K37" i="8"/>
  <c r="Q37" i="8"/>
  <c r="W37" i="8"/>
  <c r="AI37" i="8"/>
  <c r="AO37" i="8"/>
  <c r="E38" i="8"/>
  <c r="K38" i="8"/>
  <c r="Q38" i="8"/>
  <c r="W38" i="8"/>
  <c r="AC38" i="8"/>
  <c r="AH38" i="8"/>
  <c r="AO38" i="8"/>
  <c r="AY38" i="8"/>
  <c r="AZ38" i="8"/>
  <c r="AZ54" i="8" s="1"/>
  <c r="BB38" i="8"/>
  <c r="E39" i="8"/>
  <c r="K39" i="8"/>
  <c r="Q39" i="8"/>
  <c r="W39" i="8"/>
  <c r="AC39" i="8"/>
  <c r="AO39" i="8"/>
  <c r="E40" i="8"/>
  <c r="K40" i="8"/>
  <c r="Q40" i="8"/>
  <c r="W40" i="8"/>
  <c r="AC40" i="8"/>
  <c r="AO40" i="8"/>
  <c r="E41" i="8"/>
  <c r="K41" i="8"/>
  <c r="Q41" i="8"/>
  <c r="W41" i="8"/>
  <c r="AC41" i="8"/>
  <c r="AO41" i="8"/>
  <c r="E42" i="8"/>
  <c r="K42" i="8"/>
  <c r="Q42" i="8"/>
  <c r="W42" i="8"/>
  <c r="AC42" i="8"/>
  <c r="AO42" i="8"/>
  <c r="E43" i="8"/>
  <c r="K43" i="8"/>
  <c r="Q43" i="8"/>
  <c r="W43" i="8"/>
  <c r="AC43" i="8"/>
  <c r="AO43" i="8"/>
  <c r="E44" i="8"/>
  <c r="K44" i="8"/>
  <c r="Q44" i="8"/>
  <c r="W44" i="8"/>
  <c r="AC44" i="8"/>
  <c r="AI44" i="8"/>
  <c r="AN44" i="8"/>
  <c r="AY44" i="8"/>
  <c r="BA44" i="8" s="1"/>
  <c r="AZ44" i="8"/>
  <c r="BB44" i="8"/>
  <c r="E45" i="8"/>
  <c r="K45" i="8"/>
  <c r="Q45" i="8"/>
  <c r="W45" i="8"/>
  <c r="AC45" i="8"/>
  <c r="AI45" i="8"/>
  <c r="E46" i="8"/>
  <c r="K46" i="8"/>
  <c r="Q46" i="8"/>
  <c r="W46" i="8"/>
  <c r="AC46" i="8"/>
  <c r="AI46" i="8"/>
  <c r="E47" i="8"/>
  <c r="K47" i="8"/>
  <c r="Q47" i="8"/>
  <c r="W47" i="8"/>
  <c r="AC47" i="8"/>
  <c r="AI47" i="8"/>
  <c r="E48" i="8"/>
  <c r="K48" i="8"/>
  <c r="Q48" i="8"/>
  <c r="W48" i="8"/>
  <c r="AC48" i="8"/>
  <c r="AI48" i="8"/>
  <c r="E49" i="8"/>
  <c r="K49" i="8"/>
  <c r="Q49" i="8"/>
  <c r="W49" i="8"/>
  <c r="AC49" i="8"/>
  <c r="AI49" i="8"/>
  <c r="AY50" i="8"/>
  <c r="AZ50" i="8"/>
  <c r="F54" i="8"/>
  <c r="H54" i="8"/>
  <c r="I54" i="8" s="1"/>
  <c r="L54" i="8"/>
  <c r="N54" i="8"/>
  <c r="R54" i="8"/>
  <c r="T54" i="8"/>
  <c r="X54" i="8"/>
  <c r="Z54" i="8"/>
  <c r="AA54" i="8" s="1"/>
  <c r="AD54" i="8"/>
  <c r="AG54" i="8" s="1"/>
  <c r="AF54" i="8"/>
  <c r="AJ54" i="8"/>
  <c r="AM54" i="8" s="1"/>
  <c r="AL54" i="8"/>
  <c r="AP54" i="8"/>
  <c r="AS54" i="8" s="1"/>
  <c r="AR54" i="8"/>
  <c r="AY54" i="8"/>
  <c r="P6" i="6"/>
  <c r="V6" i="6"/>
  <c r="AB6" i="6"/>
  <c r="AH6" i="6"/>
  <c r="AN6" i="6"/>
  <c r="AT6" i="6"/>
  <c r="D8" i="6"/>
  <c r="K8" i="6"/>
  <c r="Q8" i="6"/>
  <c r="W8" i="6"/>
  <c r="AC8" i="6"/>
  <c r="AI8" i="6"/>
  <c r="AO8" i="6"/>
  <c r="AU8" i="6"/>
  <c r="BE8" i="6"/>
  <c r="BG8" i="6" s="1"/>
  <c r="BF8" i="6"/>
  <c r="BH8" i="6"/>
  <c r="K9" i="6"/>
  <c r="Q9" i="6"/>
  <c r="W9" i="6"/>
  <c r="AC9" i="6"/>
  <c r="AI9" i="6"/>
  <c r="AO9" i="6"/>
  <c r="AU9" i="6"/>
  <c r="K10" i="6"/>
  <c r="Q10" i="6"/>
  <c r="W10" i="6"/>
  <c r="AC10" i="6"/>
  <c r="AI10" i="6"/>
  <c r="AO10" i="6"/>
  <c r="AU10" i="6"/>
  <c r="E11" i="6"/>
  <c r="J11" i="6"/>
  <c r="Q11" i="6"/>
  <c r="W11" i="6"/>
  <c r="AC11" i="6"/>
  <c r="AI11" i="6"/>
  <c r="AO11" i="6"/>
  <c r="AU11" i="6"/>
  <c r="BE11" i="6"/>
  <c r="BF11" i="6"/>
  <c r="E12" i="6"/>
  <c r="Q12" i="6"/>
  <c r="W12" i="6"/>
  <c r="AC12" i="6"/>
  <c r="AI12" i="6"/>
  <c r="AO12" i="6"/>
  <c r="AU12" i="6"/>
  <c r="E13" i="6"/>
  <c r="Q13" i="6"/>
  <c r="W13" i="6"/>
  <c r="AC13" i="6"/>
  <c r="AI13" i="6"/>
  <c r="AO13" i="6"/>
  <c r="AU13" i="6"/>
  <c r="E14" i="6"/>
  <c r="K14" i="6"/>
  <c r="P14" i="6"/>
  <c r="W14" i="6"/>
  <c r="AC14" i="6"/>
  <c r="AI14" i="6"/>
  <c r="AO14" i="6"/>
  <c r="AU14" i="6"/>
  <c r="BE14" i="6"/>
  <c r="BF14" i="6"/>
  <c r="E15" i="6"/>
  <c r="K15" i="6"/>
  <c r="W15" i="6"/>
  <c r="AC15" i="6"/>
  <c r="AI15" i="6"/>
  <c r="AO15" i="6"/>
  <c r="AU15" i="6"/>
  <c r="E16" i="6"/>
  <c r="K16" i="6"/>
  <c r="W16" i="6"/>
  <c r="AC16" i="6"/>
  <c r="AI16" i="6"/>
  <c r="AO16" i="6"/>
  <c r="AU16" i="6"/>
  <c r="E17" i="6"/>
  <c r="K17" i="6"/>
  <c r="Q17" i="6"/>
  <c r="V17" i="6"/>
  <c r="AC17" i="6"/>
  <c r="AI17" i="6"/>
  <c r="AO17" i="6"/>
  <c r="AU17" i="6"/>
  <c r="BE17" i="6"/>
  <c r="BF17" i="6"/>
  <c r="BH17" i="6"/>
  <c r="E18" i="6"/>
  <c r="K18" i="6"/>
  <c r="Q18" i="6"/>
  <c r="AC18" i="6"/>
  <c r="AI18" i="6"/>
  <c r="AO18" i="6"/>
  <c r="AU18" i="6"/>
  <c r="E19" i="6"/>
  <c r="K19" i="6"/>
  <c r="Q19" i="6"/>
  <c r="AC19" i="6"/>
  <c r="AI19" i="6"/>
  <c r="AO19" i="6"/>
  <c r="AU19" i="6"/>
  <c r="E20" i="6"/>
  <c r="K20" i="6"/>
  <c r="Q20" i="6"/>
  <c r="W20" i="6"/>
  <c r="AB20" i="6"/>
  <c r="AI20" i="6"/>
  <c r="AO20" i="6"/>
  <c r="BE20" i="6"/>
  <c r="BF20" i="6"/>
  <c r="BH20" i="6"/>
  <c r="E21" i="6"/>
  <c r="K21" i="6"/>
  <c r="Q21" i="6"/>
  <c r="W21" i="6"/>
  <c r="AI21" i="6"/>
  <c r="AO21" i="6"/>
  <c r="E22" i="6"/>
  <c r="K22" i="6"/>
  <c r="Q22" i="6"/>
  <c r="W22" i="6"/>
  <c r="AI22" i="6"/>
  <c r="AO22" i="6"/>
  <c r="E23" i="6"/>
  <c r="K23" i="6"/>
  <c r="Q23" i="6"/>
  <c r="W23" i="6"/>
  <c r="AC23" i="6"/>
  <c r="AH23" i="6"/>
  <c r="AO23" i="6"/>
  <c r="BE23" i="6"/>
  <c r="BF23" i="6"/>
  <c r="BH23" i="6"/>
  <c r="E24" i="6"/>
  <c r="K24" i="6"/>
  <c r="Q24" i="6"/>
  <c r="W24" i="6"/>
  <c r="AC24" i="6"/>
  <c r="AO24" i="6"/>
  <c r="E25" i="6"/>
  <c r="K25" i="6"/>
  <c r="Q25" i="6"/>
  <c r="W25" i="6"/>
  <c r="AC25" i="6"/>
  <c r="AO25" i="6"/>
  <c r="E26" i="6"/>
  <c r="K26" i="6"/>
  <c r="Q26" i="6"/>
  <c r="W26" i="6"/>
  <c r="AC26" i="6"/>
  <c r="AI26" i="6"/>
  <c r="AU26" i="6"/>
  <c r="BE26" i="6"/>
  <c r="BF26" i="6"/>
  <c r="BH26" i="6"/>
  <c r="E27" i="6"/>
  <c r="K27" i="6"/>
  <c r="Q27" i="6"/>
  <c r="W27" i="6"/>
  <c r="AC27" i="6"/>
  <c r="AI27" i="6"/>
  <c r="AU27" i="6"/>
  <c r="E28" i="6"/>
  <c r="K28" i="6"/>
  <c r="Q28" i="6"/>
  <c r="W28" i="6"/>
  <c r="AC28" i="6"/>
  <c r="AI28" i="6"/>
  <c r="AU28" i="6"/>
  <c r="F33" i="6"/>
  <c r="I33" i="6" s="1"/>
  <c r="H33" i="6"/>
  <c r="L33" i="6"/>
  <c r="O33" i="6" s="1"/>
  <c r="N33" i="6"/>
  <c r="R33" i="6"/>
  <c r="U33" i="6" s="1"/>
  <c r="T33" i="6"/>
  <c r="X33" i="6"/>
  <c r="Z33" i="6"/>
  <c r="AD33" i="6"/>
  <c r="AG33" i="6" s="1"/>
  <c r="AF33" i="6"/>
  <c r="AJ33" i="6"/>
  <c r="AM33" i="6" s="1"/>
  <c r="AL33" i="6"/>
  <c r="AP33" i="6"/>
  <c r="AS33" i="6" s="1"/>
  <c r="AR33" i="6"/>
  <c r="D5" i="4"/>
  <c r="J5" i="4"/>
  <c r="P5" i="4"/>
  <c r="V5" i="4"/>
  <c r="AB5" i="4"/>
  <c r="AH5" i="4"/>
  <c r="AN5" i="4"/>
  <c r="AT5" i="4"/>
  <c r="AZ5" i="4"/>
  <c r="BF5" i="4"/>
  <c r="BL5" i="4"/>
  <c r="BR5" i="4"/>
  <c r="D7" i="4"/>
  <c r="K7" i="4"/>
  <c r="Q7" i="4"/>
  <c r="W7" i="4"/>
  <c r="AC7" i="4"/>
  <c r="AI7" i="4"/>
  <c r="AO7" i="4"/>
  <c r="AU7" i="4"/>
  <c r="BA7" i="4"/>
  <c r="BG7" i="4"/>
  <c r="BM7" i="4"/>
  <c r="BS7" i="4"/>
  <c r="CC7" i="4"/>
  <c r="CD7" i="4"/>
  <c r="CF7" i="4"/>
  <c r="K8" i="4"/>
  <c r="Q8" i="4"/>
  <c r="W8" i="4"/>
  <c r="AC8" i="4"/>
  <c r="AI8" i="4"/>
  <c r="AO8" i="4"/>
  <c r="AU8" i="4"/>
  <c r="BA8" i="4"/>
  <c r="BG8" i="4"/>
  <c r="BM8" i="4"/>
  <c r="BS8" i="4"/>
  <c r="K9" i="4"/>
  <c r="Q9" i="4"/>
  <c r="K10" i="4"/>
  <c r="Q10" i="4"/>
  <c r="W10" i="4"/>
  <c r="AC10" i="4"/>
  <c r="AI10" i="4"/>
  <c r="AO10" i="4"/>
  <c r="AU10" i="4"/>
  <c r="BA10" i="4"/>
  <c r="BG10" i="4"/>
  <c r="BM10" i="4"/>
  <c r="BS10" i="4"/>
  <c r="E11" i="4"/>
  <c r="J11" i="4"/>
  <c r="Q11" i="4"/>
  <c r="W11" i="4"/>
  <c r="AC11" i="4"/>
  <c r="AI11" i="4"/>
  <c r="AO11" i="4"/>
  <c r="AU11" i="4"/>
  <c r="BA11" i="4"/>
  <c r="BG11" i="4"/>
  <c r="BM11" i="4"/>
  <c r="BS11" i="4"/>
  <c r="CC11" i="4"/>
  <c r="CE11" i="4" s="1"/>
  <c r="CD11" i="4"/>
  <c r="CF11" i="4"/>
  <c r="E12" i="4"/>
  <c r="Q12" i="4"/>
  <c r="W12" i="4"/>
  <c r="AC12" i="4"/>
  <c r="AI12" i="4"/>
  <c r="AO12" i="4"/>
  <c r="AU12" i="4"/>
  <c r="BA12" i="4"/>
  <c r="BG12" i="4"/>
  <c r="BM12" i="4"/>
  <c r="BS12" i="4"/>
  <c r="E13" i="4"/>
  <c r="Q13" i="4"/>
  <c r="W13" i="4"/>
  <c r="AC13" i="4"/>
  <c r="AI13" i="4"/>
  <c r="AU13" i="4"/>
  <c r="E14" i="4"/>
  <c r="Q14" i="4"/>
  <c r="W14" i="4"/>
  <c r="AC14" i="4"/>
  <c r="AI14" i="4"/>
  <c r="AO14" i="4"/>
  <c r="AU14" i="4"/>
  <c r="BA14" i="4"/>
  <c r="BG14" i="4"/>
  <c r="BM14" i="4"/>
  <c r="BS14" i="4"/>
  <c r="E15" i="4"/>
  <c r="K15" i="4"/>
  <c r="P15" i="4"/>
  <c r="W15" i="4"/>
  <c r="AC15" i="4"/>
  <c r="AI15" i="4"/>
  <c r="AO15" i="4"/>
  <c r="AU15" i="4"/>
  <c r="BA15" i="4"/>
  <c r="BG15" i="4"/>
  <c r="BM15" i="4"/>
  <c r="BS15" i="4"/>
  <c r="CC15" i="4"/>
  <c r="CD15" i="4"/>
  <c r="CF15" i="4"/>
  <c r="E16" i="4"/>
  <c r="K16" i="4"/>
  <c r="W16" i="4"/>
  <c r="AC16" i="4"/>
  <c r="AI16" i="4"/>
  <c r="AO16" i="4"/>
  <c r="AU16" i="4"/>
  <c r="BA16" i="4"/>
  <c r="BG16" i="4"/>
  <c r="BM16" i="4"/>
  <c r="BS16" i="4"/>
  <c r="E17" i="4"/>
  <c r="K17" i="4"/>
  <c r="W17" i="4"/>
  <c r="E18" i="4"/>
  <c r="K18" i="4"/>
  <c r="W18" i="4"/>
  <c r="AC18" i="4"/>
  <c r="AI18" i="4"/>
  <c r="AO18" i="4"/>
  <c r="AU18" i="4"/>
  <c r="BA18" i="4"/>
  <c r="BG18" i="4"/>
  <c r="BM18" i="4"/>
  <c r="BS18" i="4"/>
  <c r="E19" i="4"/>
  <c r="K19" i="4"/>
  <c r="Q19" i="4"/>
  <c r="V19" i="4"/>
  <c r="AC19" i="4"/>
  <c r="AI19" i="4"/>
  <c r="AO19" i="4"/>
  <c r="AU19" i="4"/>
  <c r="BA19" i="4"/>
  <c r="BG19" i="4"/>
  <c r="BM19" i="4"/>
  <c r="BS19" i="4"/>
  <c r="CC19" i="4"/>
  <c r="CD19" i="4"/>
  <c r="CF19" i="4"/>
  <c r="E20" i="4"/>
  <c r="K20" i="4"/>
  <c r="Q20" i="4"/>
  <c r="AC20" i="4"/>
  <c r="AI20" i="4"/>
  <c r="AO20" i="4"/>
  <c r="AU20" i="4"/>
  <c r="BA20" i="4"/>
  <c r="BG20" i="4"/>
  <c r="BM20" i="4"/>
  <c r="BS20" i="4"/>
  <c r="K21" i="4"/>
  <c r="Q21" i="4"/>
  <c r="AU21" i="4"/>
  <c r="E22" i="4"/>
  <c r="K22" i="4"/>
  <c r="Q22" i="4"/>
  <c r="AC22" i="4"/>
  <c r="AI22" i="4"/>
  <c r="AO22" i="4"/>
  <c r="AU22" i="4"/>
  <c r="BA22" i="4"/>
  <c r="BG22" i="4"/>
  <c r="BM22" i="4"/>
  <c r="BS22" i="4"/>
  <c r="E23" i="4"/>
  <c r="K23" i="4"/>
  <c r="Q23" i="4"/>
  <c r="W23" i="4"/>
  <c r="AB23" i="4"/>
  <c r="AI23" i="4"/>
  <c r="AO23" i="4"/>
  <c r="AU23" i="4"/>
  <c r="BA23" i="4"/>
  <c r="BG23" i="4"/>
  <c r="BM23" i="4"/>
  <c r="BS23" i="4"/>
  <c r="CC23" i="4"/>
  <c r="CD23" i="4"/>
  <c r="CF23" i="4"/>
  <c r="E24" i="4"/>
  <c r="K24" i="4"/>
  <c r="Q24" i="4"/>
  <c r="W24" i="4"/>
  <c r="AI24" i="4"/>
  <c r="AO24" i="4"/>
  <c r="AU24" i="4"/>
  <c r="BA24" i="4"/>
  <c r="BG24" i="4"/>
  <c r="BM24" i="4"/>
  <c r="BS24" i="4"/>
  <c r="E26" i="4"/>
  <c r="K26" i="4"/>
  <c r="Q26" i="4"/>
  <c r="W26" i="4"/>
  <c r="AI26" i="4"/>
  <c r="AO26" i="4"/>
  <c r="AU26" i="4"/>
  <c r="BA26" i="4"/>
  <c r="BG26" i="4"/>
  <c r="BM26" i="4"/>
  <c r="BS26" i="4"/>
  <c r="E27" i="4"/>
  <c r="K27" i="4"/>
  <c r="Q27" i="4"/>
  <c r="W27" i="4"/>
  <c r="AC27" i="4"/>
  <c r="AH27" i="4"/>
  <c r="AO27" i="4"/>
  <c r="AU27" i="4"/>
  <c r="BA27" i="4"/>
  <c r="BG27" i="4"/>
  <c r="BM27" i="4"/>
  <c r="BS27" i="4"/>
  <c r="CC27" i="4"/>
  <c r="CE27" i="4" s="1"/>
  <c r="CD27" i="4"/>
  <c r="CF27" i="4"/>
  <c r="E28" i="4"/>
  <c r="K28" i="4"/>
  <c r="Q28" i="4"/>
  <c r="W28" i="4"/>
  <c r="AC28" i="4"/>
  <c r="AO28" i="4"/>
  <c r="AU28" i="4"/>
  <c r="BA28" i="4"/>
  <c r="BG28" i="4"/>
  <c r="BM28" i="4"/>
  <c r="BS28" i="4"/>
  <c r="K29" i="4"/>
  <c r="Q29" i="4"/>
  <c r="W29" i="4"/>
  <c r="AO29" i="4"/>
  <c r="E30" i="4"/>
  <c r="K30" i="4"/>
  <c r="Q30" i="4"/>
  <c r="W30" i="4"/>
  <c r="AC30" i="4"/>
  <c r="AO30" i="4"/>
  <c r="AU30" i="4"/>
  <c r="BA30" i="4"/>
  <c r="BG30" i="4"/>
  <c r="BM30" i="4"/>
  <c r="BS30" i="4"/>
  <c r="E31" i="4"/>
  <c r="K31" i="4"/>
  <c r="Q31" i="4"/>
  <c r="W31" i="4"/>
  <c r="AC31" i="4"/>
  <c r="AI31" i="4"/>
  <c r="AN31" i="4"/>
  <c r="AU31" i="4"/>
  <c r="BA31" i="4"/>
  <c r="BG31" i="4"/>
  <c r="BM31" i="4"/>
  <c r="BS31" i="4"/>
  <c r="CC31" i="4"/>
  <c r="CE31" i="4" s="1"/>
  <c r="CD31" i="4"/>
  <c r="CF31" i="4"/>
  <c r="E32" i="4"/>
  <c r="K32" i="4"/>
  <c r="Q32" i="4"/>
  <c r="W32" i="4"/>
  <c r="AC32" i="4"/>
  <c r="AI32" i="4"/>
  <c r="AU32" i="4"/>
  <c r="BA32" i="4"/>
  <c r="BG32" i="4"/>
  <c r="BM32" i="4"/>
  <c r="BS32" i="4"/>
  <c r="E34" i="4"/>
  <c r="K34" i="4"/>
  <c r="Q34" i="4"/>
  <c r="W34" i="4"/>
  <c r="AC34" i="4"/>
  <c r="AI34" i="4"/>
  <c r="AU34" i="4"/>
  <c r="BA34" i="4"/>
  <c r="BG34" i="4"/>
  <c r="BM34" i="4"/>
  <c r="BS34" i="4"/>
  <c r="E35" i="4"/>
  <c r="K35" i="4"/>
  <c r="Q35" i="4"/>
  <c r="W35" i="4"/>
  <c r="AC35" i="4"/>
  <c r="AI35" i="4"/>
  <c r="AO35" i="4"/>
  <c r="AT35" i="4"/>
  <c r="BA35" i="4"/>
  <c r="BG35" i="4"/>
  <c r="BM35" i="4"/>
  <c r="BS35" i="4"/>
  <c r="CC35" i="4"/>
  <c r="CD35" i="4"/>
  <c r="CF35" i="4"/>
  <c r="E36" i="4"/>
  <c r="K36" i="4"/>
  <c r="Q36" i="4"/>
  <c r="W36" i="4"/>
  <c r="AC36" i="4"/>
  <c r="AI36" i="4"/>
  <c r="AO36" i="4"/>
  <c r="BA36" i="4"/>
  <c r="BG36" i="4"/>
  <c r="BM36" i="4"/>
  <c r="BS36" i="4"/>
  <c r="K37" i="4"/>
  <c r="W37" i="4"/>
  <c r="E38" i="4"/>
  <c r="K38" i="4"/>
  <c r="Q38" i="4"/>
  <c r="W38" i="4"/>
  <c r="AC38" i="4"/>
  <c r="AI38" i="4"/>
  <c r="AO38" i="4"/>
  <c r="BA38" i="4"/>
  <c r="BG38" i="4"/>
  <c r="BM38" i="4"/>
  <c r="BS38" i="4"/>
  <c r="E39" i="4"/>
  <c r="K39" i="4"/>
  <c r="Q39" i="4"/>
  <c r="W39" i="4"/>
  <c r="AC39" i="4"/>
  <c r="AI39" i="4"/>
  <c r="AO39" i="4"/>
  <c r="AU39" i="4"/>
  <c r="AZ39" i="4"/>
  <c r="BG39" i="4"/>
  <c r="BM39" i="4"/>
  <c r="BS39" i="4"/>
  <c r="CC39" i="4"/>
  <c r="CE39" i="4" s="1"/>
  <c r="CD39" i="4"/>
  <c r="CF39" i="4"/>
  <c r="E40" i="4"/>
  <c r="K40" i="4"/>
  <c r="Q40" i="4"/>
  <c r="W40" i="4"/>
  <c r="AC40" i="4"/>
  <c r="AI40" i="4"/>
  <c r="AO40" i="4"/>
  <c r="AU40" i="4"/>
  <c r="BG40" i="4"/>
  <c r="BM40" i="4"/>
  <c r="BS40" i="4"/>
  <c r="E42" i="4"/>
  <c r="K42" i="4"/>
  <c r="Q42" i="4"/>
  <c r="W42" i="4"/>
  <c r="AC42" i="4"/>
  <c r="AI42" i="4"/>
  <c r="AO42" i="4"/>
  <c r="AU42" i="4"/>
  <c r="BG42" i="4"/>
  <c r="BM42" i="4"/>
  <c r="BS42" i="4"/>
  <c r="E43" i="4"/>
  <c r="K43" i="4"/>
  <c r="Q43" i="4"/>
  <c r="W43" i="4"/>
  <c r="AC43" i="4"/>
  <c r="AI43" i="4"/>
  <c r="AO43" i="4"/>
  <c r="AU43" i="4"/>
  <c r="BA43" i="4"/>
  <c r="BF43" i="4"/>
  <c r="BM43" i="4"/>
  <c r="BS43" i="4"/>
  <c r="CC43" i="4"/>
  <c r="CD43" i="4"/>
  <c r="CE43" i="4" s="1"/>
  <c r="CF43" i="4"/>
  <c r="E44" i="4"/>
  <c r="K44" i="4"/>
  <c r="Q44" i="4"/>
  <c r="W44" i="4"/>
  <c r="AC44" i="4"/>
  <c r="AI44" i="4"/>
  <c r="AO44" i="4"/>
  <c r="AU44" i="4"/>
  <c r="BA44" i="4"/>
  <c r="BM44" i="4"/>
  <c r="BS44" i="4"/>
  <c r="E46" i="4"/>
  <c r="K46" i="4"/>
  <c r="Q46" i="4"/>
  <c r="W46" i="4"/>
  <c r="AC46" i="4"/>
  <c r="AI46" i="4"/>
  <c r="AO46" i="4"/>
  <c r="AU46" i="4"/>
  <c r="BA46" i="4"/>
  <c r="BM46" i="4"/>
  <c r="BS46" i="4"/>
  <c r="E47" i="4"/>
  <c r="K47" i="4"/>
  <c r="Q47" i="4"/>
  <c r="W47" i="4"/>
  <c r="AC47" i="4"/>
  <c r="AI47" i="4"/>
  <c r="AO47" i="4"/>
  <c r="AU47" i="4"/>
  <c r="BA47" i="4"/>
  <c r="BG47" i="4"/>
  <c r="BL47" i="4"/>
  <c r="BS47" i="4"/>
  <c r="CC47" i="4"/>
  <c r="CD47" i="4"/>
  <c r="CF47" i="4"/>
  <c r="E48" i="4"/>
  <c r="K48" i="4"/>
  <c r="Q48" i="4"/>
  <c r="W48" i="4"/>
  <c r="AC48" i="4"/>
  <c r="AI48" i="4"/>
  <c r="AO48" i="4"/>
  <c r="AU48" i="4"/>
  <c r="BA48" i="4"/>
  <c r="BG48" i="4"/>
  <c r="BS48" i="4"/>
  <c r="E50" i="4"/>
  <c r="K50" i="4"/>
  <c r="Q50" i="4"/>
  <c r="W50" i="4"/>
  <c r="AC50" i="4"/>
  <c r="AI50" i="4"/>
  <c r="AO50" i="4"/>
  <c r="AU50" i="4"/>
  <c r="BA50" i="4"/>
  <c r="BG50" i="4"/>
  <c r="BS50" i="4"/>
  <c r="E51" i="4"/>
  <c r="K51" i="4"/>
  <c r="Q51" i="4"/>
  <c r="W51" i="4"/>
  <c r="AC51" i="4"/>
  <c r="AI51" i="4"/>
  <c r="AO51" i="4"/>
  <c r="AU51" i="4"/>
  <c r="BA51" i="4"/>
  <c r="BG51" i="4"/>
  <c r="BM51" i="4"/>
  <c r="BR51" i="4"/>
  <c r="CC51" i="4"/>
  <c r="CE51" i="4" s="1"/>
  <c r="CD51" i="4"/>
  <c r="CF51" i="4"/>
  <c r="E52" i="4"/>
  <c r="K52" i="4"/>
  <c r="Q52" i="4"/>
  <c r="W52" i="4"/>
  <c r="AC52" i="4"/>
  <c r="AI52" i="4"/>
  <c r="AO52" i="4"/>
  <c r="AU52" i="4"/>
  <c r="BA52" i="4"/>
  <c r="BG52" i="4"/>
  <c r="BM52" i="4"/>
  <c r="E54" i="4"/>
  <c r="K54" i="4"/>
  <c r="Q54" i="4"/>
  <c r="W54" i="4"/>
  <c r="AC54" i="4"/>
  <c r="AI54" i="4"/>
  <c r="AO54" i="4"/>
  <c r="AU54" i="4"/>
  <c r="BA54" i="4"/>
  <c r="BG54" i="4"/>
  <c r="BM54" i="4"/>
  <c r="F59" i="4"/>
  <c r="H59" i="4"/>
  <c r="L59" i="4"/>
  <c r="N59" i="4"/>
  <c r="R59" i="4"/>
  <c r="T59" i="4"/>
  <c r="U59" i="4" s="1"/>
  <c r="X59" i="4"/>
  <c r="AA59" i="4" s="1"/>
  <c r="Z59" i="4"/>
  <c r="AD59" i="4"/>
  <c r="AF59" i="4"/>
  <c r="AJ59" i="4"/>
  <c r="AM59" i="4" s="1"/>
  <c r="AL59" i="4"/>
  <c r="AP59" i="4"/>
  <c r="AR59" i="4"/>
  <c r="AV59" i="4"/>
  <c r="AX59" i="4"/>
  <c r="BB59" i="4"/>
  <c r="BE59" i="4" s="1"/>
  <c r="BD59" i="4"/>
  <c r="BH59" i="4"/>
  <c r="BK59" i="4" s="1"/>
  <c r="BJ59" i="4"/>
  <c r="BN59" i="4"/>
  <c r="BQ59" i="4" s="1"/>
  <c r="BP59" i="4"/>
  <c r="BT59" i="4"/>
  <c r="BV59" i="4"/>
  <c r="AD6" i="21"/>
  <c r="AD11" i="21"/>
  <c r="AD15" i="21"/>
  <c r="D7" i="19"/>
  <c r="F7" i="19"/>
  <c r="G7" i="19"/>
  <c r="J7" i="19" s="1"/>
  <c r="AP12" i="13" s="1"/>
  <c r="H7" i="19"/>
  <c r="I7" i="19"/>
  <c r="D8" i="19"/>
  <c r="F8" i="19"/>
  <c r="G8" i="19"/>
  <c r="H8" i="19"/>
  <c r="I8" i="19"/>
  <c r="D9" i="19"/>
  <c r="AK17" i="13" s="1"/>
  <c r="F9" i="19"/>
  <c r="G9" i="19"/>
  <c r="H9" i="19"/>
  <c r="I9" i="19"/>
  <c r="AO17" i="13" s="1"/>
  <c r="D10" i="19"/>
  <c r="F10" i="19"/>
  <c r="G10" i="19"/>
  <c r="H10" i="19"/>
  <c r="I10" i="19"/>
  <c r="D11" i="19"/>
  <c r="F11" i="19"/>
  <c r="G11" i="19"/>
  <c r="H11" i="19"/>
  <c r="I11" i="19"/>
  <c r="D12" i="19"/>
  <c r="F12" i="19"/>
  <c r="G12" i="19"/>
  <c r="AM30" i="13" s="1"/>
  <c r="H12" i="19"/>
  <c r="I12" i="19"/>
  <c r="D13" i="19"/>
  <c r="F13" i="19"/>
  <c r="G13" i="19"/>
  <c r="H13" i="19"/>
  <c r="I13" i="19"/>
  <c r="D14" i="19"/>
  <c r="F14" i="19"/>
  <c r="G14" i="19"/>
  <c r="H14" i="19"/>
  <c r="I14" i="19"/>
  <c r="D15" i="19"/>
  <c r="F15" i="19"/>
  <c r="G15" i="19"/>
  <c r="H15" i="19"/>
  <c r="I15" i="19"/>
  <c r="D16" i="19"/>
  <c r="F16" i="19"/>
  <c r="G16" i="19"/>
  <c r="AM15" i="13" s="1"/>
  <c r="H16" i="19"/>
  <c r="I16" i="19"/>
  <c r="D17" i="19"/>
  <c r="AK21" i="13" s="1"/>
  <c r="F17" i="19"/>
  <c r="G17" i="19"/>
  <c r="H17" i="19"/>
  <c r="I17" i="19"/>
  <c r="AO21" i="13" s="1"/>
  <c r="D18" i="19"/>
  <c r="F18" i="19"/>
  <c r="G18" i="19"/>
  <c r="H18" i="19"/>
  <c r="I18" i="19"/>
  <c r="D19" i="19"/>
  <c r="F19" i="19"/>
  <c r="G19" i="19"/>
  <c r="H19" i="19"/>
  <c r="I19" i="19"/>
  <c r="D20" i="19"/>
  <c r="F20" i="19"/>
  <c r="G20" i="19"/>
  <c r="AM31" i="13" s="1"/>
  <c r="H20" i="19"/>
  <c r="I20" i="19"/>
  <c r="D21" i="19"/>
  <c r="F21" i="19"/>
  <c r="G21" i="19"/>
  <c r="H21" i="19"/>
  <c r="I21" i="19"/>
  <c r="D22" i="19"/>
  <c r="F22" i="19"/>
  <c r="G22" i="19"/>
  <c r="H22" i="19"/>
  <c r="I22" i="19"/>
  <c r="D23" i="19"/>
  <c r="F23" i="19"/>
  <c r="G23" i="19"/>
  <c r="H23" i="19"/>
  <c r="I23" i="19"/>
  <c r="D24" i="19"/>
  <c r="F24" i="19"/>
  <c r="G24" i="19"/>
  <c r="H24" i="19"/>
  <c r="I24" i="19"/>
  <c r="D25" i="19"/>
  <c r="F25" i="19"/>
  <c r="G25" i="19"/>
  <c r="H25" i="19"/>
  <c r="I25" i="19"/>
  <c r="D26" i="19"/>
  <c r="F26" i="19"/>
  <c r="G26" i="19"/>
  <c r="H26" i="19"/>
  <c r="I26" i="19"/>
  <c r="D27" i="19"/>
  <c r="AK10" i="13" s="1"/>
  <c r="F27" i="19"/>
  <c r="G27" i="19"/>
  <c r="H27" i="19"/>
  <c r="I27" i="19"/>
  <c r="AO10" i="13" s="1"/>
  <c r="D28" i="19"/>
  <c r="F28" i="19"/>
  <c r="G28" i="19"/>
  <c r="AM13" i="13" s="1"/>
  <c r="H28" i="19"/>
  <c r="I28" i="19"/>
  <c r="D29" i="19"/>
  <c r="AK16" i="13" s="1"/>
  <c r="F29" i="19"/>
  <c r="G29" i="19"/>
  <c r="H29" i="19"/>
  <c r="I29" i="19"/>
  <c r="AO16" i="13" s="1"/>
  <c r="D30" i="19"/>
  <c r="F30" i="19"/>
  <c r="G30" i="19"/>
  <c r="H30" i="19"/>
  <c r="I30" i="19"/>
  <c r="D31" i="19"/>
  <c r="AK23" i="13" s="1"/>
  <c r="F31" i="19"/>
  <c r="G31" i="19"/>
  <c r="H31" i="19"/>
  <c r="I31" i="19"/>
  <c r="AO23" i="13" s="1"/>
  <c r="D32" i="19"/>
  <c r="F32" i="19"/>
  <c r="G32" i="19"/>
  <c r="H32" i="19"/>
  <c r="I32" i="19"/>
  <c r="D33" i="19"/>
  <c r="F33" i="19"/>
  <c r="G33" i="19"/>
  <c r="H33" i="19"/>
  <c r="I33" i="19"/>
  <c r="D34" i="19"/>
  <c r="F34" i="19"/>
  <c r="G34" i="19"/>
  <c r="H34" i="19"/>
  <c r="I34" i="19"/>
  <c r="D35" i="19"/>
  <c r="F35" i="19"/>
  <c r="G35" i="19"/>
  <c r="H35" i="19"/>
  <c r="I35" i="19"/>
  <c r="D36" i="19"/>
  <c r="F36" i="19"/>
  <c r="G36" i="19"/>
  <c r="H36" i="19"/>
  <c r="I36" i="19"/>
  <c r="D37" i="19"/>
  <c r="AK28" i="13" s="1"/>
  <c r="F37" i="19"/>
  <c r="G37" i="19"/>
  <c r="H37" i="19"/>
  <c r="I37" i="19"/>
  <c r="AO28" i="13" s="1"/>
  <c r="D38" i="19"/>
  <c r="F38" i="19"/>
  <c r="G38" i="19"/>
  <c r="H38" i="19"/>
  <c r="I38" i="19"/>
  <c r="D39" i="19"/>
  <c r="F39" i="19"/>
  <c r="G39" i="19"/>
  <c r="H39" i="19"/>
  <c r="I39" i="19"/>
  <c r="D40" i="19"/>
  <c r="F40" i="19"/>
  <c r="G40" i="19"/>
  <c r="H40" i="19"/>
  <c r="I40" i="19"/>
  <c r="D41" i="19"/>
  <c r="F41" i="19"/>
  <c r="G41" i="19"/>
  <c r="H41" i="19"/>
  <c r="I41" i="19"/>
  <c r="D42" i="19"/>
  <c r="F42" i="19"/>
  <c r="G42" i="19"/>
  <c r="H42" i="19"/>
  <c r="I42" i="19"/>
  <c r="D43" i="19"/>
  <c r="F43" i="19"/>
  <c r="G43" i="19"/>
  <c r="H43" i="19"/>
  <c r="I43" i="19"/>
  <c r="D44" i="19"/>
  <c r="F44" i="19"/>
  <c r="G44" i="19"/>
  <c r="H44" i="19"/>
  <c r="I44" i="19"/>
  <c r="D45" i="19"/>
  <c r="F45" i="19"/>
  <c r="G45" i="19"/>
  <c r="H45" i="19"/>
  <c r="I45" i="19"/>
  <c r="D46" i="19"/>
  <c r="F46" i="19"/>
  <c r="G46" i="19"/>
  <c r="H46" i="19"/>
  <c r="I46" i="19"/>
  <c r="D47" i="19"/>
  <c r="AK32" i="13" s="1"/>
  <c r="F47" i="19"/>
  <c r="G47" i="19"/>
  <c r="H47" i="19"/>
  <c r="I47" i="19"/>
  <c r="AO32" i="13" s="1"/>
  <c r="D48" i="19"/>
  <c r="F48" i="19"/>
  <c r="G48" i="19"/>
  <c r="H48" i="19"/>
  <c r="I48" i="19"/>
  <c r="D49" i="19"/>
  <c r="F49" i="19"/>
  <c r="G49" i="19"/>
  <c r="H49" i="19"/>
  <c r="I49" i="19"/>
  <c r="D50" i="19"/>
  <c r="F50" i="19"/>
  <c r="G50" i="19"/>
  <c r="H50" i="19"/>
  <c r="I50" i="19"/>
  <c r="D51" i="19"/>
  <c r="F51" i="19"/>
  <c r="G51" i="19"/>
  <c r="H51" i="19"/>
  <c r="I51" i="19"/>
  <c r="D52" i="19"/>
  <c r="F52" i="19"/>
  <c r="G52" i="19"/>
  <c r="H52" i="19"/>
  <c r="I52" i="19"/>
  <c r="D53" i="19"/>
  <c r="F53" i="19"/>
  <c r="G53" i="19"/>
  <c r="H53" i="19"/>
  <c r="I53" i="19"/>
  <c r="D54" i="19"/>
  <c r="F54" i="19"/>
  <c r="G54" i="19"/>
  <c r="H54" i="19"/>
  <c r="I54" i="19"/>
  <c r="D55" i="19"/>
  <c r="F55" i="19"/>
  <c r="G55" i="19"/>
  <c r="H55" i="19"/>
  <c r="I55" i="19"/>
  <c r="D56" i="19"/>
  <c r="F56" i="19"/>
  <c r="G56" i="19"/>
  <c r="AM29" i="13" s="1"/>
  <c r="H56" i="19"/>
  <c r="I56" i="19"/>
  <c r="D57" i="19"/>
  <c r="F57" i="19"/>
  <c r="G57" i="19"/>
  <c r="H57" i="19"/>
  <c r="I57" i="19"/>
  <c r="D58" i="19"/>
  <c r="F58" i="19"/>
  <c r="G58" i="19"/>
  <c r="H58" i="19"/>
  <c r="I58" i="19"/>
  <c r="D59" i="19"/>
  <c r="F59" i="19"/>
  <c r="G59" i="19"/>
  <c r="H59" i="19"/>
  <c r="I59" i="19"/>
  <c r="D60" i="19"/>
  <c r="F60" i="19"/>
  <c r="G60" i="19"/>
  <c r="H60" i="19"/>
  <c r="I60" i="19"/>
  <c r="D61" i="19"/>
  <c r="F61" i="19"/>
  <c r="G61" i="19"/>
  <c r="H61" i="19"/>
  <c r="I61" i="19"/>
  <c r="D62" i="19"/>
  <c r="F62" i="19"/>
  <c r="G62" i="19"/>
  <c r="H62" i="19"/>
  <c r="I62" i="19"/>
  <c r="D63" i="19"/>
  <c r="AK24" i="13" s="1"/>
  <c r="F63" i="19"/>
  <c r="G63" i="19"/>
  <c r="H63" i="19"/>
  <c r="I63" i="19"/>
  <c r="AO24" i="13" s="1"/>
  <c r="D64" i="19"/>
  <c r="F64" i="19"/>
  <c r="G64" i="19"/>
  <c r="AM26" i="13" s="1"/>
  <c r="H64" i="19"/>
  <c r="I64" i="19"/>
  <c r="D65" i="19"/>
  <c r="F65" i="19"/>
  <c r="G65" i="19"/>
  <c r="H65" i="19"/>
  <c r="I65" i="19"/>
  <c r="D66" i="19"/>
  <c r="F66" i="19"/>
  <c r="G66" i="19"/>
  <c r="H66" i="19"/>
  <c r="I66" i="19"/>
  <c r="K68" i="19"/>
  <c r="L68" i="19"/>
  <c r="M68" i="19"/>
  <c r="N68" i="19"/>
  <c r="O68" i="19"/>
  <c r="P68" i="19"/>
  <c r="Q68" i="19"/>
  <c r="R68" i="19"/>
  <c r="S68" i="19"/>
  <c r="T68" i="19"/>
  <c r="U68" i="19"/>
  <c r="V68" i="19"/>
  <c r="W68" i="19"/>
  <c r="X68" i="19"/>
  <c r="Y68" i="19"/>
  <c r="Z68" i="19"/>
  <c r="AA68" i="19"/>
  <c r="AB68" i="19"/>
  <c r="AC68" i="19"/>
  <c r="AD68" i="19"/>
  <c r="AE68" i="19"/>
  <c r="AF68" i="19"/>
  <c r="AG68" i="19"/>
  <c r="AH68" i="19"/>
  <c r="AI68" i="19"/>
  <c r="AJ68" i="19"/>
  <c r="AK68" i="19"/>
  <c r="AL68" i="19"/>
  <c r="AM68" i="19"/>
  <c r="AN68" i="19"/>
  <c r="AO68" i="19"/>
  <c r="AP68" i="19"/>
  <c r="AQ68" i="19"/>
  <c r="AR68" i="19"/>
  <c r="AS68" i="19"/>
  <c r="AT68" i="19"/>
  <c r="D7" i="26"/>
  <c r="F7" i="26"/>
  <c r="G7" i="26"/>
  <c r="H7" i="26"/>
  <c r="I7" i="26"/>
  <c r="D8" i="26"/>
  <c r="F8" i="26"/>
  <c r="G8" i="26"/>
  <c r="H8" i="26"/>
  <c r="J8" i="26" s="1"/>
  <c r="I8" i="26"/>
  <c r="D9" i="26"/>
  <c r="F9" i="26"/>
  <c r="G9" i="26"/>
  <c r="H9" i="26"/>
  <c r="I9" i="26"/>
  <c r="D10" i="26"/>
  <c r="F10" i="26"/>
  <c r="G10" i="26"/>
  <c r="J10" i="26" s="1"/>
  <c r="H10" i="26"/>
  <c r="I10" i="26"/>
  <c r="D11" i="26"/>
  <c r="F11" i="26"/>
  <c r="G11" i="26"/>
  <c r="H11" i="26"/>
  <c r="I11" i="26"/>
  <c r="D12" i="26"/>
  <c r="F12" i="26"/>
  <c r="G12" i="26"/>
  <c r="H12" i="26"/>
  <c r="I12" i="26"/>
  <c r="D13" i="26"/>
  <c r="F13" i="26"/>
  <c r="G13" i="26"/>
  <c r="H13" i="26"/>
  <c r="I13" i="26"/>
  <c r="D14" i="26"/>
  <c r="F14" i="26"/>
  <c r="G14" i="26"/>
  <c r="H14" i="26"/>
  <c r="J14" i="26" s="1"/>
  <c r="I14" i="26"/>
  <c r="D15" i="26"/>
  <c r="F15" i="26"/>
  <c r="G15" i="26"/>
  <c r="H15" i="26"/>
  <c r="I15" i="26"/>
  <c r="D16" i="26"/>
  <c r="F16" i="26"/>
  <c r="G16" i="26"/>
  <c r="H16" i="26"/>
  <c r="I16" i="26"/>
  <c r="D17" i="26"/>
  <c r="F17" i="26"/>
  <c r="G17" i="26"/>
  <c r="H17" i="26"/>
  <c r="I17" i="26"/>
  <c r="D18" i="26"/>
  <c r="F18" i="26"/>
  <c r="G18" i="26"/>
  <c r="H18" i="26"/>
  <c r="I18" i="26"/>
  <c r="D19" i="26"/>
  <c r="F19" i="26"/>
  <c r="G19" i="26"/>
  <c r="H19" i="26"/>
  <c r="I19" i="26"/>
  <c r="D20" i="26"/>
  <c r="F20" i="26"/>
  <c r="G20" i="26"/>
  <c r="H20" i="26"/>
  <c r="I20" i="26"/>
  <c r="D21" i="26"/>
  <c r="F21" i="26"/>
  <c r="G21" i="26"/>
  <c r="H21" i="26"/>
  <c r="I21" i="26"/>
  <c r="D22" i="26"/>
  <c r="F22" i="26"/>
  <c r="G22" i="26"/>
  <c r="H22" i="26"/>
  <c r="I22" i="26"/>
  <c r="D23" i="26"/>
  <c r="F23" i="26"/>
  <c r="G23" i="26"/>
  <c r="H23" i="26"/>
  <c r="I23" i="26"/>
  <c r="D24" i="26"/>
  <c r="F24" i="26"/>
  <c r="G24" i="26"/>
  <c r="H24" i="26"/>
  <c r="I24" i="26"/>
  <c r="J24" i="26"/>
  <c r="D25" i="26"/>
  <c r="F25" i="26"/>
  <c r="G25" i="26"/>
  <c r="H25" i="26"/>
  <c r="J25" i="26" s="1"/>
  <c r="I25" i="26"/>
  <c r="D26" i="26"/>
  <c r="F26" i="26"/>
  <c r="G26" i="26"/>
  <c r="J26" i="26" s="1"/>
  <c r="H26" i="26"/>
  <c r="I26" i="26"/>
  <c r="D27" i="26"/>
  <c r="F27" i="26"/>
  <c r="G27" i="26"/>
  <c r="H27" i="26"/>
  <c r="I27" i="26"/>
  <c r="D28" i="26"/>
  <c r="F28" i="26"/>
  <c r="G28" i="26"/>
  <c r="H28" i="26"/>
  <c r="J28" i="26" s="1"/>
  <c r="I28" i="26"/>
  <c r="D29" i="26"/>
  <c r="F29" i="26"/>
  <c r="G29" i="26"/>
  <c r="H29" i="26"/>
  <c r="I29" i="26"/>
  <c r="D30" i="26"/>
  <c r="F30" i="26"/>
  <c r="G30" i="26"/>
  <c r="J30" i="26" s="1"/>
  <c r="H30" i="26"/>
  <c r="I30" i="26"/>
  <c r="D31" i="26"/>
  <c r="F31" i="26"/>
  <c r="G31" i="26"/>
  <c r="H31" i="26"/>
  <c r="I31" i="26"/>
  <c r="D32" i="26"/>
  <c r="F32" i="26"/>
  <c r="G32" i="26"/>
  <c r="H32" i="26"/>
  <c r="J32" i="26" s="1"/>
  <c r="I32" i="26"/>
  <c r="D33" i="26"/>
  <c r="F33" i="26"/>
  <c r="G33" i="26"/>
  <c r="H33" i="26"/>
  <c r="I33" i="26"/>
  <c r="D34" i="26"/>
  <c r="F34" i="26"/>
  <c r="G34" i="26"/>
  <c r="H34" i="26"/>
  <c r="I34" i="26"/>
  <c r="D35" i="26"/>
  <c r="F35" i="26"/>
  <c r="G35" i="26"/>
  <c r="H35" i="26"/>
  <c r="I35" i="26"/>
  <c r="D36" i="26"/>
  <c r="F36" i="26"/>
  <c r="G36" i="26"/>
  <c r="J36" i="26" s="1"/>
  <c r="H36" i="26"/>
  <c r="I36" i="26"/>
  <c r="D37" i="26"/>
  <c r="F37" i="26"/>
  <c r="G37" i="26"/>
  <c r="H37" i="26"/>
  <c r="I37" i="26"/>
  <c r="D38" i="26"/>
  <c r="F38" i="26"/>
  <c r="G38" i="26"/>
  <c r="H38" i="26"/>
  <c r="J38" i="26" s="1"/>
  <c r="I38" i="26"/>
  <c r="D39" i="26"/>
  <c r="F39" i="26"/>
  <c r="G39" i="26"/>
  <c r="H39" i="26"/>
  <c r="I39" i="26"/>
  <c r="D40" i="26"/>
  <c r="F40" i="26"/>
  <c r="G40" i="26"/>
  <c r="H40" i="26"/>
  <c r="I40" i="26"/>
  <c r="D41" i="26"/>
  <c r="F41" i="26"/>
  <c r="G41" i="26"/>
  <c r="H41" i="26"/>
  <c r="I41" i="26"/>
  <c r="D42" i="26"/>
  <c r="F42" i="26"/>
  <c r="G42" i="26"/>
  <c r="H42" i="26"/>
  <c r="I42" i="26"/>
  <c r="D43" i="26"/>
  <c r="F43" i="26"/>
  <c r="G43" i="26"/>
  <c r="H43" i="26"/>
  <c r="I43" i="26"/>
  <c r="D44" i="26"/>
  <c r="F44" i="26"/>
  <c r="G44" i="26"/>
  <c r="H44" i="26"/>
  <c r="J44" i="26" s="1"/>
  <c r="I44" i="26"/>
  <c r="D45" i="26"/>
  <c r="F45" i="26"/>
  <c r="G45" i="26"/>
  <c r="H45" i="26"/>
  <c r="I45" i="26"/>
  <c r="D46" i="26"/>
  <c r="F46" i="26"/>
  <c r="G46" i="26"/>
  <c r="H46" i="26"/>
  <c r="I46" i="26"/>
  <c r="D47" i="26"/>
  <c r="F47" i="26"/>
  <c r="G47" i="26"/>
  <c r="H47" i="26"/>
  <c r="I47" i="26"/>
  <c r="D48" i="26"/>
  <c r="F48" i="26"/>
  <c r="G48" i="26"/>
  <c r="H48" i="26"/>
  <c r="I48" i="26"/>
  <c r="D49" i="26"/>
  <c r="F49" i="26"/>
  <c r="G49" i="26"/>
  <c r="H49" i="26"/>
  <c r="I49" i="26"/>
  <c r="D50" i="26"/>
  <c r="F50" i="26"/>
  <c r="G50" i="26"/>
  <c r="H50" i="26"/>
  <c r="I50" i="26"/>
  <c r="D51" i="26"/>
  <c r="F51" i="26"/>
  <c r="G51" i="26"/>
  <c r="H51" i="26"/>
  <c r="I51" i="26"/>
  <c r="D52" i="26"/>
  <c r="F52" i="26"/>
  <c r="G52" i="26"/>
  <c r="H52" i="26"/>
  <c r="J52" i="26" s="1"/>
  <c r="I52" i="26"/>
  <c r="D53" i="26"/>
  <c r="F53" i="26"/>
  <c r="G53" i="26"/>
  <c r="H53" i="26"/>
  <c r="I53" i="26"/>
  <c r="D54" i="26"/>
  <c r="F54" i="26"/>
  <c r="G54" i="26"/>
  <c r="H54" i="26"/>
  <c r="I54" i="26"/>
  <c r="D55" i="26"/>
  <c r="F55" i="26"/>
  <c r="G55" i="26"/>
  <c r="H55" i="26"/>
  <c r="J55" i="26" s="1"/>
  <c r="I55" i="26"/>
  <c r="D56" i="26"/>
  <c r="F56" i="26"/>
  <c r="G56" i="26"/>
  <c r="H56" i="26"/>
  <c r="J56" i="26" s="1"/>
  <c r="I56" i="26"/>
  <c r="D57" i="26"/>
  <c r="F57" i="26"/>
  <c r="G57" i="26"/>
  <c r="H57" i="26"/>
  <c r="I57" i="26"/>
  <c r="D58" i="26"/>
  <c r="F58" i="26"/>
  <c r="G58" i="26"/>
  <c r="H58" i="26"/>
  <c r="I58" i="26"/>
  <c r="D59" i="26"/>
  <c r="F59" i="26"/>
  <c r="G59" i="26"/>
  <c r="H59" i="26"/>
  <c r="I59" i="26"/>
  <c r="D60" i="26"/>
  <c r="F60" i="26"/>
  <c r="G60" i="26"/>
  <c r="H60" i="26"/>
  <c r="J60" i="26" s="1"/>
  <c r="I60" i="26"/>
  <c r="D61" i="26"/>
  <c r="F61" i="26"/>
  <c r="G61" i="26"/>
  <c r="H61" i="26"/>
  <c r="I61" i="26"/>
  <c r="D62" i="26"/>
  <c r="F62" i="26"/>
  <c r="G62" i="26"/>
  <c r="H62" i="26"/>
  <c r="I62" i="26"/>
  <c r="D63" i="26"/>
  <c r="F63" i="26"/>
  <c r="G63" i="26"/>
  <c r="H63" i="26"/>
  <c r="I63" i="26"/>
  <c r="D64" i="26"/>
  <c r="F64" i="26"/>
  <c r="G64" i="26"/>
  <c r="H64" i="26"/>
  <c r="I64" i="26"/>
  <c r="D65" i="26"/>
  <c r="F65" i="26"/>
  <c r="G65" i="26"/>
  <c r="H65" i="26"/>
  <c r="I65" i="26"/>
  <c r="D66" i="26"/>
  <c r="F66" i="26"/>
  <c r="G66" i="26"/>
  <c r="H66" i="26"/>
  <c r="I66" i="26"/>
  <c r="K68" i="26"/>
  <c r="L68" i="26"/>
  <c r="M68" i="26"/>
  <c r="N68" i="26"/>
  <c r="O68" i="26"/>
  <c r="P68" i="26"/>
  <c r="Q68" i="26"/>
  <c r="R68" i="26"/>
  <c r="S68" i="26"/>
  <c r="T68" i="26"/>
  <c r="U68" i="26"/>
  <c r="V68" i="26"/>
  <c r="W68" i="26"/>
  <c r="X68" i="26"/>
  <c r="Y68" i="26"/>
  <c r="Z68" i="26"/>
  <c r="AA68" i="26"/>
  <c r="AB68" i="26"/>
  <c r="AC68" i="26"/>
  <c r="AD68" i="26"/>
  <c r="AE68" i="26"/>
  <c r="AF68" i="26"/>
  <c r="AG68" i="26"/>
  <c r="AH68" i="26"/>
  <c r="AI68" i="26"/>
  <c r="AJ68" i="26"/>
  <c r="AK68" i="26"/>
  <c r="AL68" i="26"/>
  <c r="AM68" i="26"/>
  <c r="AN68" i="26"/>
  <c r="AO68" i="26"/>
  <c r="AP68" i="26"/>
  <c r="AQ68" i="26"/>
  <c r="AR68" i="26"/>
  <c r="AS68" i="26"/>
  <c r="AT68" i="26"/>
  <c r="D9" i="18"/>
  <c r="F9" i="18"/>
  <c r="G9" i="18"/>
  <c r="H9" i="18"/>
  <c r="D10" i="18"/>
  <c r="F10" i="18"/>
  <c r="G10" i="18"/>
  <c r="H10" i="18"/>
  <c r="J10" i="18" s="1"/>
  <c r="D11" i="18"/>
  <c r="F11" i="18"/>
  <c r="G11" i="18"/>
  <c r="H11" i="18"/>
  <c r="D12" i="18"/>
  <c r="F12" i="18"/>
  <c r="G12" i="18"/>
  <c r="H12" i="18"/>
  <c r="D13" i="18"/>
  <c r="F13" i="18"/>
  <c r="G13" i="18"/>
  <c r="H13" i="18"/>
  <c r="D14" i="18"/>
  <c r="F14" i="18"/>
  <c r="G14" i="18"/>
  <c r="H14" i="18"/>
  <c r="D15" i="18"/>
  <c r="F15" i="18"/>
  <c r="G15" i="18"/>
  <c r="H15" i="18"/>
  <c r="D16" i="18"/>
  <c r="F16" i="18"/>
  <c r="G16" i="18"/>
  <c r="H16" i="18"/>
  <c r="J16" i="18" s="1"/>
  <c r="D17" i="18"/>
  <c r="F17" i="18"/>
  <c r="G17" i="18"/>
  <c r="H17" i="18"/>
  <c r="D18" i="18"/>
  <c r="AA44" i="13" s="1"/>
  <c r="F18" i="18"/>
  <c r="G18" i="18"/>
  <c r="H18" i="18"/>
  <c r="D19" i="18"/>
  <c r="F19" i="18"/>
  <c r="G19" i="18"/>
  <c r="H19" i="18"/>
  <c r="D20" i="18"/>
  <c r="F20" i="18"/>
  <c r="G20" i="18"/>
  <c r="H20" i="18"/>
  <c r="D21" i="18"/>
  <c r="F21" i="18"/>
  <c r="G21" i="18"/>
  <c r="H21" i="18"/>
  <c r="D22" i="18"/>
  <c r="F22" i="18"/>
  <c r="G22" i="18"/>
  <c r="I22" i="18" s="1"/>
  <c r="H22" i="18"/>
  <c r="D23" i="18"/>
  <c r="F23" i="18"/>
  <c r="G23" i="18"/>
  <c r="I23" i="18" s="1"/>
  <c r="H23" i="18"/>
  <c r="D24" i="18"/>
  <c r="F24" i="18"/>
  <c r="G24" i="18"/>
  <c r="H24" i="18"/>
  <c r="D25" i="18"/>
  <c r="F25" i="18"/>
  <c r="G25" i="18"/>
  <c r="H25" i="18"/>
  <c r="D26" i="18"/>
  <c r="AA34" i="13" s="1"/>
  <c r="F26" i="18"/>
  <c r="G26" i="18"/>
  <c r="H26" i="18"/>
  <c r="D27" i="18"/>
  <c r="F27" i="18"/>
  <c r="G27" i="18"/>
  <c r="H27" i="18"/>
  <c r="D28" i="18"/>
  <c r="F28" i="18"/>
  <c r="G28" i="18"/>
  <c r="H28" i="18"/>
  <c r="J28" i="18"/>
  <c r="D29" i="18"/>
  <c r="F29" i="18"/>
  <c r="G29" i="18"/>
  <c r="H29" i="18"/>
  <c r="J29" i="18" s="1"/>
  <c r="D30" i="18"/>
  <c r="F30" i="18"/>
  <c r="G30" i="18"/>
  <c r="H30" i="18"/>
  <c r="J30" i="18" s="1"/>
  <c r="D31" i="18"/>
  <c r="F31" i="18"/>
  <c r="G31" i="18"/>
  <c r="H31" i="18"/>
  <c r="D32" i="18"/>
  <c r="F32" i="18"/>
  <c r="G32" i="18"/>
  <c r="H32" i="18"/>
  <c r="D33" i="18"/>
  <c r="F33" i="18"/>
  <c r="G33" i="18"/>
  <c r="H33" i="18"/>
  <c r="D34" i="18"/>
  <c r="F34" i="18"/>
  <c r="G34" i="18"/>
  <c r="H34" i="18"/>
  <c r="J34" i="18" s="1"/>
  <c r="D35" i="18"/>
  <c r="F35" i="18"/>
  <c r="G35" i="18"/>
  <c r="H35" i="18"/>
  <c r="D36" i="18"/>
  <c r="F36" i="18"/>
  <c r="G36" i="18"/>
  <c r="H36" i="18"/>
  <c r="D37" i="18"/>
  <c r="F37" i="18"/>
  <c r="G37" i="18"/>
  <c r="H37" i="18"/>
  <c r="D38" i="18"/>
  <c r="F38" i="18"/>
  <c r="G38" i="18"/>
  <c r="H38" i="18"/>
  <c r="D39" i="18"/>
  <c r="F39" i="18"/>
  <c r="G39" i="18"/>
  <c r="H39" i="18"/>
  <c r="D40" i="18"/>
  <c r="F40" i="18"/>
  <c r="G40" i="18"/>
  <c r="H40" i="18"/>
  <c r="D41" i="18"/>
  <c r="F41" i="18"/>
  <c r="G41" i="18"/>
  <c r="H41" i="18"/>
  <c r="D42" i="18"/>
  <c r="F42" i="18"/>
  <c r="G42" i="18"/>
  <c r="I42" i="18" s="1"/>
  <c r="H42" i="18"/>
  <c r="D43" i="18"/>
  <c r="F43" i="18"/>
  <c r="G43" i="18"/>
  <c r="I43" i="18" s="1"/>
  <c r="H43" i="18"/>
  <c r="D44" i="18"/>
  <c r="F44" i="18"/>
  <c r="G44" i="18"/>
  <c r="H44" i="18"/>
  <c r="D45" i="18"/>
  <c r="F45" i="18"/>
  <c r="G45" i="18"/>
  <c r="H45" i="18"/>
  <c r="D46" i="18"/>
  <c r="F46" i="18"/>
  <c r="G46" i="18"/>
  <c r="H46" i="18"/>
  <c r="D47" i="18"/>
  <c r="F47" i="18"/>
  <c r="G47" i="18"/>
  <c r="H47" i="18"/>
  <c r="D48" i="18"/>
  <c r="F48" i="18"/>
  <c r="G48" i="18"/>
  <c r="H48" i="18"/>
  <c r="D49" i="18"/>
  <c r="F49" i="18"/>
  <c r="G49" i="18"/>
  <c r="H49" i="18"/>
  <c r="D50" i="18"/>
  <c r="F50" i="18"/>
  <c r="G50" i="18"/>
  <c r="H50" i="18"/>
  <c r="J50" i="18" s="1"/>
  <c r="I50" i="18"/>
  <c r="D51" i="18"/>
  <c r="F51" i="18"/>
  <c r="G51" i="18"/>
  <c r="I51" i="18" s="1"/>
  <c r="H51" i="18"/>
  <c r="D52" i="18"/>
  <c r="F52" i="18"/>
  <c r="G52" i="18"/>
  <c r="H52" i="18"/>
  <c r="D53" i="18"/>
  <c r="F53" i="18"/>
  <c r="G53" i="18"/>
  <c r="H53" i="18"/>
  <c r="D54" i="18"/>
  <c r="F54" i="18"/>
  <c r="G54" i="18"/>
  <c r="J54" i="18" s="1"/>
  <c r="H54" i="18"/>
  <c r="D55" i="18"/>
  <c r="F55" i="18"/>
  <c r="G55" i="18"/>
  <c r="H55" i="18"/>
  <c r="D56" i="18"/>
  <c r="F56" i="18"/>
  <c r="G56" i="18"/>
  <c r="H56" i="18"/>
  <c r="D57" i="18"/>
  <c r="F57" i="18"/>
  <c r="G57" i="18"/>
  <c r="H57" i="18"/>
  <c r="D58" i="18"/>
  <c r="AA26" i="13" s="1"/>
  <c r="F58" i="18"/>
  <c r="AB26" i="13" s="1"/>
  <c r="G58" i="18"/>
  <c r="H58" i="18"/>
  <c r="D59" i="18"/>
  <c r="F59" i="18"/>
  <c r="G59" i="18"/>
  <c r="H59" i="18"/>
  <c r="D60" i="18"/>
  <c r="F60" i="18"/>
  <c r="G60" i="18"/>
  <c r="H60" i="18"/>
  <c r="D61" i="18"/>
  <c r="F61" i="18"/>
  <c r="G61" i="18"/>
  <c r="H61" i="18"/>
  <c r="D62" i="18"/>
  <c r="F62" i="18"/>
  <c r="G62" i="18"/>
  <c r="J62" i="18" s="1"/>
  <c r="AF35" i="13" s="1"/>
  <c r="H62" i="18"/>
  <c r="D63" i="18"/>
  <c r="F63" i="18"/>
  <c r="G63" i="18"/>
  <c r="H63" i="18"/>
  <c r="D64" i="18"/>
  <c r="F64" i="18"/>
  <c r="G64" i="18"/>
  <c r="H64" i="18"/>
  <c r="D65" i="18"/>
  <c r="F65" i="18"/>
  <c r="G65" i="18"/>
  <c r="H65" i="18"/>
  <c r="D66" i="18"/>
  <c r="F66" i="18"/>
  <c r="G66" i="18"/>
  <c r="H66" i="18"/>
  <c r="D67" i="18"/>
  <c r="F67" i="18"/>
  <c r="G67" i="18"/>
  <c r="H67" i="18"/>
  <c r="D68" i="18"/>
  <c r="F68" i="18"/>
  <c r="I68" i="18" s="1"/>
  <c r="G68" i="18"/>
  <c r="H68" i="18"/>
  <c r="J68" i="18" s="1"/>
  <c r="D69" i="18"/>
  <c r="F69" i="18"/>
  <c r="G69" i="18"/>
  <c r="H69" i="18"/>
  <c r="K71" i="18"/>
  <c r="L71" i="18"/>
  <c r="M71" i="18"/>
  <c r="N71" i="18"/>
  <c r="O71" i="18"/>
  <c r="P71" i="18"/>
  <c r="Q71" i="18"/>
  <c r="R71" i="18"/>
  <c r="S71" i="18"/>
  <c r="T71" i="18"/>
  <c r="U71" i="18"/>
  <c r="V71" i="18"/>
  <c r="W71" i="18"/>
  <c r="X71" i="18"/>
  <c r="Y71" i="18"/>
  <c r="Z71" i="18"/>
  <c r="AA71" i="18"/>
  <c r="AB71" i="18"/>
  <c r="AC71" i="18"/>
  <c r="AD71" i="18"/>
  <c r="AE71" i="18"/>
  <c r="AF71" i="18"/>
  <c r="AG71" i="18"/>
  <c r="AH71" i="18"/>
  <c r="AI71" i="18"/>
  <c r="AJ71" i="18"/>
  <c r="AK71" i="18"/>
  <c r="AL71" i="18"/>
  <c r="AM71" i="18"/>
  <c r="AN71" i="18"/>
  <c r="AO71" i="18"/>
  <c r="AP71" i="18"/>
  <c r="AQ71" i="18"/>
  <c r="AR71" i="18"/>
  <c r="AS71" i="18"/>
  <c r="AT71" i="18"/>
  <c r="AV71" i="18"/>
  <c r="AW71" i="18"/>
  <c r="D9" i="30"/>
  <c r="F9" i="30"/>
  <c r="G9" i="30"/>
  <c r="H9" i="30"/>
  <c r="D10" i="30"/>
  <c r="F10" i="30"/>
  <c r="G10" i="30"/>
  <c r="H10" i="30"/>
  <c r="D11" i="30"/>
  <c r="F11" i="30"/>
  <c r="G11" i="30"/>
  <c r="J11" i="30" s="1"/>
  <c r="H11" i="30"/>
  <c r="D12" i="30"/>
  <c r="F12" i="30"/>
  <c r="G12" i="30"/>
  <c r="H12" i="30"/>
  <c r="D13" i="30"/>
  <c r="F13" i="30"/>
  <c r="G13" i="30"/>
  <c r="H13" i="30"/>
  <c r="D14" i="30"/>
  <c r="F14" i="30"/>
  <c r="G14" i="30"/>
  <c r="H14" i="30"/>
  <c r="D15" i="30"/>
  <c r="F15" i="30"/>
  <c r="G15" i="30"/>
  <c r="H15" i="30"/>
  <c r="D16" i="30"/>
  <c r="F16" i="30"/>
  <c r="G16" i="30"/>
  <c r="H16" i="30"/>
  <c r="D17" i="30"/>
  <c r="F17" i="30"/>
  <c r="G17" i="30"/>
  <c r="H17" i="30"/>
  <c r="D18" i="30"/>
  <c r="F18" i="30"/>
  <c r="G18" i="30"/>
  <c r="H18" i="30"/>
  <c r="D19" i="30"/>
  <c r="F19" i="30"/>
  <c r="G19" i="30"/>
  <c r="H19" i="30"/>
  <c r="D20" i="30"/>
  <c r="F20" i="30"/>
  <c r="G20" i="30"/>
  <c r="H20" i="30"/>
  <c r="D21" i="30"/>
  <c r="F21" i="30"/>
  <c r="G21" i="30"/>
  <c r="H21" i="30"/>
  <c r="D22" i="30"/>
  <c r="F22" i="30"/>
  <c r="G22" i="30"/>
  <c r="H22" i="30"/>
  <c r="D23" i="30"/>
  <c r="F23" i="30"/>
  <c r="G23" i="30"/>
  <c r="H23" i="30"/>
  <c r="D24" i="30"/>
  <c r="F24" i="30"/>
  <c r="G24" i="30"/>
  <c r="H24" i="30"/>
  <c r="D25" i="30"/>
  <c r="F25" i="30"/>
  <c r="I25" i="30" s="1"/>
  <c r="G25" i="30"/>
  <c r="H25" i="30"/>
  <c r="D26" i="30"/>
  <c r="F26" i="30"/>
  <c r="I26" i="30" s="1"/>
  <c r="G26" i="30"/>
  <c r="H26" i="30"/>
  <c r="D27" i="30"/>
  <c r="F27" i="30"/>
  <c r="J27" i="30" s="1"/>
  <c r="G27" i="30"/>
  <c r="H27" i="30"/>
  <c r="D28" i="30"/>
  <c r="F28" i="30"/>
  <c r="G28" i="30"/>
  <c r="H28" i="30"/>
  <c r="D29" i="30"/>
  <c r="F29" i="30"/>
  <c r="G29" i="30"/>
  <c r="H29" i="30"/>
  <c r="D30" i="30"/>
  <c r="F30" i="30"/>
  <c r="G30" i="30"/>
  <c r="H30" i="30"/>
  <c r="J30" i="30" s="1"/>
  <c r="D31" i="30"/>
  <c r="F31" i="30"/>
  <c r="G31" i="30"/>
  <c r="H31" i="30"/>
  <c r="J31" i="30" s="1"/>
  <c r="D32" i="30"/>
  <c r="F32" i="30"/>
  <c r="G32" i="30"/>
  <c r="H32" i="30"/>
  <c r="D33" i="30"/>
  <c r="F33" i="30"/>
  <c r="G33" i="30"/>
  <c r="H33" i="30"/>
  <c r="J33" i="30" s="1"/>
  <c r="D34" i="30"/>
  <c r="F34" i="30"/>
  <c r="G34" i="30"/>
  <c r="H34" i="30"/>
  <c r="D35" i="30"/>
  <c r="F35" i="30"/>
  <c r="G35" i="30"/>
  <c r="H35" i="30"/>
  <c r="D36" i="30"/>
  <c r="F36" i="30"/>
  <c r="G36" i="30"/>
  <c r="H36" i="30"/>
  <c r="D37" i="30"/>
  <c r="F37" i="30"/>
  <c r="G37" i="30"/>
  <c r="H37" i="30"/>
  <c r="J37" i="30" s="1"/>
  <c r="D38" i="30"/>
  <c r="F38" i="30"/>
  <c r="G38" i="30"/>
  <c r="H38" i="30"/>
  <c r="D39" i="30"/>
  <c r="F39" i="30"/>
  <c r="G39" i="30"/>
  <c r="H39" i="30"/>
  <c r="D40" i="30"/>
  <c r="F40" i="30"/>
  <c r="G40" i="30"/>
  <c r="H40" i="30"/>
  <c r="D41" i="30"/>
  <c r="F41" i="30"/>
  <c r="G41" i="30"/>
  <c r="H41" i="30"/>
  <c r="D42" i="30"/>
  <c r="F42" i="30"/>
  <c r="G42" i="30"/>
  <c r="H42" i="30"/>
  <c r="I42" i="30"/>
  <c r="D43" i="30"/>
  <c r="F43" i="30"/>
  <c r="G43" i="30"/>
  <c r="H43" i="30"/>
  <c r="J43" i="30" s="1"/>
  <c r="D44" i="30"/>
  <c r="F44" i="30"/>
  <c r="G44" i="30"/>
  <c r="H44" i="30"/>
  <c r="D45" i="30"/>
  <c r="F45" i="30"/>
  <c r="G45" i="30"/>
  <c r="H45" i="30"/>
  <c r="D46" i="30"/>
  <c r="F46" i="30"/>
  <c r="G46" i="30"/>
  <c r="H46" i="30"/>
  <c r="J46" i="30" s="1"/>
  <c r="D47" i="30"/>
  <c r="F47" i="30"/>
  <c r="G47" i="30"/>
  <c r="H47" i="30"/>
  <c r="J47" i="30" s="1"/>
  <c r="D48" i="30"/>
  <c r="F48" i="30"/>
  <c r="G48" i="30"/>
  <c r="H48" i="30"/>
  <c r="D49" i="30"/>
  <c r="F49" i="30"/>
  <c r="G49" i="30"/>
  <c r="H49" i="30"/>
  <c r="J49" i="30" s="1"/>
  <c r="D50" i="30"/>
  <c r="F50" i="30"/>
  <c r="G50" i="30"/>
  <c r="H50" i="30"/>
  <c r="D51" i="30"/>
  <c r="F51" i="30"/>
  <c r="G51" i="30"/>
  <c r="H51" i="30"/>
  <c r="D52" i="30"/>
  <c r="F52" i="30"/>
  <c r="G52" i="30"/>
  <c r="H52" i="30"/>
  <c r="D53" i="30"/>
  <c r="F53" i="30"/>
  <c r="G53" i="30"/>
  <c r="H53" i="30"/>
  <c r="J53" i="30" s="1"/>
  <c r="D54" i="30"/>
  <c r="F54" i="30"/>
  <c r="G54" i="30"/>
  <c r="H54" i="30"/>
  <c r="D55" i="30"/>
  <c r="F55" i="30"/>
  <c r="G55" i="30"/>
  <c r="H55" i="30"/>
  <c r="D56" i="30"/>
  <c r="F56" i="30"/>
  <c r="G56" i="30"/>
  <c r="H56" i="30"/>
  <c r="D57" i="30"/>
  <c r="F57" i="30"/>
  <c r="G57" i="30"/>
  <c r="H57" i="30"/>
  <c r="D58" i="30"/>
  <c r="F58" i="30"/>
  <c r="G58" i="30"/>
  <c r="I58" i="30" s="1"/>
  <c r="H58" i="30"/>
  <c r="D59" i="30"/>
  <c r="F59" i="30"/>
  <c r="G59" i="30"/>
  <c r="H59" i="30"/>
  <c r="D60" i="30"/>
  <c r="F60" i="30"/>
  <c r="G60" i="30"/>
  <c r="H60" i="30"/>
  <c r="D61" i="30"/>
  <c r="F61" i="30"/>
  <c r="G61" i="30"/>
  <c r="H61" i="30"/>
  <c r="D62" i="30"/>
  <c r="F62" i="30"/>
  <c r="G62" i="30"/>
  <c r="H62" i="30"/>
  <c r="D63" i="30"/>
  <c r="F63" i="30"/>
  <c r="G63" i="30"/>
  <c r="H63" i="30"/>
  <c r="D64" i="30"/>
  <c r="F64" i="30"/>
  <c r="G64" i="30"/>
  <c r="H64" i="30"/>
  <c r="D65" i="30"/>
  <c r="F65" i="30"/>
  <c r="I65" i="30" s="1"/>
  <c r="G65" i="30"/>
  <c r="H65" i="30"/>
  <c r="D66" i="30"/>
  <c r="F66" i="30"/>
  <c r="G66" i="30"/>
  <c r="H66" i="30"/>
  <c r="D67" i="30"/>
  <c r="F67" i="30"/>
  <c r="G67" i="30"/>
  <c r="H67" i="30"/>
  <c r="D68" i="30"/>
  <c r="F68" i="30"/>
  <c r="G68" i="30"/>
  <c r="H68" i="30"/>
  <c r="D69" i="30"/>
  <c r="F69" i="30"/>
  <c r="J69" i="30" s="1"/>
  <c r="G69" i="30"/>
  <c r="H69" i="30"/>
  <c r="K71" i="30"/>
  <c r="L71" i="30"/>
  <c r="M71" i="30"/>
  <c r="N71" i="30"/>
  <c r="O71" i="30"/>
  <c r="P71" i="30"/>
  <c r="Q71" i="30"/>
  <c r="R71" i="30"/>
  <c r="S71" i="30"/>
  <c r="T71" i="30"/>
  <c r="U71" i="30"/>
  <c r="V71" i="30"/>
  <c r="W71" i="30"/>
  <c r="X71" i="30"/>
  <c r="Y71" i="30"/>
  <c r="Z71" i="30"/>
  <c r="AA71" i="30"/>
  <c r="AB71" i="30"/>
  <c r="AC71" i="30"/>
  <c r="AD71" i="30"/>
  <c r="AE71" i="30"/>
  <c r="AF71" i="30"/>
  <c r="AG71" i="30"/>
  <c r="AH71" i="30"/>
  <c r="AI71" i="30"/>
  <c r="AJ71" i="30"/>
  <c r="AK71" i="30"/>
  <c r="AL71" i="30"/>
  <c r="AM71" i="30"/>
  <c r="AN71" i="30"/>
  <c r="AO71" i="30"/>
  <c r="AP71" i="30"/>
  <c r="AQ71" i="30"/>
  <c r="AR71" i="30"/>
  <c r="AS71" i="30"/>
  <c r="AT71" i="30"/>
  <c r="AV71" i="30"/>
  <c r="AW71" i="30"/>
  <c r="D9" i="17"/>
  <c r="F9" i="17"/>
  <c r="G9" i="17"/>
  <c r="J9" i="17" s="1"/>
  <c r="H9" i="17"/>
  <c r="I9" i="17"/>
  <c r="D10" i="17"/>
  <c r="F10" i="17"/>
  <c r="G10" i="17"/>
  <c r="H10" i="17"/>
  <c r="I10" i="17"/>
  <c r="D11" i="17"/>
  <c r="F11" i="17"/>
  <c r="G11" i="17"/>
  <c r="H11" i="17"/>
  <c r="I11" i="17"/>
  <c r="D12" i="17"/>
  <c r="F12" i="17"/>
  <c r="G12" i="17"/>
  <c r="H12" i="17"/>
  <c r="I12" i="17"/>
  <c r="D13" i="17"/>
  <c r="F13" i="17"/>
  <c r="G13" i="17"/>
  <c r="H13" i="17"/>
  <c r="I13" i="17"/>
  <c r="D14" i="17"/>
  <c r="F14" i="17"/>
  <c r="G14" i="17"/>
  <c r="H14" i="17"/>
  <c r="I14" i="17"/>
  <c r="D15" i="17"/>
  <c r="F15" i="17"/>
  <c r="G15" i="17"/>
  <c r="H15" i="17"/>
  <c r="J15" i="17" s="1"/>
  <c r="I15" i="17"/>
  <c r="D16" i="17"/>
  <c r="F16" i="17"/>
  <c r="G16" i="17"/>
  <c r="H16" i="17"/>
  <c r="I16" i="17"/>
  <c r="D17" i="17"/>
  <c r="F17" i="17"/>
  <c r="G17" i="17"/>
  <c r="H17" i="17"/>
  <c r="I17" i="17"/>
  <c r="J17" i="17"/>
  <c r="D18" i="17"/>
  <c r="F18" i="17"/>
  <c r="G18" i="17"/>
  <c r="H18" i="17"/>
  <c r="J18" i="17" s="1"/>
  <c r="I18" i="17"/>
  <c r="D19" i="17"/>
  <c r="F19" i="17"/>
  <c r="G19" i="17"/>
  <c r="J19" i="17" s="1"/>
  <c r="H19" i="17"/>
  <c r="I19" i="17"/>
  <c r="D20" i="17"/>
  <c r="F20" i="17"/>
  <c r="G20" i="17"/>
  <c r="H20" i="17"/>
  <c r="I20" i="17"/>
  <c r="D21" i="17"/>
  <c r="F21" i="17"/>
  <c r="G21" i="17"/>
  <c r="H21" i="17"/>
  <c r="J21" i="17" s="1"/>
  <c r="I21" i="17"/>
  <c r="D22" i="17"/>
  <c r="F22" i="17"/>
  <c r="G22" i="17"/>
  <c r="H22" i="17"/>
  <c r="I22" i="17"/>
  <c r="D23" i="17"/>
  <c r="F23" i="17"/>
  <c r="G23" i="17"/>
  <c r="H23" i="17"/>
  <c r="I23" i="17"/>
  <c r="D24" i="17"/>
  <c r="F24" i="17"/>
  <c r="G24" i="17"/>
  <c r="AC13" i="13" s="1"/>
  <c r="H24" i="17"/>
  <c r="I24" i="17"/>
  <c r="D25" i="17"/>
  <c r="F25" i="17"/>
  <c r="G25" i="17"/>
  <c r="H25" i="17"/>
  <c r="J25" i="17" s="1"/>
  <c r="I25" i="17"/>
  <c r="D26" i="17"/>
  <c r="F26" i="17"/>
  <c r="G26" i="17"/>
  <c r="H26" i="17"/>
  <c r="I26" i="17"/>
  <c r="D27" i="17"/>
  <c r="F27" i="17"/>
  <c r="G27" i="17"/>
  <c r="H27" i="17"/>
  <c r="I27" i="17"/>
  <c r="D28" i="17"/>
  <c r="F28" i="17"/>
  <c r="G28" i="17"/>
  <c r="H28" i="17"/>
  <c r="J28" i="17" s="1"/>
  <c r="I28" i="17"/>
  <c r="D29" i="17"/>
  <c r="F29" i="17"/>
  <c r="G29" i="17"/>
  <c r="H29" i="17"/>
  <c r="J29" i="17" s="1"/>
  <c r="I29" i="17"/>
  <c r="D30" i="17"/>
  <c r="F30" i="17"/>
  <c r="G30" i="17"/>
  <c r="H30" i="17"/>
  <c r="I30" i="17"/>
  <c r="D31" i="17"/>
  <c r="F31" i="17"/>
  <c r="G31" i="17"/>
  <c r="H31" i="17"/>
  <c r="I31" i="17"/>
  <c r="D32" i="17"/>
  <c r="F32" i="17"/>
  <c r="G32" i="17"/>
  <c r="H32" i="17"/>
  <c r="I32" i="17"/>
  <c r="D33" i="17"/>
  <c r="F33" i="17"/>
  <c r="G33" i="17"/>
  <c r="H33" i="17"/>
  <c r="J33" i="17" s="1"/>
  <c r="I33" i="17"/>
  <c r="D34" i="17"/>
  <c r="F34" i="17"/>
  <c r="G34" i="17"/>
  <c r="H34" i="17"/>
  <c r="I34" i="17"/>
  <c r="D35" i="17"/>
  <c r="F35" i="17"/>
  <c r="G35" i="17"/>
  <c r="H35" i="17"/>
  <c r="I35" i="17"/>
  <c r="D36" i="17"/>
  <c r="F36" i="17"/>
  <c r="G36" i="17"/>
  <c r="H36" i="17"/>
  <c r="J36" i="17" s="1"/>
  <c r="I36" i="17"/>
  <c r="D37" i="17"/>
  <c r="F37" i="17"/>
  <c r="G37" i="17"/>
  <c r="H37" i="17"/>
  <c r="I37" i="17"/>
  <c r="D38" i="17"/>
  <c r="F38" i="17"/>
  <c r="G38" i="17"/>
  <c r="H38" i="17"/>
  <c r="I38" i="17"/>
  <c r="D39" i="17"/>
  <c r="F39" i="17"/>
  <c r="G39" i="17"/>
  <c r="H39" i="17"/>
  <c r="J39" i="17" s="1"/>
  <c r="I39" i="17"/>
  <c r="D40" i="17"/>
  <c r="F40" i="17"/>
  <c r="G40" i="17"/>
  <c r="H40" i="17"/>
  <c r="I40" i="17"/>
  <c r="D41" i="17"/>
  <c r="F41" i="17"/>
  <c r="AB11" i="13" s="1"/>
  <c r="G41" i="17"/>
  <c r="J41" i="17" s="1"/>
  <c r="AF11" i="13" s="1"/>
  <c r="H41" i="17"/>
  <c r="I41" i="17"/>
  <c r="D42" i="17"/>
  <c r="F42" i="17"/>
  <c r="G42" i="17"/>
  <c r="H42" i="17"/>
  <c r="J42" i="17" s="1"/>
  <c r="I42" i="17"/>
  <c r="D43" i="17"/>
  <c r="F43" i="17"/>
  <c r="G43" i="17"/>
  <c r="H43" i="17"/>
  <c r="I43" i="17"/>
  <c r="D44" i="17"/>
  <c r="F44" i="17"/>
  <c r="G44" i="17"/>
  <c r="H44" i="17"/>
  <c r="I44" i="17"/>
  <c r="D45" i="17"/>
  <c r="F45" i="17"/>
  <c r="G45" i="17"/>
  <c r="H45" i="17"/>
  <c r="I45" i="17"/>
  <c r="D46" i="17"/>
  <c r="F46" i="17"/>
  <c r="G46" i="17"/>
  <c r="H46" i="17"/>
  <c r="I46" i="17"/>
  <c r="D47" i="17"/>
  <c r="F47" i="17"/>
  <c r="G47" i="17"/>
  <c r="H47" i="17"/>
  <c r="J47" i="17" s="1"/>
  <c r="I47" i="17"/>
  <c r="D48" i="17"/>
  <c r="F48" i="17"/>
  <c r="G48" i="17"/>
  <c r="H48" i="17"/>
  <c r="I48" i="17"/>
  <c r="D49" i="17"/>
  <c r="F49" i="17"/>
  <c r="G49" i="17"/>
  <c r="H49" i="17"/>
  <c r="I49" i="17"/>
  <c r="J49" i="17"/>
  <c r="D50" i="17"/>
  <c r="F50" i="17"/>
  <c r="G50" i="17"/>
  <c r="H50" i="17"/>
  <c r="J50" i="17" s="1"/>
  <c r="I50" i="17"/>
  <c r="D51" i="17"/>
  <c r="F51" i="17"/>
  <c r="G51" i="17"/>
  <c r="J51" i="17" s="1"/>
  <c r="H51" i="17"/>
  <c r="I51" i="17"/>
  <c r="D52" i="17"/>
  <c r="F52" i="17"/>
  <c r="G52" i="17"/>
  <c r="H52" i="17"/>
  <c r="I52" i="17"/>
  <c r="D53" i="17"/>
  <c r="F53" i="17"/>
  <c r="G53" i="17"/>
  <c r="H53" i="17"/>
  <c r="J53" i="17" s="1"/>
  <c r="I53" i="17"/>
  <c r="D54" i="17"/>
  <c r="F54" i="17"/>
  <c r="G54" i="17"/>
  <c r="H54" i="17"/>
  <c r="I54" i="17"/>
  <c r="D55" i="17"/>
  <c r="F55" i="17"/>
  <c r="G55" i="17"/>
  <c r="H55" i="17"/>
  <c r="I55" i="17"/>
  <c r="D56" i="17"/>
  <c r="F56" i="17"/>
  <c r="G56" i="17"/>
  <c r="H56" i="17"/>
  <c r="I56" i="17"/>
  <c r="D57" i="17"/>
  <c r="F57" i="17"/>
  <c r="G57" i="17"/>
  <c r="H57" i="17"/>
  <c r="J57" i="17" s="1"/>
  <c r="I57" i="17"/>
  <c r="D58" i="17"/>
  <c r="F58" i="17"/>
  <c r="G58" i="17"/>
  <c r="H58" i="17"/>
  <c r="I58" i="17"/>
  <c r="D59" i="17"/>
  <c r="F59" i="17"/>
  <c r="G59" i="17"/>
  <c r="H59" i="17"/>
  <c r="I59" i="17"/>
  <c r="D60" i="17"/>
  <c r="F60" i="17"/>
  <c r="G60" i="17"/>
  <c r="H60" i="17"/>
  <c r="J60" i="17" s="1"/>
  <c r="I60" i="17"/>
  <c r="D61" i="17"/>
  <c r="F61" i="17"/>
  <c r="G61" i="17"/>
  <c r="H61" i="17"/>
  <c r="J61" i="17" s="1"/>
  <c r="I61" i="17"/>
  <c r="D62" i="17"/>
  <c r="F62" i="17"/>
  <c r="G62" i="17"/>
  <c r="H62" i="17"/>
  <c r="I62" i="17"/>
  <c r="D63" i="17"/>
  <c r="F63" i="17"/>
  <c r="G63" i="17"/>
  <c r="H63" i="17"/>
  <c r="I63" i="17"/>
  <c r="D64" i="17"/>
  <c r="F64" i="17"/>
  <c r="G64" i="17"/>
  <c r="H64" i="17"/>
  <c r="I64" i="17"/>
  <c r="D65" i="17"/>
  <c r="F65" i="17"/>
  <c r="G65" i="17"/>
  <c r="H65" i="17"/>
  <c r="J65" i="17" s="1"/>
  <c r="I65" i="17"/>
  <c r="D66" i="17"/>
  <c r="F66" i="17"/>
  <c r="G66" i="17"/>
  <c r="H66" i="17"/>
  <c r="I66" i="17"/>
  <c r="D67" i="17"/>
  <c r="F67" i="17"/>
  <c r="G67" i="17"/>
  <c r="H67" i="17"/>
  <c r="I67" i="17"/>
  <c r="D68" i="17"/>
  <c r="F68" i="17"/>
  <c r="G68" i="17"/>
  <c r="H68" i="17"/>
  <c r="J68" i="17" s="1"/>
  <c r="I68" i="17"/>
  <c r="D69" i="17"/>
  <c r="F69" i="17"/>
  <c r="G69" i="17"/>
  <c r="H69" i="17"/>
  <c r="I69" i="17"/>
  <c r="D70" i="17"/>
  <c r="F70" i="17"/>
  <c r="G70" i="17"/>
  <c r="H70" i="17"/>
  <c r="I70" i="17"/>
  <c r="D71" i="17"/>
  <c r="F71" i="17"/>
  <c r="G71" i="17"/>
  <c r="H71" i="17"/>
  <c r="J71" i="17" s="1"/>
  <c r="I71" i="17"/>
  <c r="D72" i="17"/>
  <c r="F72" i="17"/>
  <c r="G72" i="17"/>
  <c r="H72" i="17"/>
  <c r="I72" i="17"/>
  <c r="D73" i="17"/>
  <c r="F73" i="17"/>
  <c r="G73" i="17"/>
  <c r="J73" i="17" s="1"/>
  <c r="H73" i="17"/>
  <c r="I73" i="17"/>
  <c r="D74" i="17"/>
  <c r="F74" i="17"/>
  <c r="G74" i="17"/>
  <c r="H74" i="17"/>
  <c r="J74" i="17" s="1"/>
  <c r="I74" i="17"/>
  <c r="D75" i="17"/>
  <c r="F75" i="17"/>
  <c r="G75" i="17"/>
  <c r="H75" i="17"/>
  <c r="I75" i="17"/>
  <c r="D76" i="17"/>
  <c r="F76" i="17"/>
  <c r="G76" i="17"/>
  <c r="H76" i="17"/>
  <c r="I76" i="17"/>
  <c r="D77" i="17"/>
  <c r="F77" i="17"/>
  <c r="G77" i="17"/>
  <c r="H77" i="17"/>
  <c r="I77" i="17"/>
  <c r="D78" i="17"/>
  <c r="F78" i="17"/>
  <c r="G78" i="17"/>
  <c r="H78" i="17"/>
  <c r="I78" i="17"/>
  <c r="D79" i="17"/>
  <c r="F79" i="17"/>
  <c r="G79" i="17"/>
  <c r="H79" i="17"/>
  <c r="J79" i="17" s="1"/>
  <c r="I79" i="17"/>
  <c r="D80" i="17"/>
  <c r="F80" i="17"/>
  <c r="G80" i="17"/>
  <c r="H80" i="17"/>
  <c r="I80" i="17"/>
  <c r="D81" i="17"/>
  <c r="F81" i="17"/>
  <c r="G81" i="17"/>
  <c r="H81" i="17"/>
  <c r="I81" i="17"/>
  <c r="J81" i="17"/>
  <c r="D82" i="17"/>
  <c r="F82" i="17"/>
  <c r="G82" i="17"/>
  <c r="H82" i="17"/>
  <c r="J82" i="17" s="1"/>
  <c r="I82" i="17"/>
  <c r="D83" i="17"/>
  <c r="F83" i="17"/>
  <c r="G83" i="17"/>
  <c r="J83" i="17" s="1"/>
  <c r="H83" i="17"/>
  <c r="I83" i="17"/>
  <c r="D84" i="17"/>
  <c r="F84" i="17"/>
  <c r="G84" i="17"/>
  <c r="H84" i="17"/>
  <c r="I84" i="17"/>
  <c r="D85" i="17"/>
  <c r="F85" i="17"/>
  <c r="G85" i="17"/>
  <c r="H85" i="17"/>
  <c r="J85" i="17" s="1"/>
  <c r="I85" i="17"/>
  <c r="D86" i="17"/>
  <c r="F86" i="17"/>
  <c r="G86" i="17"/>
  <c r="H86" i="17"/>
  <c r="I86" i="17"/>
  <c r="D87" i="17"/>
  <c r="F87" i="17"/>
  <c r="G87" i="17"/>
  <c r="H87" i="17"/>
  <c r="I87" i="17"/>
  <c r="D88" i="17"/>
  <c r="F88" i="17"/>
  <c r="G88" i="17"/>
  <c r="H88" i="17"/>
  <c r="I88" i="17"/>
  <c r="D89" i="17"/>
  <c r="F89" i="17"/>
  <c r="G89" i="17"/>
  <c r="H89" i="17"/>
  <c r="I89" i="17"/>
  <c r="D90" i="17"/>
  <c r="F90" i="17"/>
  <c r="G90" i="17"/>
  <c r="H90" i="17"/>
  <c r="J90" i="17" s="1"/>
  <c r="I90" i="17"/>
  <c r="D91" i="17"/>
  <c r="F91" i="17"/>
  <c r="G91" i="17"/>
  <c r="H91" i="17"/>
  <c r="I91" i="17"/>
  <c r="D92" i="17"/>
  <c r="F92" i="17"/>
  <c r="G92" i="17"/>
  <c r="H92" i="17"/>
  <c r="I92" i="17"/>
  <c r="D93" i="17"/>
  <c r="F93" i="17"/>
  <c r="G93" i="17"/>
  <c r="H93" i="17"/>
  <c r="J93" i="17" s="1"/>
  <c r="I93" i="17"/>
  <c r="D94" i="17"/>
  <c r="F94" i="17"/>
  <c r="G94" i="17"/>
  <c r="H94" i="17"/>
  <c r="I94" i="17"/>
  <c r="D95" i="17"/>
  <c r="F95" i="17"/>
  <c r="G95" i="17"/>
  <c r="H95" i="17"/>
  <c r="I95" i="17"/>
  <c r="D96" i="17"/>
  <c r="F96" i="17"/>
  <c r="G96" i="17"/>
  <c r="H96" i="17"/>
  <c r="I96" i="17"/>
  <c r="D97" i="17"/>
  <c r="F97" i="17"/>
  <c r="G97" i="17"/>
  <c r="H97" i="17"/>
  <c r="J97" i="17" s="1"/>
  <c r="I97" i="17"/>
  <c r="D98" i="17"/>
  <c r="F98" i="17"/>
  <c r="G98" i="17"/>
  <c r="H98" i="17"/>
  <c r="I98" i="17"/>
  <c r="D99" i="17"/>
  <c r="F99" i="17"/>
  <c r="G99" i="17"/>
  <c r="H99" i="17"/>
  <c r="I99" i="17"/>
  <c r="D100" i="17"/>
  <c r="F100" i="17"/>
  <c r="G100" i="17"/>
  <c r="H100" i="17"/>
  <c r="J100" i="17" s="1"/>
  <c r="I100" i="17"/>
  <c r="D101" i="17"/>
  <c r="F101" i="17"/>
  <c r="G101" i="17"/>
  <c r="H101" i="17"/>
  <c r="J101" i="17" s="1"/>
  <c r="I101" i="17"/>
  <c r="D102" i="17"/>
  <c r="F102" i="17"/>
  <c r="G102" i="17"/>
  <c r="H102" i="17"/>
  <c r="I102" i="17"/>
  <c r="D103" i="17"/>
  <c r="F103" i="17"/>
  <c r="G103" i="17"/>
  <c r="H103" i="17"/>
  <c r="I103" i="17"/>
  <c r="D104" i="17"/>
  <c r="F104" i="17"/>
  <c r="G104" i="17"/>
  <c r="H104" i="17"/>
  <c r="I104" i="17"/>
  <c r="D105" i="17"/>
  <c r="F105" i="17"/>
  <c r="G105" i="17"/>
  <c r="H105" i="17"/>
  <c r="J105" i="17" s="1"/>
  <c r="I105" i="17"/>
  <c r="D106" i="17"/>
  <c r="F106" i="17"/>
  <c r="G106" i="17"/>
  <c r="H106" i="17"/>
  <c r="I106" i="17"/>
  <c r="D107" i="17"/>
  <c r="F107" i="17"/>
  <c r="G107" i="17"/>
  <c r="H107" i="17"/>
  <c r="I107" i="17"/>
  <c r="D108" i="17"/>
  <c r="F108" i="17"/>
  <c r="G108" i="17"/>
  <c r="H108" i="17"/>
  <c r="I108" i="17"/>
  <c r="D109" i="17"/>
  <c r="F109" i="17"/>
  <c r="G109" i="17"/>
  <c r="H109" i="17"/>
  <c r="I109" i="17"/>
  <c r="D110" i="17"/>
  <c r="F110" i="17"/>
  <c r="G110" i="17"/>
  <c r="H110" i="17"/>
  <c r="I110" i="17"/>
  <c r="D111" i="17"/>
  <c r="F111" i="17"/>
  <c r="G111" i="17"/>
  <c r="H111" i="17"/>
  <c r="J111" i="17" s="1"/>
  <c r="I111" i="17"/>
  <c r="D112" i="17"/>
  <c r="F112" i="17"/>
  <c r="G112" i="17"/>
  <c r="H112" i="17"/>
  <c r="I112" i="17"/>
  <c r="D113" i="17"/>
  <c r="F113" i="17"/>
  <c r="G113" i="17"/>
  <c r="H113" i="17"/>
  <c r="I113" i="17"/>
  <c r="D114" i="17"/>
  <c r="F114" i="17"/>
  <c r="G114" i="17"/>
  <c r="H114" i="17"/>
  <c r="J114" i="17" s="1"/>
  <c r="I114" i="17"/>
  <c r="D115" i="17"/>
  <c r="F115" i="17"/>
  <c r="G115" i="17"/>
  <c r="H115" i="17"/>
  <c r="I115" i="17"/>
  <c r="D116" i="17"/>
  <c r="F116" i="17"/>
  <c r="G116" i="17"/>
  <c r="H116" i="17"/>
  <c r="I116" i="17"/>
  <c r="D117" i="17"/>
  <c r="F117" i="17"/>
  <c r="G117" i="17"/>
  <c r="H117" i="17"/>
  <c r="I117" i="17"/>
  <c r="J117" i="17"/>
  <c r="D118" i="17"/>
  <c r="F118" i="17"/>
  <c r="G118" i="17"/>
  <c r="H118" i="17"/>
  <c r="J118" i="17" s="1"/>
  <c r="I118" i="17"/>
  <c r="D119" i="17"/>
  <c r="F119" i="17"/>
  <c r="G119" i="17"/>
  <c r="J119" i="17" s="1"/>
  <c r="H119" i="17"/>
  <c r="I119" i="17"/>
  <c r="D120" i="17"/>
  <c r="F120" i="17"/>
  <c r="G120" i="17"/>
  <c r="H120" i="17"/>
  <c r="I120" i="17"/>
  <c r="D121" i="17"/>
  <c r="F121" i="17"/>
  <c r="G121" i="17"/>
  <c r="H121" i="17"/>
  <c r="I121" i="17"/>
  <c r="D122" i="17"/>
  <c r="F122" i="17"/>
  <c r="G122" i="17"/>
  <c r="H122" i="17"/>
  <c r="I122" i="17"/>
  <c r="D123" i="17"/>
  <c r="F123" i="17"/>
  <c r="G123" i="17"/>
  <c r="H123" i="17"/>
  <c r="I123" i="17"/>
  <c r="D124" i="17"/>
  <c r="F124" i="17"/>
  <c r="G124" i="17"/>
  <c r="H124" i="17"/>
  <c r="I124" i="17"/>
  <c r="D125" i="17"/>
  <c r="F125" i="17"/>
  <c r="G125" i="17"/>
  <c r="H125" i="17"/>
  <c r="J125" i="17" s="1"/>
  <c r="I125" i="17"/>
  <c r="D126" i="17"/>
  <c r="F126" i="17"/>
  <c r="G126" i="17"/>
  <c r="H126" i="17"/>
  <c r="I126" i="17"/>
  <c r="D127" i="17"/>
  <c r="F127" i="17"/>
  <c r="G127" i="17"/>
  <c r="H127" i="17"/>
  <c r="I127" i="17"/>
  <c r="D128" i="17"/>
  <c r="F128" i="17"/>
  <c r="G128" i="17"/>
  <c r="H128" i="17"/>
  <c r="I128" i="17"/>
  <c r="D129" i="17"/>
  <c r="F129" i="17"/>
  <c r="G129" i="17"/>
  <c r="H129" i="17"/>
  <c r="I129" i="17"/>
  <c r="D130" i="17"/>
  <c r="F130" i="17"/>
  <c r="G130" i="17"/>
  <c r="H130" i="17"/>
  <c r="J130" i="17" s="1"/>
  <c r="I130" i="17"/>
  <c r="D131" i="17"/>
  <c r="F131" i="17"/>
  <c r="G131" i="17"/>
  <c r="H131" i="17"/>
  <c r="I131" i="17"/>
  <c r="D132" i="17"/>
  <c r="F132" i="17"/>
  <c r="G132" i="17"/>
  <c r="H132" i="17"/>
  <c r="I132" i="17"/>
  <c r="D133" i="17"/>
  <c r="F133" i="17"/>
  <c r="G133" i="17"/>
  <c r="H133" i="17"/>
  <c r="J133" i="17" s="1"/>
  <c r="I133" i="17"/>
  <c r="D134" i="17"/>
  <c r="F134" i="17"/>
  <c r="G134" i="17"/>
  <c r="H134" i="17"/>
  <c r="I134" i="17"/>
  <c r="D135" i="17"/>
  <c r="F135" i="17"/>
  <c r="G135" i="17"/>
  <c r="H135" i="17"/>
  <c r="I135" i="17"/>
  <c r="D136" i="17"/>
  <c r="F136" i="17"/>
  <c r="G136" i="17"/>
  <c r="H136" i="17"/>
  <c r="J136" i="17" s="1"/>
  <c r="I136" i="17"/>
  <c r="D137" i="17"/>
  <c r="F137" i="17"/>
  <c r="G137" i="17"/>
  <c r="H137" i="17"/>
  <c r="J137" i="17" s="1"/>
  <c r="I137" i="17"/>
  <c r="D138" i="17"/>
  <c r="F138" i="17"/>
  <c r="G138" i="17"/>
  <c r="H138" i="17"/>
  <c r="I138" i="17"/>
  <c r="D139" i="17"/>
  <c r="F139" i="17"/>
  <c r="G139" i="17"/>
  <c r="H139" i="17"/>
  <c r="I139" i="17"/>
  <c r="D140" i="17"/>
  <c r="F140" i="17"/>
  <c r="G140" i="17"/>
  <c r="H140" i="17"/>
  <c r="J140" i="17" s="1"/>
  <c r="I140" i="17"/>
  <c r="K142" i="17"/>
  <c r="L142" i="17"/>
  <c r="M142" i="17"/>
  <c r="N142" i="17"/>
  <c r="O142" i="17"/>
  <c r="P142" i="17"/>
  <c r="Q142" i="17"/>
  <c r="R142" i="17"/>
  <c r="S142" i="17"/>
  <c r="T142" i="17"/>
  <c r="U142" i="17"/>
  <c r="V142" i="17"/>
  <c r="W142" i="17"/>
  <c r="X142" i="17"/>
  <c r="Y142" i="17"/>
  <c r="Z142" i="17"/>
  <c r="AA142" i="17"/>
  <c r="AB142" i="17"/>
  <c r="AC142" i="17"/>
  <c r="AD142" i="17"/>
  <c r="AE142" i="17"/>
  <c r="AF142" i="17"/>
  <c r="AG142" i="17"/>
  <c r="AH142" i="17"/>
  <c r="AI142" i="17"/>
  <c r="AJ142" i="17"/>
  <c r="AK142" i="17"/>
  <c r="AL142" i="17"/>
  <c r="AM142" i="17"/>
  <c r="AN142" i="17"/>
  <c r="AO142" i="17"/>
  <c r="AP142" i="17"/>
  <c r="AQ142" i="17"/>
  <c r="AR142" i="17"/>
  <c r="AS142" i="17"/>
  <c r="AT142" i="17"/>
  <c r="AU142" i="17"/>
  <c r="AV142" i="17"/>
  <c r="AW142" i="17"/>
  <c r="AX142" i="17"/>
  <c r="AY142" i="17"/>
  <c r="AZ142" i="17"/>
  <c r="BA142" i="17"/>
  <c r="BB142" i="17"/>
  <c r="BC142" i="17"/>
  <c r="BD142" i="17"/>
  <c r="BE142" i="17"/>
  <c r="BF142" i="17"/>
  <c r="BG142" i="17"/>
  <c r="BH142" i="17"/>
  <c r="BI142" i="17"/>
  <c r="BJ142" i="17"/>
  <c r="BK142" i="17"/>
  <c r="BL142" i="17"/>
  <c r="F144" i="17"/>
  <c r="G144" i="17"/>
  <c r="H144" i="17"/>
  <c r="I144" i="17"/>
  <c r="F145" i="17"/>
  <c r="G145" i="17"/>
  <c r="H145" i="17"/>
  <c r="I145" i="17"/>
  <c r="F146" i="17"/>
  <c r="G146" i="17"/>
  <c r="H146" i="17"/>
  <c r="I146" i="17"/>
  <c r="F147" i="17"/>
  <c r="G147" i="17"/>
  <c r="H147" i="17"/>
  <c r="I147" i="17"/>
  <c r="F148" i="17"/>
  <c r="G148" i="17"/>
  <c r="H148" i="17"/>
  <c r="I148" i="17"/>
  <c r="F149" i="17"/>
  <c r="G149" i="17"/>
  <c r="H149" i="17"/>
  <c r="I149" i="17"/>
  <c r="F150" i="17"/>
  <c r="G150" i="17"/>
  <c r="H150" i="17"/>
  <c r="I150" i="17"/>
  <c r="F151" i="17"/>
  <c r="G151" i="17"/>
  <c r="H151" i="17"/>
  <c r="I151" i="17"/>
  <c r="F152" i="17"/>
  <c r="G152" i="17"/>
  <c r="H152" i="17"/>
  <c r="I152" i="17"/>
  <c r="F153" i="17"/>
  <c r="G153" i="17"/>
  <c r="H153" i="17"/>
  <c r="I153" i="17"/>
  <c r="D9" i="32"/>
  <c r="F9" i="32"/>
  <c r="G9" i="32"/>
  <c r="H9" i="32"/>
  <c r="I9" i="32"/>
  <c r="D10" i="32"/>
  <c r="F10" i="32"/>
  <c r="G10" i="32"/>
  <c r="H10" i="32"/>
  <c r="I10" i="32"/>
  <c r="D11" i="32"/>
  <c r="F11" i="32"/>
  <c r="G11" i="32"/>
  <c r="H11" i="32"/>
  <c r="I11" i="32"/>
  <c r="D12" i="32"/>
  <c r="F12" i="32"/>
  <c r="G12" i="32"/>
  <c r="H12" i="32"/>
  <c r="I12" i="32"/>
  <c r="D13" i="32"/>
  <c r="F13" i="32"/>
  <c r="G13" i="32"/>
  <c r="H13" i="32"/>
  <c r="I13" i="32"/>
  <c r="D14" i="32"/>
  <c r="F14" i="32"/>
  <c r="G14" i="32"/>
  <c r="H14" i="32"/>
  <c r="I14" i="32"/>
  <c r="D15" i="32"/>
  <c r="F15" i="32"/>
  <c r="G15" i="32"/>
  <c r="H15" i="32"/>
  <c r="I15" i="32"/>
  <c r="D16" i="32"/>
  <c r="F16" i="32"/>
  <c r="G16" i="32"/>
  <c r="H16" i="32"/>
  <c r="I16" i="32"/>
  <c r="D17" i="32"/>
  <c r="F17" i="32"/>
  <c r="G17" i="32"/>
  <c r="H17" i="32"/>
  <c r="I17" i="32"/>
  <c r="D18" i="32"/>
  <c r="F18" i="32"/>
  <c r="G18" i="32"/>
  <c r="H18" i="32"/>
  <c r="I18" i="32"/>
  <c r="D19" i="32"/>
  <c r="F19" i="32"/>
  <c r="G19" i="32"/>
  <c r="H19" i="32"/>
  <c r="I19" i="32"/>
  <c r="D20" i="32"/>
  <c r="F20" i="32"/>
  <c r="G20" i="32"/>
  <c r="H20" i="32"/>
  <c r="I20" i="32"/>
  <c r="D21" i="32"/>
  <c r="F21" i="32"/>
  <c r="G21" i="32"/>
  <c r="H21" i="32"/>
  <c r="I21" i="32"/>
  <c r="D22" i="32"/>
  <c r="F22" i="32"/>
  <c r="G22" i="32"/>
  <c r="H22" i="32"/>
  <c r="J22" i="32" s="1"/>
  <c r="I22" i="32"/>
  <c r="D23" i="32"/>
  <c r="F23" i="32"/>
  <c r="G23" i="32"/>
  <c r="H23" i="32"/>
  <c r="J23" i="32" s="1"/>
  <c r="I23" i="32"/>
  <c r="D24" i="32"/>
  <c r="F24" i="32"/>
  <c r="G24" i="32"/>
  <c r="H24" i="32"/>
  <c r="I24" i="32"/>
  <c r="D25" i="32"/>
  <c r="F25" i="32"/>
  <c r="G25" i="32"/>
  <c r="H25" i="32"/>
  <c r="I25" i="32"/>
  <c r="D26" i="32"/>
  <c r="F26" i="32"/>
  <c r="G26" i="32"/>
  <c r="H26" i="32"/>
  <c r="I26" i="32"/>
  <c r="D27" i="32"/>
  <c r="F27" i="32"/>
  <c r="G27" i="32"/>
  <c r="H27" i="32"/>
  <c r="I27" i="32"/>
  <c r="D28" i="32"/>
  <c r="F28" i="32"/>
  <c r="G28" i="32"/>
  <c r="H28" i="32"/>
  <c r="I28" i="32"/>
  <c r="D29" i="32"/>
  <c r="F29" i="32"/>
  <c r="G29" i="32"/>
  <c r="H29" i="32"/>
  <c r="I29" i="32"/>
  <c r="D30" i="32"/>
  <c r="F30" i="32"/>
  <c r="G30" i="32"/>
  <c r="H30" i="32"/>
  <c r="I30" i="32"/>
  <c r="D31" i="32"/>
  <c r="F31" i="32"/>
  <c r="G31" i="32"/>
  <c r="H31" i="32"/>
  <c r="I31" i="32"/>
  <c r="D32" i="32"/>
  <c r="F32" i="32"/>
  <c r="G32" i="32"/>
  <c r="H32" i="32"/>
  <c r="I32" i="32"/>
  <c r="D33" i="32"/>
  <c r="F33" i="32"/>
  <c r="G33" i="32"/>
  <c r="H33" i="32"/>
  <c r="I33" i="32"/>
  <c r="D34" i="32"/>
  <c r="F34" i="32"/>
  <c r="G34" i="32"/>
  <c r="H34" i="32"/>
  <c r="J34" i="32" s="1"/>
  <c r="I34" i="32"/>
  <c r="D35" i="32"/>
  <c r="F35" i="32"/>
  <c r="G35" i="32"/>
  <c r="H35" i="32"/>
  <c r="I35" i="32"/>
  <c r="D36" i="32"/>
  <c r="F36" i="32"/>
  <c r="G36" i="32"/>
  <c r="J36" i="32" s="1"/>
  <c r="H36" i="32"/>
  <c r="I36" i="32"/>
  <c r="D37" i="32"/>
  <c r="F37" i="32"/>
  <c r="G37" i="32"/>
  <c r="H37" i="32"/>
  <c r="J37" i="32" s="1"/>
  <c r="I37" i="32"/>
  <c r="D38" i="32"/>
  <c r="F38" i="32"/>
  <c r="G38" i="32"/>
  <c r="H38" i="32"/>
  <c r="I38" i="32"/>
  <c r="D39" i="32"/>
  <c r="F39" i="32"/>
  <c r="G39" i="32"/>
  <c r="H39" i="32"/>
  <c r="I39" i="32"/>
  <c r="D40" i="32"/>
  <c r="F40" i="32"/>
  <c r="G40" i="32"/>
  <c r="H40" i="32"/>
  <c r="I40" i="32"/>
  <c r="D41" i="32"/>
  <c r="F41" i="32"/>
  <c r="G41" i="32"/>
  <c r="H41" i="32"/>
  <c r="I41" i="32"/>
  <c r="D42" i="32"/>
  <c r="F42" i="32"/>
  <c r="G42" i="32"/>
  <c r="H42" i="32"/>
  <c r="J42" i="32" s="1"/>
  <c r="I42" i="32"/>
  <c r="D43" i="32"/>
  <c r="F43" i="32"/>
  <c r="G43" i="32"/>
  <c r="H43" i="32"/>
  <c r="I43" i="32"/>
  <c r="D44" i="32"/>
  <c r="F44" i="32"/>
  <c r="G44" i="32"/>
  <c r="H44" i="32"/>
  <c r="I44" i="32"/>
  <c r="J44" i="32"/>
  <c r="D45" i="32"/>
  <c r="F45" i="32"/>
  <c r="G45" i="32"/>
  <c r="H45" i="32"/>
  <c r="J45" i="32" s="1"/>
  <c r="I45" i="32"/>
  <c r="D46" i="32"/>
  <c r="F46" i="32"/>
  <c r="G46" i="32"/>
  <c r="J46" i="32" s="1"/>
  <c r="H46" i="32"/>
  <c r="I46" i="32"/>
  <c r="D47" i="32"/>
  <c r="F47" i="32"/>
  <c r="G47" i="32"/>
  <c r="H47" i="32"/>
  <c r="I47" i="32"/>
  <c r="D48" i="32"/>
  <c r="F48" i="32"/>
  <c r="G48" i="32"/>
  <c r="H48" i="32"/>
  <c r="J48" i="32" s="1"/>
  <c r="I48" i="32"/>
  <c r="D49" i="32"/>
  <c r="F49" i="32"/>
  <c r="G49" i="32"/>
  <c r="H49" i="32"/>
  <c r="I49" i="32"/>
  <c r="D50" i="32"/>
  <c r="F50" i="32"/>
  <c r="G50" i="32"/>
  <c r="H50" i="32"/>
  <c r="I50" i="32"/>
  <c r="D51" i="32"/>
  <c r="F51" i="32"/>
  <c r="G51" i="32"/>
  <c r="H51" i="32"/>
  <c r="I51" i="32"/>
  <c r="D52" i="32"/>
  <c r="F52" i="32"/>
  <c r="G52" i="32"/>
  <c r="H52" i="32"/>
  <c r="J52" i="32" s="1"/>
  <c r="I52" i="32"/>
  <c r="D53" i="32"/>
  <c r="F53" i="32"/>
  <c r="G53" i="32"/>
  <c r="H53" i="32"/>
  <c r="I53" i="32"/>
  <c r="D54" i="32"/>
  <c r="F54" i="32"/>
  <c r="G54" i="32"/>
  <c r="H54" i="32"/>
  <c r="I54" i="32"/>
  <c r="D55" i="32"/>
  <c r="F55" i="32"/>
  <c r="G55" i="32"/>
  <c r="H55" i="32"/>
  <c r="I55" i="32"/>
  <c r="D56" i="32"/>
  <c r="F56" i="32"/>
  <c r="G56" i="32"/>
  <c r="H56" i="32"/>
  <c r="J56" i="32" s="1"/>
  <c r="I56" i="32"/>
  <c r="D57" i="32"/>
  <c r="F57" i="32"/>
  <c r="G57" i="32"/>
  <c r="H57" i="32"/>
  <c r="I57" i="32"/>
  <c r="D58" i="32"/>
  <c r="F58" i="32"/>
  <c r="G58" i="32"/>
  <c r="H58" i="32"/>
  <c r="I58" i="32"/>
  <c r="D59" i="32"/>
  <c r="F59" i="32"/>
  <c r="G59" i="32"/>
  <c r="H59" i="32"/>
  <c r="I59" i="32"/>
  <c r="D60" i="32"/>
  <c r="F60" i="32"/>
  <c r="G60" i="32"/>
  <c r="H60" i="32"/>
  <c r="J60" i="32" s="1"/>
  <c r="I60" i="32"/>
  <c r="D61" i="32"/>
  <c r="F61" i="32"/>
  <c r="G61" i="32"/>
  <c r="H61" i="32"/>
  <c r="I61" i="32"/>
  <c r="D62" i="32"/>
  <c r="F62" i="32"/>
  <c r="G62" i="32"/>
  <c r="H62" i="32"/>
  <c r="I62" i="32"/>
  <c r="D63" i="32"/>
  <c r="F63" i="32"/>
  <c r="G63" i="32"/>
  <c r="H63" i="32"/>
  <c r="I63" i="32"/>
  <c r="D64" i="32"/>
  <c r="F64" i="32"/>
  <c r="G64" i="32"/>
  <c r="H64" i="32"/>
  <c r="I64" i="32"/>
  <c r="D65" i="32"/>
  <c r="F65" i="32"/>
  <c r="G65" i="32"/>
  <c r="H65" i="32"/>
  <c r="I65" i="32"/>
  <c r="D66" i="32"/>
  <c r="F66" i="32"/>
  <c r="G66" i="32"/>
  <c r="H66" i="32"/>
  <c r="J66" i="32" s="1"/>
  <c r="I66" i="32"/>
  <c r="D67" i="32"/>
  <c r="F67" i="32"/>
  <c r="G67" i="32"/>
  <c r="H67" i="32"/>
  <c r="I67" i="32"/>
  <c r="D68" i="32"/>
  <c r="F68" i="32"/>
  <c r="G68" i="32"/>
  <c r="J68" i="32" s="1"/>
  <c r="H68" i="32"/>
  <c r="I68" i="32"/>
  <c r="D69" i="32"/>
  <c r="F69" i="32"/>
  <c r="G69" i="32"/>
  <c r="H69" i="32"/>
  <c r="J69" i="32" s="1"/>
  <c r="I69" i="32"/>
  <c r="D70" i="32"/>
  <c r="F70" i="32"/>
  <c r="G70" i="32"/>
  <c r="H70" i="32"/>
  <c r="I70" i="32"/>
  <c r="D71" i="32"/>
  <c r="F71" i="32"/>
  <c r="G71" i="32"/>
  <c r="H71" i="32"/>
  <c r="I71" i="32"/>
  <c r="D72" i="32"/>
  <c r="F72" i="32"/>
  <c r="G72" i="32"/>
  <c r="H72" i="32"/>
  <c r="I72" i="32"/>
  <c r="D73" i="32"/>
  <c r="F73" i="32"/>
  <c r="G73" i="32"/>
  <c r="H73" i="32"/>
  <c r="I73" i="32"/>
  <c r="D74" i="32"/>
  <c r="F74" i="32"/>
  <c r="G74" i="32"/>
  <c r="H74" i="32"/>
  <c r="J74" i="32" s="1"/>
  <c r="I74" i="32"/>
  <c r="D75" i="32"/>
  <c r="F75" i="32"/>
  <c r="G75" i="32"/>
  <c r="H75" i="32"/>
  <c r="I75" i="32"/>
  <c r="D76" i="32"/>
  <c r="F76" i="32"/>
  <c r="G76" i="32"/>
  <c r="H76" i="32"/>
  <c r="I76" i="32"/>
  <c r="D77" i="32"/>
  <c r="F77" i="32"/>
  <c r="G77" i="32"/>
  <c r="H77" i="32"/>
  <c r="I77" i="32"/>
  <c r="D78" i="32"/>
  <c r="F78" i="32"/>
  <c r="G78" i="32"/>
  <c r="H78" i="32"/>
  <c r="I78" i="32"/>
  <c r="D79" i="32"/>
  <c r="F79" i="32"/>
  <c r="G79" i="32"/>
  <c r="H79" i="32"/>
  <c r="I79" i="32"/>
  <c r="D80" i="32"/>
  <c r="F80" i="32"/>
  <c r="G80" i="32"/>
  <c r="H80" i="32"/>
  <c r="I80" i="32"/>
  <c r="D81" i="32"/>
  <c r="F81" i="32"/>
  <c r="G81" i="32"/>
  <c r="H81" i="32"/>
  <c r="J81" i="32" s="1"/>
  <c r="I81" i="32"/>
  <c r="D82" i="32"/>
  <c r="F82" i="32"/>
  <c r="G82" i="32"/>
  <c r="H82" i="32"/>
  <c r="I82" i="32"/>
  <c r="D83" i="32"/>
  <c r="F83" i="32"/>
  <c r="G83" i="32"/>
  <c r="H83" i="32"/>
  <c r="I83" i="32"/>
  <c r="D84" i="32"/>
  <c r="F84" i="32"/>
  <c r="G84" i="32"/>
  <c r="H84" i="32"/>
  <c r="J84" i="32" s="1"/>
  <c r="I84" i="32"/>
  <c r="D85" i="32"/>
  <c r="F85" i="32"/>
  <c r="G85" i="32"/>
  <c r="H85" i="32"/>
  <c r="I85" i="32"/>
  <c r="D86" i="32"/>
  <c r="F86" i="32"/>
  <c r="G86" i="32"/>
  <c r="H86" i="32"/>
  <c r="I86" i="32"/>
  <c r="D87" i="32"/>
  <c r="F87" i="32"/>
  <c r="G87" i="32"/>
  <c r="H87" i="32"/>
  <c r="I87" i="32"/>
  <c r="D88" i="32"/>
  <c r="F88" i="32"/>
  <c r="G88" i="32"/>
  <c r="H88" i="32"/>
  <c r="J88" i="32" s="1"/>
  <c r="I88" i="32"/>
  <c r="D89" i="32"/>
  <c r="F89" i="32"/>
  <c r="G89" i="32"/>
  <c r="H89" i="32"/>
  <c r="I89" i="32"/>
  <c r="D90" i="32"/>
  <c r="F90" i="32"/>
  <c r="G90" i="32"/>
  <c r="H90" i="32"/>
  <c r="I90" i="32"/>
  <c r="J90" i="32"/>
  <c r="D91" i="32"/>
  <c r="F91" i="32"/>
  <c r="G91" i="32"/>
  <c r="H91" i="32"/>
  <c r="I91" i="32"/>
  <c r="D92" i="32"/>
  <c r="F92" i="32"/>
  <c r="G92" i="32"/>
  <c r="J92" i="32" s="1"/>
  <c r="H92" i="32"/>
  <c r="I92" i="32"/>
  <c r="D93" i="32"/>
  <c r="F93" i="32"/>
  <c r="G93" i="32"/>
  <c r="H93" i="32"/>
  <c r="I93" i="32"/>
  <c r="D94" i="32"/>
  <c r="F94" i="32"/>
  <c r="G94" i="32"/>
  <c r="H94" i="32"/>
  <c r="I94" i="32"/>
  <c r="D95" i="32"/>
  <c r="F95" i="32"/>
  <c r="G95" i="32"/>
  <c r="H95" i="32"/>
  <c r="I95" i="32"/>
  <c r="D96" i="32"/>
  <c r="F96" i="32"/>
  <c r="G96" i="32"/>
  <c r="J96" i="32" s="1"/>
  <c r="H96" i="32"/>
  <c r="I96" i="32"/>
  <c r="D97" i="32"/>
  <c r="F97" i="32"/>
  <c r="G97" i="32"/>
  <c r="H97" i="32"/>
  <c r="I97" i="32"/>
  <c r="D98" i="32"/>
  <c r="F98" i="32"/>
  <c r="G98" i="32"/>
  <c r="H98" i="32"/>
  <c r="I98" i="32"/>
  <c r="D99" i="32"/>
  <c r="F99" i="32"/>
  <c r="G99" i="32"/>
  <c r="H99" i="32"/>
  <c r="I99" i="32"/>
  <c r="D100" i="32"/>
  <c r="F100" i="32"/>
  <c r="G100" i="32"/>
  <c r="H100" i="32"/>
  <c r="I100" i="32"/>
  <c r="D101" i="32"/>
  <c r="F101" i="32"/>
  <c r="G101" i="32"/>
  <c r="H101" i="32"/>
  <c r="I101" i="32"/>
  <c r="D102" i="32"/>
  <c r="F102" i="32"/>
  <c r="G102" i="32"/>
  <c r="H102" i="32"/>
  <c r="I102" i="32"/>
  <c r="D103" i="32"/>
  <c r="F103" i="32"/>
  <c r="G103" i="32"/>
  <c r="H103" i="32"/>
  <c r="I103" i="32"/>
  <c r="D104" i="32"/>
  <c r="F104" i="32"/>
  <c r="G104" i="32"/>
  <c r="H104" i="32"/>
  <c r="I104" i="32"/>
  <c r="D105" i="32"/>
  <c r="F105" i="32"/>
  <c r="G105" i="32"/>
  <c r="H105" i="32"/>
  <c r="I105" i="32"/>
  <c r="D106" i="32"/>
  <c r="F106" i="32"/>
  <c r="G106" i="32"/>
  <c r="H106" i="32"/>
  <c r="J106" i="32" s="1"/>
  <c r="I106" i="32"/>
  <c r="D107" i="32"/>
  <c r="F107" i="32"/>
  <c r="G107" i="32"/>
  <c r="H107" i="32"/>
  <c r="I107" i="32"/>
  <c r="D108" i="32"/>
  <c r="F108" i="32"/>
  <c r="G108" i="32"/>
  <c r="H108" i="32"/>
  <c r="I108" i="32"/>
  <c r="D109" i="32"/>
  <c r="F109" i="32"/>
  <c r="G109" i="32"/>
  <c r="H109" i="32"/>
  <c r="J109" i="32" s="1"/>
  <c r="I109" i="32"/>
  <c r="D110" i="32"/>
  <c r="F110" i="32"/>
  <c r="G110" i="32"/>
  <c r="H110" i="32"/>
  <c r="I110" i="32"/>
  <c r="D111" i="32"/>
  <c r="F111" i="32"/>
  <c r="G111" i="32"/>
  <c r="H111" i="32"/>
  <c r="I111" i="32"/>
  <c r="D112" i="32"/>
  <c r="F112" i="32"/>
  <c r="G112" i="32"/>
  <c r="H112" i="32"/>
  <c r="I112" i="32"/>
  <c r="D113" i="32"/>
  <c r="F113" i="32"/>
  <c r="G113" i="32"/>
  <c r="H113" i="32"/>
  <c r="I113" i="32"/>
  <c r="D114" i="32"/>
  <c r="F114" i="32"/>
  <c r="G114" i="32"/>
  <c r="H114" i="32"/>
  <c r="I114" i="32"/>
  <c r="D115" i="32"/>
  <c r="F115" i="32"/>
  <c r="G115" i="32"/>
  <c r="H115" i="32"/>
  <c r="I115" i="32"/>
  <c r="D116" i="32"/>
  <c r="F116" i="32"/>
  <c r="G116" i="32"/>
  <c r="H116" i="32"/>
  <c r="I116" i="32"/>
  <c r="D117" i="32"/>
  <c r="F117" i="32"/>
  <c r="G117" i="32"/>
  <c r="H117" i="32"/>
  <c r="I117" i="32"/>
  <c r="D118" i="32"/>
  <c r="F118" i="32"/>
  <c r="G118" i="32"/>
  <c r="H118" i="32"/>
  <c r="J118" i="32" s="1"/>
  <c r="I118" i="32"/>
  <c r="D119" i="32"/>
  <c r="F119" i="32"/>
  <c r="G119" i="32"/>
  <c r="H119" i="32"/>
  <c r="I119" i="32"/>
  <c r="D120" i="32"/>
  <c r="F120" i="32"/>
  <c r="G120" i="32"/>
  <c r="H120" i="32"/>
  <c r="I120" i="32"/>
  <c r="D121" i="32"/>
  <c r="F121" i="32"/>
  <c r="G121" i="32"/>
  <c r="H121" i="32"/>
  <c r="J121" i="32" s="1"/>
  <c r="I121" i="32"/>
  <c r="D122" i="32"/>
  <c r="F122" i="32"/>
  <c r="G122" i="32"/>
  <c r="H122" i="32"/>
  <c r="I122" i="32"/>
  <c r="D123" i="32"/>
  <c r="F123" i="32"/>
  <c r="G123" i="32"/>
  <c r="J123" i="32" s="1"/>
  <c r="H123" i="32"/>
  <c r="I123" i="32"/>
  <c r="D124" i="32"/>
  <c r="F124" i="32"/>
  <c r="G124" i="32"/>
  <c r="H124" i="32"/>
  <c r="J124" i="32" s="1"/>
  <c r="I124" i="32"/>
  <c r="D125" i="32"/>
  <c r="F125" i="32"/>
  <c r="G125" i="32"/>
  <c r="H125" i="32"/>
  <c r="I125" i="32"/>
  <c r="D126" i="32"/>
  <c r="F126" i="32"/>
  <c r="G126" i="32"/>
  <c r="H126" i="32"/>
  <c r="I126" i="32"/>
  <c r="D127" i="32"/>
  <c r="F127" i="32"/>
  <c r="G127" i="32"/>
  <c r="H127" i="32"/>
  <c r="I127" i="32"/>
  <c r="D128" i="32"/>
  <c r="F128" i="32"/>
  <c r="G128" i="32"/>
  <c r="H128" i="32"/>
  <c r="I128" i="32"/>
  <c r="D129" i="32"/>
  <c r="F129" i="32"/>
  <c r="G129" i="32"/>
  <c r="H129" i="32"/>
  <c r="J129" i="32" s="1"/>
  <c r="I129" i="32"/>
  <c r="D130" i="32"/>
  <c r="F130" i="32"/>
  <c r="G130" i="32"/>
  <c r="H130" i="32"/>
  <c r="I130" i="32"/>
  <c r="D131" i="32"/>
  <c r="F131" i="32"/>
  <c r="G131" i="32"/>
  <c r="H131" i="32"/>
  <c r="I131" i="32"/>
  <c r="J131" i="32"/>
  <c r="D132" i="32"/>
  <c r="F132" i="32"/>
  <c r="G132" i="32"/>
  <c r="H132" i="32"/>
  <c r="J132" i="32" s="1"/>
  <c r="I132" i="32"/>
  <c r="D133" i="32"/>
  <c r="F133" i="32"/>
  <c r="G133" i="32"/>
  <c r="J133" i="32" s="1"/>
  <c r="H133" i="32"/>
  <c r="I133" i="32"/>
  <c r="D134" i="32"/>
  <c r="F134" i="32"/>
  <c r="G134" i="32"/>
  <c r="H134" i="32"/>
  <c r="I134" i="32"/>
  <c r="D135" i="32"/>
  <c r="F135" i="32"/>
  <c r="G135" i="32"/>
  <c r="H135" i="32"/>
  <c r="J135" i="32" s="1"/>
  <c r="I135" i="32"/>
  <c r="D136" i="32"/>
  <c r="F136" i="32"/>
  <c r="G136" i="32"/>
  <c r="H136" i="32"/>
  <c r="I136" i="32"/>
  <c r="D137" i="32"/>
  <c r="F137" i="32"/>
  <c r="G137" i="32"/>
  <c r="H137" i="32"/>
  <c r="I137" i="32"/>
  <c r="D138" i="32"/>
  <c r="F138" i="32"/>
  <c r="G138" i="32"/>
  <c r="H138" i="32"/>
  <c r="I138" i="32"/>
  <c r="D139" i="32"/>
  <c r="F139" i="32"/>
  <c r="G139" i="32"/>
  <c r="H139" i="32"/>
  <c r="J139" i="32" s="1"/>
  <c r="I139" i="32"/>
  <c r="D140" i="32"/>
  <c r="F140" i="32"/>
  <c r="G140" i="32"/>
  <c r="H140" i="32"/>
  <c r="I140" i="32"/>
  <c r="K142" i="32"/>
  <c r="L142" i="32"/>
  <c r="M142" i="32"/>
  <c r="N142" i="32"/>
  <c r="O142" i="32"/>
  <c r="P142" i="32"/>
  <c r="Q142" i="32"/>
  <c r="R142" i="32"/>
  <c r="S142" i="32"/>
  <c r="T142" i="32"/>
  <c r="U142" i="32"/>
  <c r="V142" i="32"/>
  <c r="W142" i="32"/>
  <c r="X142" i="32"/>
  <c r="Y142" i="32"/>
  <c r="Z142" i="32"/>
  <c r="AA142" i="32"/>
  <c r="AB142" i="32"/>
  <c r="AC142" i="32"/>
  <c r="AD142" i="32"/>
  <c r="AE142" i="32"/>
  <c r="AF142" i="32"/>
  <c r="AG142" i="32"/>
  <c r="AH142" i="32"/>
  <c r="AI142" i="32"/>
  <c r="AJ142" i="32"/>
  <c r="AK142" i="32"/>
  <c r="AL142" i="32"/>
  <c r="AM142" i="32"/>
  <c r="AN142" i="32"/>
  <c r="AO142" i="32"/>
  <c r="AP142" i="32"/>
  <c r="AQ142" i="32"/>
  <c r="AR142" i="32"/>
  <c r="AS142" i="32"/>
  <c r="AT142" i="32"/>
  <c r="AU142" i="32"/>
  <c r="AV142" i="32"/>
  <c r="AW142" i="32"/>
  <c r="AX142" i="32"/>
  <c r="AY142" i="32"/>
  <c r="AZ142" i="32"/>
  <c r="BA142" i="32"/>
  <c r="BB142" i="32"/>
  <c r="BC142" i="32"/>
  <c r="BD142" i="32"/>
  <c r="BE142" i="32"/>
  <c r="BF142" i="32"/>
  <c r="BG142" i="32"/>
  <c r="BH142" i="32"/>
  <c r="BI142" i="32"/>
  <c r="BJ142" i="32"/>
  <c r="BK142" i="32"/>
  <c r="BL142" i="32"/>
  <c r="F144" i="32"/>
  <c r="G144" i="32"/>
  <c r="H144" i="32"/>
  <c r="I144" i="32"/>
  <c r="F145" i="32"/>
  <c r="G145" i="32"/>
  <c r="H145" i="32"/>
  <c r="I145" i="32"/>
  <c r="F146" i="32"/>
  <c r="G146" i="32"/>
  <c r="H146" i="32"/>
  <c r="I146" i="32"/>
  <c r="F147" i="32"/>
  <c r="G147" i="32"/>
  <c r="H147" i="32"/>
  <c r="I147" i="32"/>
  <c r="F148" i="32"/>
  <c r="G148" i="32"/>
  <c r="H148" i="32"/>
  <c r="I148" i="32"/>
  <c r="F149" i="32"/>
  <c r="G149" i="32"/>
  <c r="H149" i="32"/>
  <c r="I149" i="32"/>
  <c r="F150" i="32"/>
  <c r="G150" i="32"/>
  <c r="H150" i="32"/>
  <c r="I150" i="32"/>
  <c r="F151" i="32"/>
  <c r="G151" i="32"/>
  <c r="H151" i="32"/>
  <c r="I151" i="32"/>
  <c r="F152" i="32"/>
  <c r="G152" i="32"/>
  <c r="H152" i="32"/>
  <c r="I152" i="32"/>
  <c r="F153" i="32"/>
  <c r="G153" i="32"/>
  <c r="H153" i="32"/>
  <c r="I153" i="32"/>
  <c r="K2" i="16"/>
  <c r="D9" i="16"/>
  <c r="F9" i="16"/>
  <c r="G9" i="16"/>
  <c r="H9" i="16"/>
  <c r="I9" i="16"/>
  <c r="J9" i="16"/>
  <c r="K9" i="16" s="1"/>
  <c r="D11" i="16"/>
  <c r="F11" i="16"/>
  <c r="G11" i="16"/>
  <c r="H11" i="16"/>
  <c r="I11" i="16"/>
  <c r="M9" i="16" s="1"/>
  <c r="J11" i="16"/>
  <c r="D13" i="16"/>
  <c r="F13" i="16"/>
  <c r="G13" i="16"/>
  <c r="H13" i="16"/>
  <c r="I13" i="16"/>
  <c r="J13" i="16"/>
  <c r="D15" i="16"/>
  <c r="F15" i="16"/>
  <c r="G15" i="16"/>
  <c r="H15" i="16"/>
  <c r="I15" i="16"/>
  <c r="J15" i="16"/>
  <c r="D17" i="16"/>
  <c r="F17" i="16"/>
  <c r="G17" i="16"/>
  <c r="H17" i="16"/>
  <c r="I17" i="16"/>
  <c r="K17" i="16" s="1"/>
  <c r="J17" i="16"/>
  <c r="D19" i="16"/>
  <c r="F19" i="16"/>
  <c r="Q15" i="13" s="1"/>
  <c r="G19" i="16"/>
  <c r="H19" i="16"/>
  <c r="S15" i="13" s="1"/>
  <c r="I19" i="16"/>
  <c r="J19" i="16"/>
  <c r="D21" i="16"/>
  <c r="F21" i="16"/>
  <c r="G21" i="16"/>
  <c r="H21" i="16"/>
  <c r="I21" i="16"/>
  <c r="J21" i="16"/>
  <c r="D23" i="16"/>
  <c r="F23" i="16"/>
  <c r="G23" i="16"/>
  <c r="H23" i="16"/>
  <c r="I23" i="16"/>
  <c r="J23" i="16"/>
  <c r="D25" i="16"/>
  <c r="F25" i="16"/>
  <c r="Q11" i="13" s="1"/>
  <c r="G25" i="16"/>
  <c r="H25" i="16"/>
  <c r="S11" i="13" s="1"/>
  <c r="I25" i="16"/>
  <c r="J25" i="16"/>
  <c r="D27" i="16"/>
  <c r="F27" i="16"/>
  <c r="G27" i="16"/>
  <c r="H27" i="16"/>
  <c r="I27" i="16"/>
  <c r="K27" i="16" s="1"/>
  <c r="J27" i="16"/>
  <c r="D29" i="16"/>
  <c r="F29" i="16"/>
  <c r="Q12" i="13" s="1"/>
  <c r="G29" i="16"/>
  <c r="H29" i="16"/>
  <c r="S12" i="13" s="1"/>
  <c r="I29" i="16"/>
  <c r="J29" i="16"/>
  <c r="U12" i="13" s="1"/>
  <c r="D31" i="16"/>
  <c r="F31" i="16"/>
  <c r="G31" i="16"/>
  <c r="H31" i="16"/>
  <c r="I31" i="16"/>
  <c r="J31" i="16"/>
  <c r="D33" i="16"/>
  <c r="F33" i="16"/>
  <c r="G33" i="16"/>
  <c r="H33" i="16"/>
  <c r="I33" i="16"/>
  <c r="J33" i="16"/>
  <c r="D35" i="16"/>
  <c r="F35" i="16"/>
  <c r="G35" i="16"/>
  <c r="H35" i="16"/>
  <c r="I35" i="16"/>
  <c r="J35" i="16"/>
  <c r="D37" i="16"/>
  <c r="F37" i="16"/>
  <c r="G37" i="16"/>
  <c r="H37" i="16"/>
  <c r="I37" i="16"/>
  <c r="J37" i="16"/>
  <c r="D39" i="16"/>
  <c r="P16" i="13" s="1"/>
  <c r="F39" i="16"/>
  <c r="G39" i="16"/>
  <c r="H39" i="16"/>
  <c r="I39" i="16"/>
  <c r="J39" i="16"/>
  <c r="D41" i="16"/>
  <c r="F41" i="16"/>
  <c r="G41" i="16"/>
  <c r="H41" i="16"/>
  <c r="I41" i="16"/>
  <c r="J41" i="16"/>
  <c r="D43" i="16"/>
  <c r="F43" i="16"/>
  <c r="G43" i="16"/>
  <c r="H43" i="16"/>
  <c r="I43" i="16"/>
  <c r="J43" i="16"/>
  <c r="D45" i="16"/>
  <c r="F45" i="16"/>
  <c r="G45" i="16"/>
  <c r="H45" i="16"/>
  <c r="S17" i="13" s="1"/>
  <c r="I45" i="16"/>
  <c r="J45" i="16"/>
  <c r="D47" i="16"/>
  <c r="F47" i="16"/>
  <c r="G47" i="16"/>
  <c r="H47" i="16"/>
  <c r="I47" i="16"/>
  <c r="J47" i="16"/>
  <c r="D49" i="16"/>
  <c r="F49" i="16"/>
  <c r="G49" i="16"/>
  <c r="H49" i="16"/>
  <c r="I49" i="16"/>
  <c r="J49" i="16"/>
  <c r="D51" i="16"/>
  <c r="F51" i="16"/>
  <c r="G51" i="16"/>
  <c r="H51" i="16"/>
  <c r="I51" i="16"/>
  <c r="K51" i="16" s="1"/>
  <c r="J51" i="16"/>
  <c r="D53" i="16"/>
  <c r="F53" i="16"/>
  <c r="Q13" i="13" s="1"/>
  <c r="G53" i="16"/>
  <c r="H53" i="16"/>
  <c r="S13" i="13" s="1"/>
  <c r="I53" i="16"/>
  <c r="J53" i="16"/>
  <c r="P55" i="16"/>
  <c r="P101" i="16" s="1"/>
  <c r="Q55" i="16"/>
  <c r="Q101" i="16" s="1"/>
  <c r="R55" i="16"/>
  <c r="R101" i="16" s="1"/>
  <c r="S55" i="16"/>
  <c r="T55" i="16"/>
  <c r="T101" i="16" s="1"/>
  <c r="U55" i="16"/>
  <c r="U101" i="16" s="1"/>
  <c r="V55" i="16"/>
  <c r="V101" i="16" s="1"/>
  <c r="W55" i="16"/>
  <c r="W101" i="16" s="1"/>
  <c r="X55" i="16"/>
  <c r="X101" i="16" s="1"/>
  <c r="Y55" i="16"/>
  <c r="Y101" i="16" s="1"/>
  <c r="Z55" i="16"/>
  <c r="Z101" i="16" s="1"/>
  <c r="AA55" i="16"/>
  <c r="AB55" i="16"/>
  <c r="AC55" i="16"/>
  <c r="AC101" i="16" s="1"/>
  <c r="AD55" i="16"/>
  <c r="AD101" i="16" s="1"/>
  <c r="AE55" i="16"/>
  <c r="AF55" i="16"/>
  <c r="AF101" i="16" s="1"/>
  <c r="AG55" i="16"/>
  <c r="AG101" i="16" s="1"/>
  <c r="AH55" i="16"/>
  <c r="AH101" i="16" s="1"/>
  <c r="AI55" i="16"/>
  <c r="AJ55" i="16"/>
  <c r="AK55" i="16"/>
  <c r="AK101" i="16" s="1"/>
  <c r="AL55" i="16"/>
  <c r="AL101" i="16" s="1"/>
  <c r="AM55" i="16"/>
  <c r="AN55" i="16"/>
  <c r="AN101" i="16" s="1"/>
  <c r="AO55" i="16"/>
  <c r="AO101" i="16" s="1"/>
  <c r="AP55" i="16"/>
  <c r="AP101" i="16" s="1"/>
  <c r="AQ55" i="16"/>
  <c r="AR55" i="16"/>
  <c r="AS55" i="16"/>
  <c r="AS101" i="16" s="1"/>
  <c r="AT55" i="16"/>
  <c r="AT101" i="16" s="1"/>
  <c r="AU55" i="16"/>
  <c r="AV55" i="16"/>
  <c r="AV101" i="16" s="1"/>
  <c r="AW55" i="16"/>
  <c r="AW101" i="16" s="1"/>
  <c r="AX55" i="16"/>
  <c r="AX101" i="16" s="1"/>
  <c r="AY55" i="16"/>
  <c r="AZ55" i="16"/>
  <c r="BA55" i="16"/>
  <c r="BA101" i="16" s="1"/>
  <c r="BB55" i="16"/>
  <c r="BB101" i="16" s="1"/>
  <c r="BC55" i="16"/>
  <c r="BD55" i="16"/>
  <c r="BD101" i="16" s="1"/>
  <c r="BE55" i="16"/>
  <c r="BE101" i="16" s="1"/>
  <c r="BF55" i="16"/>
  <c r="BF101" i="16" s="1"/>
  <c r="BG55" i="16"/>
  <c r="BH55" i="16"/>
  <c r="BI55" i="16"/>
  <c r="BJ55" i="16"/>
  <c r="BK55" i="16"/>
  <c r="BL55" i="16"/>
  <c r="BM55" i="16"/>
  <c r="BN55" i="16"/>
  <c r="BO55" i="16"/>
  <c r="BP55" i="16"/>
  <c r="BQ55" i="16"/>
  <c r="BR55" i="16"/>
  <c r="BS55" i="16"/>
  <c r="BT55" i="16"/>
  <c r="BT101" i="16" s="1"/>
  <c r="BU55" i="16"/>
  <c r="BU101" i="16" s="1"/>
  <c r="BV55" i="16"/>
  <c r="BW55" i="16"/>
  <c r="F57" i="16"/>
  <c r="G57" i="16"/>
  <c r="H57" i="16"/>
  <c r="I57" i="16"/>
  <c r="J57" i="16"/>
  <c r="F59" i="16"/>
  <c r="G59" i="16"/>
  <c r="H59" i="16"/>
  <c r="I59" i="16"/>
  <c r="J59" i="16"/>
  <c r="F61" i="16"/>
  <c r="G61" i="16"/>
  <c r="H61" i="16"/>
  <c r="I61" i="16"/>
  <c r="J61" i="16"/>
  <c r="F63" i="16"/>
  <c r="G63" i="16"/>
  <c r="H63" i="16"/>
  <c r="I63" i="16"/>
  <c r="J63" i="16"/>
  <c r="F65" i="16"/>
  <c r="G65" i="16"/>
  <c r="H65" i="16"/>
  <c r="I65" i="16"/>
  <c r="J65" i="16"/>
  <c r="F67" i="16"/>
  <c r="G67" i="16"/>
  <c r="H67" i="16"/>
  <c r="I67" i="16"/>
  <c r="J67" i="16"/>
  <c r="F69" i="16"/>
  <c r="G69" i="16"/>
  <c r="H69" i="16"/>
  <c r="I69" i="16"/>
  <c r="J69" i="16"/>
  <c r="F71" i="16"/>
  <c r="G71" i="16"/>
  <c r="H71" i="16"/>
  <c r="I71" i="16"/>
  <c r="J71" i="16"/>
  <c r="F73" i="16"/>
  <c r="G73" i="16"/>
  <c r="H73" i="16"/>
  <c r="I73" i="16"/>
  <c r="J73" i="16"/>
  <c r="F75" i="16"/>
  <c r="G75" i="16"/>
  <c r="H75" i="16"/>
  <c r="I75" i="16"/>
  <c r="J75" i="16"/>
  <c r="F77" i="16"/>
  <c r="G77" i="16"/>
  <c r="H77" i="16"/>
  <c r="I77" i="16"/>
  <c r="J77" i="16"/>
  <c r="F79" i="16"/>
  <c r="G79" i="16"/>
  <c r="H79" i="16"/>
  <c r="I79" i="16"/>
  <c r="J79" i="16"/>
  <c r="F81" i="16"/>
  <c r="G81" i="16"/>
  <c r="H81" i="16"/>
  <c r="I81" i="16"/>
  <c r="J81" i="16"/>
  <c r="F83" i="16"/>
  <c r="G83" i="16"/>
  <c r="H83" i="16"/>
  <c r="I83" i="16"/>
  <c r="J83" i="16"/>
  <c r="F85" i="16"/>
  <c r="G85" i="16"/>
  <c r="H85" i="16"/>
  <c r="I85" i="16"/>
  <c r="J85" i="16"/>
  <c r="F87" i="16"/>
  <c r="G87" i="16"/>
  <c r="H87" i="16"/>
  <c r="I87" i="16"/>
  <c r="J87" i="16"/>
  <c r="F89" i="16"/>
  <c r="G89" i="16"/>
  <c r="H89" i="16"/>
  <c r="I89" i="16"/>
  <c r="J89" i="16"/>
  <c r="F91" i="16"/>
  <c r="G91" i="16"/>
  <c r="H91" i="16"/>
  <c r="I91" i="16"/>
  <c r="J91" i="16"/>
  <c r="F93" i="16"/>
  <c r="G93" i="16"/>
  <c r="H93" i="16"/>
  <c r="I93" i="16"/>
  <c r="J93" i="16"/>
  <c r="F95" i="16"/>
  <c r="G95" i="16"/>
  <c r="H95" i="16"/>
  <c r="I95" i="16"/>
  <c r="J95" i="16"/>
  <c r="F97" i="16"/>
  <c r="G97" i="16"/>
  <c r="H97" i="16"/>
  <c r="I97" i="16"/>
  <c r="J97" i="16"/>
  <c r="B99" i="16"/>
  <c r="F99" i="16"/>
  <c r="G99" i="16"/>
  <c r="H99" i="16"/>
  <c r="I99" i="16"/>
  <c r="J99" i="16"/>
  <c r="S101" i="16"/>
  <c r="AA101" i="16"/>
  <c r="AB101" i="16"/>
  <c r="AE101" i="16"/>
  <c r="AI101" i="16"/>
  <c r="AJ101" i="16"/>
  <c r="AM101" i="16"/>
  <c r="AQ101" i="16"/>
  <c r="AR101" i="16"/>
  <c r="AU101" i="16"/>
  <c r="AY101" i="16"/>
  <c r="AZ101" i="16"/>
  <c r="BC101" i="16"/>
  <c r="BG101" i="16"/>
  <c r="BH101" i="16"/>
  <c r="BS101" i="16"/>
  <c r="BV101" i="16"/>
  <c r="BW101" i="16"/>
  <c r="D9" i="15"/>
  <c r="F9" i="15"/>
  <c r="G9" i="15"/>
  <c r="H9" i="15"/>
  <c r="I9" i="15"/>
  <c r="J9" i="15"/>
  <c r="D11" i="15"/>
  <c r="F11" i="15"/>
  <c r="G11" i="15"/>
  <c r="H11" i="15"/>
  <c r="I11" i="15"/>
  <c r="J11" i="15"/>
  <c r="D13" i="15"/>
  <c r="F13" i="15"/>
  <c r="G13" i="15"/>
  <c r="H13" i="15"/>
  <c r="I13" i="15"/>
  <c r="K13" i="15" s="1"/>
  <c r="J13" i="15"/>
  <c r="D15" i="15"/>
  <c r="E28" i="13" s="1"/>
  <c r="F15" i="15"/>
  <c r="G15" i="15"/>
  <c r="H15" i="15"/>
  <c r="I15" i="15"/>
  <c r="J15" i="15"/>
  <c r="D17" i="15"/>
  <c r="F17" i="15"/>
  <c r="G17" i="15"/>
  <c r="H17" i="15"/>
  <c r="I17" i="15"/>
  <c r="J17" i="15"/>
  <c r="D19" i="15"/>
  <c r="F19" i="15"/>
  <c r="F26" i="13" s="1"/>
  <c r="G19" i="15"/>
  <c r="H19" i="15"/>
  <c r="H26" i="13" s="1"/>
  <c r="I19" i="15"/>
  <c r="J19" i="15"/>
  <c r="D21" i="15"/>
  <c r="F21" i="15"/>
  <c r="G21" i="15"/>
  <c r="H21" i="15"/>
  <c r="I21" i="15"/>
  <c r="K21" i="15" s="1"/>
  <c r="J21" i="15"/>
  <c r="D23" i="15"/>
  <c r="E25" i="13" s="1"/>
  <c r="F23" i="15"/>
  <c r="F25" i="13" s="1"/>
  <c r="G23" i="15"/>
  <c r="H23" i="15"/>
  <c r="I23" i="15"/>
  <c r="J23" i="15"/>
  <c r="D25" i="15"/>
  <c r="F25" i="15"/>
  <c r="G25" i="15"/>
  <c r="H25" i="15"/>
  <c r="I25" i="15"/>
  <c r="J25" i="15"/>
  <c r="D27" i="15"/>
  <c r="F27" i="15"/>
  <c r="G27" i="15"/>
  <c r="H27" i="15"/>
  <c r="I27" i="15"/>
  <c r="K27" i="15" s="1"/>
  <c r="J27" i="15"/>
  <c r="D29" i="15"/>
  <c r="F29" i="15"/>
  <c r="G29" i="15"/>
  <c r="H29" i="15"/>
  <c r="I29" i="15"/>
  <c r="J29" i="15"/>
  <c r="D31" i="15"/>
  <c r="F31" i="15"/>
  <c r="G31" i="15"/>
  <c r="H31" i="15"/>
  <c r="I31" i="15"/>
  <c r="J31" i="15"/>
  <c r="D33" i="15"/>
  <c r="F33" i="15"/>
  <c r="G33" i="15"/>
  <c r="H33" i="15"/>
  <c r="I33" i="15"/>
  <c r="J33" i="15"/>
  <c r="D35" i="15"/>
  <c r="F35" i="15"/>
  <c r="G35" i="15"/>
  <c r="H35" i="15"/>
  <c r="I35" i="15"/>
  <c r="J35" i="15"/>
  <c r="D37" i="15"/>
  <c r="F37" i="15"/>
  <c r="G37" i="15"/>
  <c r="H37" i="15"/>
  <c r="I37" i="15"/>
  <c r="J37" i="15"/>
  <c r="D39" i="15"/>
  <c r="F39" i="15"/>
  <c r="G39" i="15"/>
  <c r="H39" i="15"/>
  <c r="I39" i="15"/>
  <c r="K39" i="15" s="1"/>
  <c r="J39" i="15"/>
  <c r="D41" i="15"/>
  <c r="F41" i="15"/>
  <c r="G41" i="15"/>
  <c r="H41" i="15"/>
  <c r="I41" i="15"/>
  <c r="J41" i="15"/>
  <c r="N35" i="15" s="1"/>
  <c r="D43" i="15"/>
  <c r="F43" i="15"/>
  <c r="G43" i="15"/>
  <c r="G27" i="13" s="1"/>
  <c r="H43" i="15"/>
  <c r="I43" i="15"/>
  <c r="K43" i="15" s="1"/>
  <c r="K27" i="13" s="1"/>
  <c r="J43" i="15"/>
  <c r="D45" i="15"/>
  <c r="F45" i="15"/>
  <c r="G45" i="15"/>
  <c r="H45" i="15"/>
  <c r="I45" i="15"/>
  <c r="J45" i="15"/>
  <c r="D47" i="15"/>
  <c r="F47" i="15"/>
  <c r="G47" i="15"/>
  <c r="H47" i="15"/>
  <c r="I47" i="15"/>
  <c r="K47" i="15" s="1"/>
  <c r="J47" i="15"/>
  <c r="D49" i="15"/>
  <c r="F49" i="15"/>
  <c r="G49" i="15"/>
  <c r="H49" i="15"/>
  <c r="I49" i="15"/>
  <c r="J49" i="15"/>
  <c r="D51" i="15"/>
  <c r="F51" i="15"/>
  <c r="G51" i="15"/>
  <c r="H51" i="15"/>
  <c r="I51" i="15"/>
  <c r="K51" i="15" s="1"/>
  <c r="J51" i="15"/>
  <c r="D53" i="15"/>
  <c r="F53" i="15"/>
  <c r="G53" i="15"/>
  <c r="H53" i="15"/>
  <c r="I53" i="15"/>
  <c r="J53" i="15"/>
  <c r="N51" i="15" s="1"/>
  <c r="P55" i="15"/>
  <c r="Q55" i="15"/>
  <c r="R55" i="15"/>
  <c r="R113" i="15" s="1"/>
  <c r="S55" i="15"/>
  <c r="T55" i="15"/>
  <c r="U55" i="15"/>
  <c r="U113" i="15" s="1"/>
  <c r="V55" i="15"/>
  <c r="V113" i="15" s="1"/>
  <c r="W55" i="15"/>
  <c r="X55" i="15"/>
  <c r="Y55" i="15"/>
  <c r="Y113" i="15" s="1"/>
  <c r="Z55" i="15"/>
  <c r="Z113" i="15" s="1"/>
  <c r="AA55" i="15"/>
  <c r="AB55" i="15"/>
  <c r="AC55" i="15"/>
  <c r="AC113" i="15" s="1"/>
  <c r="AD55" i="15"/>
  <c r="AD113" i="15" s="1"/>
  <c r="AE55" i="15"/>
  <c r="AF55" i="15"/>
  <c r="AG55" i="15"/>
  <c r="AG113" i="15" s="1"/>
  <c r="AH55" i="15"/>
  <c r="AH113" i="15" s="1"/>
  <c r="AI55" i="15"/>
  <c r="AJ55" i="15"/>
  <c r="AK55" i="15"/>
  <c r="AK113" i="15" s="1"/>
  <c r="AL55" i="15"/>
  <c r="AL113" i="15" s="1"/>
  <c r="AM55" i="15"/>
  <c r="AN55" i="15"/>
  <c r="AO55" i="15"/>
  <c r="AO113" i="15" s="1"/>
  <c r="AP55" i="15"/>
  <c r="AP113" i="15" s="1"/>
  <c r="AQ55" i="15"/>
  <c r="AR55" i="15"/>
  <c r="AS55" i="15"/>
  <c r="AS113" i="15" s="1"/>
  <c r="AT55" i="15"/>
  <c r="AT113" i="15" s="1"/>
  <c r="AU55" i="15"/>
  <c r="AV55" i="15"/>
  <c r="AW55" i="15"/>
  <c r="AW113" i="15" s="1"/>
  <c r="AX55" i="15"/>
  <c r="AX113" i="15" s="1"/>
  <c r="AY55" i="15"/>
  <c r="AZ55" i="15"/>
  <c r="BA55" i="15"/>
  <c r="BA113" i="15" s="1"/>
  <c r="BB55" i="15"/>
  <c r="BB113" i="15" s="1"/>
  <c r="BC55" i="15"/>
  <c r="BD55" i="15"/>
  <c r="BE55" i="15"/>
  <c r="BE113" i="15" s="1"/>
  <c r="BF55" i="15"/>
  <c r="BF113" i="15" s="1"/>
  <c r="BG55" i="15"/>
  <c r="BH55" i="15"/>
  <c r="BI55" i="15"/>
  <c r="BJ55" i="15"/>
  <c r="BK55" i="15"/>
  <c r="BL55" i="15"/>
  <c r="BM55" i="15"/>
  <c r="BO55" i="15"/>
  <c r="BP55" i="15"/>
  <c r="BQ55" i="15"/>
  <c r="BR55" i="15"/>
  <c r="BR113" i="15" s="1"/>
  <c r="BS55" i="15"/>
  <c r="BS113" i="15" s="1"/>
  <c r="BT55" i="15"/>
  <c r="BU55" i="15"/>
  <c r="BV55" i="15"/>
  <c r="BW55" i="15"/>
  <c r="F57" i="15"/>
  <c r="G57" i="15"/>
  <c r="H57" i="15"/>
  <c r="I57" i="15"/>
  <c r="J57" i="15"/>
  <c r="F59" i="15"/>
  <c r="G59" i="15"/>
  <c r="H59" i="15"/>
  <c r="I59" i="15"/>
  <c r="J59" i="15"/>
  <c r="F61" i="15"/>
  <c r="G61" i="15"/>
  <c r="H61" i="15"/>
  <c r="I61" i="15"/>
  <c r="J61" i="15"/>
  <c r="F63" i="15"/>
  <c r="G63" i="15"/>
  <c r="H63" i="15"/>
  <c r="I63" i="15"/>
  <c r="J63" i="15"/>
  <c r="F65" i="15"/>
  <c r="G65" i="15"/>
  <c r="H65" i="15"/>
  <c r="I65" i="15"/>
  <c r="J65" i="15"/>
  <c r="F67" i="15"/>
  <c r="G67" i="15"/>
  <c r="H67" i="15"/>
  <c r="I67" i="15"/>
  <c r="J67" i="15"/>
  <c r="F69" i="15"/>
  <c r="G69" i="15"/>
  <c r="H69" i="15"/>
  <c r="I69" i="15"/>
  <c r="J69" i="15"/>
  <c r="F71" i="15"/>
  <c r="G71" i="15"/>
  <c r="H71" i="15"/>
  <c r="I71" i="15"/>
  <c r="J71" i="15"/>
  <c r="F73" i="15"/>
  <c r="G73" i="15"/>
  <c r="H73" i="15"/>
  <c r="I73" i="15"/>
  <c r="J73" i="15"/>
  <c r="F75" i="15"/>
  <c r="G75" i="15"/>
  <c r="H75" i="15"/>
  <c r="I75" i="15"/>
  <c r="J75" i="15"/>
  <c r="F77" i="15"/>
  <c r="G77" i="15"/>
  <c r="H77" i="15"/>
  <c r="I77" i="15"/>
  <c r="J77" i="15"/>
  <c r="F79" i="15"/>
  <c r="G79" i="15"/>
  <c r="H79" i="15"/>
  <c r="I79" i="15"/>
  <c r="J79" i="15"/>
  <c r="F81" i="15"/>
  <c r="G81" i="15"/>
  <c r="H81" i="15"/>
  <c r="I81" i="15"/>
  <c r="J81" i="15"/>
  <c r="F83" i="15"/>
  <c r="G83" i="15"/>
  <c r="H83" i="15"/>
  <c r="I83" i="15"/>
  <c r="J83" i="15"/>
  <c r="F85" i="15"/>
  <c r="G85" i="15"/>
  <c r="H85" i="15"/>
  <c r="I85" i="15"/>
  <c r="J85" i="15"/>
  <c r="F87" i="15"/>
  <c r="G87" i="15"/>
  <c r="H87" i="15"/>
  <c r="I87" i="15"/>
  <c r="J87" i="15"/>
  <c r="F89" i="15"/>
  <c r="G89" i="15"/>
  <c r="H89" i="15"/>
  <c r="I89" i="15"/>
  <c r="J89" i="15"/>
  <c r="F91" i="15"/>
  <c r="G91" i="15"/>
  <c r="H91" i="15"/>
  <c r="I91" i="15"/>
  <c r="J91" i="15"/>
  <c r="F93" i="15"/>
  <c r="G93" i="15"/>
  <c r="H93" i="15"/>
  <c r="I93" i="15"/>
  <c r="J93" i="15"/>
  <c r="F95" i="15"/>
  <c r="G95" i="15"/>
  <c r="H95" i="15"/>
  <c r="I95" i="15"/>
  <c r="J95" i="15"/>
  <c r="F97" i="15"/>
  <c r="G97" i="15"/>
  <c r="H97" i="15"/>
  <c r="I97" i="15"/>
  <c r="J97" i="15"/>
  <c r="F99" i="15"/>
  <c r="G99" i="15"/>
  <c r="H99" i="15"/>
  <c r="I99" i="15"/>
  <c r="J99" i="15"/>
  <c r="F101" i="15"/>
  <c r="G101" i="15"/>
  <c r="H101" i="15"/>
  <c r="I101" i="15"/>
  <c r="J101" i="15"/>
  <c r="F103" i="15"/>
  <c r="G103" i="15"/>
  <c r="H103" i="15"/>
  <c r="I103" i="15"/>
  <c r="J103" i="15"/>
  <c r="F105" i="15"/>
  <c r="G105" i="15"/>
  <c r="H105" i="15"/>
  <c r="I105" i="15"/>
  <c r="J105" i="15"/>
  <c r="F107" i="15"/>
  <c r="G107" i="15"/>
  <c r="H107" i="15"/>
  <c r="I107" i="15"/>
  <c r="J107" i="15"/>
  <c r="F109" i="15"/>
  <c r="G109" i="15"/>
  <c r="H109" i="15"/>
  <c r="I109" i="15"/>
  <c r="J109" i="15"/>
  <c r="B111" i="15"/>
  <c r="F111" i="15"/>
  <c r="G111" i="15"/>
  <c r="H111" i="15"/>
  <c r="I111" i="15"/>
  <c r="J111" i="15"/>
  <c r="P113" i="15"/>
  <c r="Q113" i="15"/>
  <c r="S113" i="15"/>
  <c r="T113" i="15"/>
  <c r="W113" i="15"/>
  <c r="X113" i="15"/>
  <c r="AA113" i="15"/>
  <c r="AB113" i="15"/>
  <c r="AE113" i="15"/>
  <c r="AF113" i="15"/>
  <c r="AI113" i="15"/>
  <c r="AJ113" i="15"/>
  <c r="AM113" i="15"/>
  <c r="AN113" i="15"/>
  <c r="AQ113" i="15"/>
  <c r="AR113" i="15"/>
  <c r="AU113" i="15"/>
  <c r="AV113" i="15"/>
  <c r="AY113" i="15"/>
  <c r="AZ113" i="15"/>
  <c r="BC113" i="15"/>
  <c r="BD113" i="15"/>
  <c r="BG113" i="15"/>
  <c r="BH113" i="15"/>
  <c r="BT113" i="15"/>
  <c r="BU113" i="15"/>
  <c r="D8" i="14"/>
  <c r="E16" i="13" s="1"/>
  <c r="F8" i="14"/>
  <c r="G8" i="14"/>
  <c r="H8" i="14"/>
  <c r="I8" i="14"/>
  <c r="J8" i="14"/>
  <c r="D10" i="14"/>
  <c r="F10" i="14"/>
  <c r="G10" i="14"/>
  <c r="H10" i="14"/>
  <c r="I10" i="14"/>
  <c r="J10" i="14"/>
  <c r="D12" i="14"/>
  <c r="F12" i="14"/>
  <c r="G12" i="14"/>
  <c r="H12" i="14"/>
  <c r="I12" i="14"/>
  <c r="J12" i="14"/>
  <c r="D14" i="14"/>
  <c r="F14" i="14"/>
  <c r="G14" i="14"/>
  <c r="H14" i="14"/>
  <c r="I14" i="14"/>
  <c r="J14" i="14"/>
  <c r="K14" i="14"/>
  <c r="D16" i="14"/>
  <c r="F16" i="14"/>
  <c r="G16" i="14"/>
  <c r="H16" i="14"/>
  <c r="H14" i="13" s="1"/>
  <c r="I16" i="14"/>
  <c r="J16" i="14"/>
  <c r="D18" i="14"/>
  <c r="F18" i="14"/>
  <c r="G18" i="14"/>
  <c r="H18" i="14"/>
  <c r="I18" i="14"/>
  <c r="J18" i="14"/>
  <c r="D20" i="14"/>
  <c r="F20" i="14"/>
  <c r="G20" i="14"/>
  <c r="H20" i="14"/>
  <c r="I20" i="14"/>
  <c r="K20" i="14" s="1"/>
  <c r="J20" i="14"/>
  <c r="F22" i="14"/>
  <c r="G22" i="14"/>
  <c r="H22" i="14"/>
  <c r="I22" i="14"/>
  <c r="J22" i="14"/>
  <c r="F24" i="14"/>
  <c r="G24" i="14"/>
  <c r="H24" i="14"/>
  <c r="I24" i="14"/>
  <c r="J24" i="14"/>
  <c r="D26" i="14"/>
  <c r="F26" i="14"/>
  <c r="G26" i="14"/>
  <c r="H26" i="14"/>
  <c r="H10" i="13" s="1"/>
  <c r="I26" i="14"/>
  <c r="J26" i="14"/>
  <c r="D28" i="14"/>
  <c r="F28" i="14"/>
  <c r="G28" i="14"/>
  <c r="H28" i="14"/>
  <c r="I28" i="14"/>
  <c r="J28" i="14"/>
  <c r="D30" i="14"/>
  <c r="F30" i="14"/>
  <c r="G30" i="14"/>
  <c r="H30" i="14"/>
  <c r="I30" i="14"/>
  <c r="K30" i="14" s="1"/>
  <c r="J30" i="14"/>
  <c r="D32" i="14"/>
  <c r="F32" i="14"/>
  <c r="G32" i="14"/>
  <c r="H32" i="14"/>
  <c r="I32" i="14"/>
  <c r="J32" i="14"/>
  <c r="D34" i="14"/>
  <c r="F34" i="14"/>
  <c r="G34" i="14"/>
  <c r="H34" i="14"/>
  <c r="I34" i="14"/>
  <c r="K34" i="14" s="1"/>
  <c r="J34" i="14"/>
  <c r="D36" i="14"/>
  <c r="F36" i="14"/>
  <c r="G36" i="14"/>
  <c r="H36" i="14"/>
  <c r="I36" i="14"/>
  <c r="K36" i="14" s="1"/>
  <c r="J36" i="14"/>
  <c r="D38" i="14"/>
  <c r="E15" i="13" s="1"/>
  <c r="F38" i="14"/>
  <c r="G38" i="14"/>
  <c r="H38" i="14"/>
  <c r="I38" i="14"/>
  <c r="J38" i="14"/>
  <c r="N34" i="14" s="1"/>
  <c r="D40" i="14"/>
  <c r="E12" i="13" s="1"/>
  <c r="F40" i="14"/>
  <c r="F12" i="13" s="1"/>
  <c r="G40" i="14"/>
  <c r="G12" i="13" s="1"/>
  <c r="H40" i="14"/>
  <c r="I40" i="14"/>
  <c r="J40" i="14"/>
  <c r="J12" i="13" s="1"/>
  <c r="D42" i="14"/>
  <c r="F42" i="14"/>
  <c r="G42" i="14"/>
  <c r="H42" i="14"/>
  <c r="I42" i="14"/>
  <c r="J42" i="14"/>
  <c r="D44" i="14"/>
  <c r="F44" i="14"/>
  <c r="G44" i="14"/>
  <c r="H44" i="14"/>
  <c r="I44" i="14"/>
  <c r="J44" i="14"/>
  <c r="D46" i="14"/>
  <c r="F46" i="14"/>
  <c r="G46" i="14"/>
  <c r="H46" i="14"/>
  <c r="I46" i="14"/>
  <c r="J46" i="14"/>
  <c r="D48" i="14"/>
  <c r="F48" i="14"/>
  <c r="G48" i="14"/>
  <c r="H48" i="14"/>
  <c r="I48" i="14"/>
  <c r="J48" i="14"/>
  <c r="D50" i="14"/>
  <c r="F50" i="14"/>
  <c r="G50" i="14"/>
  <c r="H50" i="14"/>
  <c r="I50" i="14"/>
  <c r="M50" i="14" s="1"/>
  <c r="J50" i="14"/>
  <c r="D52" i="14"/>
  <c r="F52" i="14"/>
  <c r="G52" i="14"/>
  <c r="H52" i="14"/>
  <c r="I52" i="14"/>
  <c r="J52" i="14"/>
  <c r="K52" i="14" s="1"/>
  <c r="D54" i="14"/>
  <c r="F54" i="14"/>
  <c r="G54" i="14"/>
  <c r="H54" i="14"/>
  <c r="I54" i="14"/>
  <c r="J54" i="14"/>
  <c r="D56" i="14"/>
  <c r="F56" i="14"/>
  <c r="G56" i="14"/>
  <c r="H56" i="14"/>
  <c r="I56" i="14"/>
  <c r="J56" i="14"/>
  <c r="D58" i="14"/>
  <c r="F58" i="14"/>
  <c r="G58" i="14"/>
  <c r="H58" i="14"/>
  <c r="I58" i="14"/>
  <c r="J58" i="14"/>
  <c r="D60" i="14"/>
  <c r="F60" i="14"/>
  <c r="G60" i="14"/>
  <c r="H60" i="14"/>
  <c r="I60" i="14"/>
  <c r="J60" i="14"/>
  <c r="K60" i="14"/>
  <c r="D62" i="14"/>
  <c r="F62" i="14"/>
  <c r="G62" i="14"/>
  <c r="H62" i="14"/>
  <c r="I62" i="14"/>
  <c r="J62" i="14"/>
  <c r="D64" i="14"/>
  <c r="F64" i="14"/>
  <c r="G64" i="14"/>
  <c r="H64" i="14"/>
  <c r="I64" i="14"/>
  <c r="J64" i="14"/>
  <c r="K64" i="14" s="1"/>
  <c r="D66" i="14"/>
  <c r="F66" i="14"/>
  <c r="G66" i="14"/>
  <c r="H66" i="14"/>
  <c r="I66" i="14"/>
  <c r="K66" i="14" s="1"/>
  <c r="J66" i="14"/>
  <c r="D68" i="14"/>
  <c r="E13" i="13" s="1"/>
  <c r="F68" i="14"/>
  <c r="G68" i="14"/>
  <c r="H68" i="14"/>
  <c r="H13" i="13" s="1"/>
  <c r="I68" i="14"/>
  <c r="I13" i="13" s="1"/>
  <c r="J68" i="14"/>
  <c r="D70" i="14"/>
  <c r="F70" i="14"/>
  <c r="G70" i="14"/>
  <c r="H70" i="14"/>
  <c r="I70" i="14"/>
  <c r="J70" i="14"/>
  <c r="K70" i="14"/>
  <c r="D72" i="14"/>
  <c r="H72" i="14"/>
  <c r="I72" i="14"/>
  <c r="J72" i="14"/>
  <c r="D74" i="14"/>
  <c r="F74" i="14"/>
  <c r="G74" i="14"/>
  <c r="H74" i="14"/>
  <c r="I74" i="14"/>
  <c r="J74" i="14"/>
  <c r="D76" i="14"/>
  <c r="F76" i="14"/>
  <c r="G76" i="14"/>
  <c r="H76" i="14"/>
  <c r="I76" i="14"/>
  <c r="J76" i="14"/>
  <c r="K76" i="14" s="1"/>
  <c r="D78" i="14"/>
  <c r="F78" i="14"/>
  <c r="G78" i="14"/>
  <c r="H78" i="14"/>
  <c r="I78" i="14"/>
  <c r="J78" i="14"/>
  <c r="D80" i="14"/>
  <c r="F80" i="14"/>
  <c r="G80" i="14"/>
  <c r="H80" i="14"/>
  <c r="I80" i="14"/>
  <c r="J80" i="14"/>
  <c r="K80" i="14" s="1"/>
  <c r="D82" i="14"/>
  <c r="F82" i="14"/>
  <c r="G82" i="14"/>
  <c r="H82" i="14"/>
  <c r="I82" i="14"/>
  <c r="J82" i="14"/>
  <c r="D84" i="14"/>
  <c r="F84" i="14"/>
  <c r="G84" i="14"/>
  <c r="H84" i="14"/>
  <c r="I84" i="14"/>
  <c r="J84" i="14"/>
  <c r="D86" i="14"/>
  <c r="F86" i="14"/>
  <c r="G86" i="14"/>
  <c r="H86" i="14"/>
  <c r="I86" i="14"/>
  <c r="K86" i="14" s="1"/>
  <c r="J86" i="14"/>
  <c r="D88" i="14"/>
  <c r="F88" i="14"/>
  <c r="G88" i="14"/>
  <c r="H88" i="14"/>
  <c r="I88" i="14"/>
  <c r="J88" i="14"/>
  <c r="D90" i="14"/>
  <c r="F90" i="14"/>
  <c r="G90" i="14"/>
  <c r="H90" i="14"/>
  <c r="I90" i="14"/>
  <c r="K90" i="14" s="1"/>
  <c r="J90" i="14"/>
  <c r="D92" i="14"/>
  <c r="F92" i="14"/>
  <c r="G92" i="14"/>
  <c r="H92" i="14"/>
  <c r="I92" i="14"/>
  <c r="J92" i="14"/>
  <c r="D94" i="14"/>
  <c r="F94" i="14"/>
  <c r="G94" i="14"/>
  <c r="H94" i="14"/>
  <c r="I94" i="14"/>
  <c r="K94" i="14" s="1"/>
  <c r="J94" i="14"/>
  <c r="P96" i="14"/>
  <c r="P120" i="14" s="1"/>
  <c r="Q96" i="14"/>
  <c r="Q120" i="14" s="1"/>
  <c r="R96" i="14"/>
  <c r="R120" i="14" s="1"/>
  <c r="S96" i="14"/>
  <c r="T96" i="14"/>
  <c r="T120" i="14" s="1"/>
  <c r="U96" i="14"/>
  <c r="V96" i="14"/>
  <c r="V120" i="14" s="1"/>
  <c r="W96" i="14"/>
  <c r="W120" i="14" s="1"/>
  <c r="X96" i="14"/>
  <c r="X120" i="14" s="1"/>
  <c r="Y96" i="14"/>
  <c r="Y120" i="14" s="1"/>
  <c r="Z96" i="14"/>
  <c r="AA96" i="14"/>
  <c r="AB96" i="14"/>
  <c r="AB120" i="14" s="1"/>
  <c r="AC96" i="14"/>
  <c r="AD96" i="14"/>
  <c r="AE96" i="14"/>
  <c r="AF96" i="14"/>
  <c r="AF120" i="14" s="1"/>
  <c r="AG96" i="14"/>
  <c r="AG120" i="14" s="1"/>
  <c r="AH96" i="14"/>
  <c r="AH120" i="14" s="1"/>
  <c r="AI96" i="14"/>
  <c r="AJ96" i="14"/>
  <c r="AJ120" i="14" s="1"/>
  <c r="AK96" i="14"/>
  <c r="AK120" i="14" s="1"/>
  <c r="AL96" i="14"/>
  <c r="AL120" i="14" s="1"/>
  <c r="AM96" i="14"/>
  <c r="AM120" i="14" s="1"/>
  <c r="AN96" i="14"/>
  <c r="AN120" i="14" s="1"/>
  <c r="AO96" i="14"/>
  <c r="AO120" i="14" s="1"/>
  <c r="AP96" i="14"/>
  <c r="AQ96" i="14"/>
  <c r="AR96" i="14"/>
  <c r="AR120" i="14" s="1"/>
  <c r="AS96" i="14"/>
  <c r="AS120" i="14" s="1"/>
  <c r="AT96" i="14"/>
  <c r="AU96" i="14"/>
  <c r="AV96" i="14"/>
  <c r="AV120" i="14" s="1"/>
  <c r="AW96" i="14"/>
  <c r="AX96" i="14"/>
  <c r="AX120" i="14" s="1"/>
  <c r="AY96" i="14"/>
  <c r="AZ96" i="14"/>
  <c r="AZ120" i="14" s="1"/>
  <c r="BA96" i="14"/>
  <c r="BA120" i="14" s="1"/>
  <c r="BB96" i="14"/>
  <c r="BB120" i="14" s="1"/>
  <c r="BC96" i="14"/>
  <c r="BC120" i="14" s="1"/>
  <c r="BD96" i="14"/>
  <c r="BD120" i="14" s="1"/>
  <c r="BE96" i="14"/>
  <c r="BE120" i="14" s="1"/>
  <c r="BF96" i="14"/>
  <c r="BG96" i="14"/>
  <c r="BH96" i="14"/>
  <c r="BH120" i="14" s="1"/>
  <c r="BI96" i="14"/>
  <c r="BI120" i="14" s="1"/>
  <c r="BJ96" i="14"/>
  <c r="BK96" i="14"/>
  <c r="BL96" i="14"/>
  <c r="BL120" i="14" s="1"/>
  <c r="BM96" i="14"/>
  <c r="BM120" i="14" s="1"/>
  <c r="BN96" i="14"/>
  <c r="BN120" i="14" s="1"/>
  <c r="BO96" i="14"/>
  <c r="BP96" i="14"/>
  <c r="BP120" i="14" s="1"/>
  <c r="BQ96" i="14"/>
  <c r="BQ120" i="14" s="1"/>
  <c r="BR96" i="14"/>
  <c r="BR120" i="14" s="1"/>
  <c r="BS96" i="14"/>
  <c r="BS120" i="14" s="1"/>
  <c r="BT96" i="14"/>
  <c r="BT120" i="14" s="1"/>
  <c r="BU96" i="14"/>
  <c r="BV96" i="14"/>
  <c r="BW96" i="14"/>
  <c r="BX96" i="14"/>
  <c r="BX120" i="14" s="1"/>
  <c r="BY96" i="14"/>
  <c r="BY120" i="14" s="1"/>
  <c r="BZ96" i="14"/>
  <c r="CA96" i="14"/>
  <c r="CB96" i="14"/>
  <c r="CB120" i="14" s="1"/>
  <c r="CC96" i="14"/>
  <c r="CC120" i="14" s="1"/>
  <c r="CD96" i="14"/>
  <c r="CD120" i="14" s="1"/>
  <c r="CE96" i="14"/>
  <c r="CF96" i="14"/>
  <c r="CF120" i="14" s="1"/>
  <c r="CG96" i="14"/>
  <c r="CH96" i="14"/>
  <c r="CH120" i="14" s="1"/>
  <c r="CI96" i="14"/>
  <c r="CI120" i="14" s="1"/>
  <c r="CJ96" i="14"/>
  <c r="CJ120" i="14" s="1"/>
  <c r="CK96" i="14"/>
  <c r="CK120" i="14" s="1"/>
  <c r="CL96" i="14"/>
  <c r="CM96" i="14"/>
  <c r="CM98" i="14" s="1"/>
  <c r="CM120" i="14" s="1"/>
  <c r="CN96" i="14"/>
  <c r="CO96" i="14"/>
  <c r="CO98" i="14" s="1"/>
  <c r="CP96" i="14"/>
  <c r="CP98" i="14" s="1"/>
  <c r="CQ96" i="14"/>
  <c r="CR96" i="14"/>
  <c r="CS96" i="14"/>
  <c r="CT96" i="14"/>
  <c r="CU96" i="14"/>
  <c r="CV96" i="14"/>
  <c r="CW96" i="14"/>
  <c r="CX96" i="14"/>
  <c r="CY96" i="14"/>
  <c r="CZ96" i="14"/>
  <c r="DA96" i="14"/>
  <c r="CN98" i="14"/>
  <c r="CQ98" i="14"/>
  <c r="CQ120" i="14" s="1"/>
  <c r="H100" i="14"/>
  <c r="I100" i="14"/>
  <c r="J100" i="14"/>
  <c r="F102" i="14"/>
  <c r="G102" i="14"/>
  <c r="H102" i="14"/>
  <c r="I102" i="14"/>
  <c r="J102" i="14"/>
  <c r="F104" i="14"/>
  <c r="G104" i="14"/>
  <c r="H104" i="14"/>
  <c r="I104" i="14"/>
  <c r="J104" i="14"/>
  <c r="F106" i="14"/>
  <c r="G106" i="14"/>
  <c r="H106" i="14"/>
  <c r="I106" i="14"/>
  <c r="J106" i="14"/>
  <c r="F108" i="14"/>
  <c r="G108" i="14"/>
  <c r="H108" i="14"/>
  <c r="I108" i="14"/>
  <c r="J108" i="14"/>
  <c r="F110" i="14"/>
  <c r="G110" i="14"/>
  <c r="H110" i="14"/>
  <c r="I110" i="14"/>
  <c r="J110" i="14"/>
  <c r="F112" i="14"/>
  <c r="G112" i="14"/>
  <c r="H112" i="14"/>
  <c r="I112" i="14"/>
  <c r="J112" i="14"/>
  <c r="F114" i="14"/>
  <c r="G114" i="14"/>
  <c r="H114" i="14"/>
  <c r="I114" i="14"/>
  <c r="J114" i="14"/>
  <c r="F116" i="14"/>
  <c r="G116" i="14"/>
  <c r="H116" i="14"/>
  <c r="I116" i="14"/>
  <c r="J116" i="14"/>
  <c r="B118" i="14"/>
  <c r="F118" i="14"/>
  <c r="G118" i="14"/>
  <c r="H118" i="14"/>
  <c r="I118" i="14"/>
  <c r="J118" i="14"/>
  <c r="S120" i="14"/>
  <c r="U120" i="14"/>
  <c r="Z120" i="14"/>
  <c r="AA120" i="14"/>
  <c r="AC120" i="14"/>
  <c r="AD120" i="14"/>
  <c r="AE120" i="14"/>
  <c r="AI120" i="14"/>
  <c r="AP120" i="14"/>
  <c r="AQ120" i="14"/>
  <c r="AT120" i="14"/>
  <c r="AU120" i="14"/>
  <c r="AW120" i="14"/>
  <c r="AY120" i="14"/>
  <c r="BF120" i="14"/>
  <c r="BG120" i="14"/>
  <c r="BJ120" i="14"/>
  <c r="BK120" i="14"/>
  <c r="BO120" i="14"/>
  <c r="BU120" i="14"/>
  <c r="BV120" i="14"/>
  <c r="BW120" i="14"/>
  <c r="BZ120" i="14"/>
  <c r="CA120" i="14"/>
  <c r="CE120" i="14"/>
  <c r="CG120" i="14"/>
  <c r="CL120" i="14"/>
  <c r="CP120" i="14"/>
  <c r="C10" i="13"/>
  <c r="D10" i="13"/>
  <c r="E10" i="13"/>
  <c r="F10" i="13"/>
  <c r="G10" i="13"/>
  <c r="I10" i="13"/>
  <c r="J10" i="13"/>
  <c r="N10" i="13"/>
  <c r="O10" i="13"/>
  <c r="P10" i="13"/>
  <c r="R10" i="13"/>
  <c r="S10" i="13"/>
  <c r="T10" i="13"/>
  <c r="Y10" i="13"/>
  <c r="Z10" i="13"/>
  <c r="AA10" i="13"/>
  <c r="AB10" i="13"/>
  <c r="AC10" i="13"/>
  <c r="AD10" i="13"/>
  <c r="AE10" i="13"/>
  <c r="AI10" i="13"/>
  <c r="AJ10" i="13"/>
  <c r="AL10" i="13"/>
  <c r="AM10" i="13"/>
  <c r="AN10" i="13"/>
  <c r="C11" i="13"/>
  <c r="D11" i="13"/>
  <c r="E11" i="13"/>
  <c r="H11" i="13"/>
  <c r="I11" i="13"/>
  <c r="N11" i="13"/>
  <c r="O11" i="13"/>
  <c r="P11" i="13"/>
  <c r="R11" i="13"/>
  <c r="T11" i="13"/>
  <c r="Y11" i="13"/>
  <c r="Z11" i="13"/>
  <c r="AA11" i="13"/>
  <c r="AC11" i="13"/>
  <c r="AD11" i="13"/>
  <c r="AE11" i="13"/>
  <c r="AI11" i="13"/>
  <c r="AJ11" i="13"/>
  <c r="AK11" i="13"/>
  <c r="AL11" i="13"/>
  <c r="AM11" i="13"/>
  <c r="AN11" i="13"/>
  <c r="AO11" i="13"/>
  <c r="C12" i="13"/>
  <c r="D12" i="13"/>
  <c r="H12" i="13"/>
  <c r="N12" i="13"/>
  <c r="O12" i="13"/>
  <c r="P12" i="13"/>
  <c r="R12" i="13"/>
  <c r="T12" i="13"/>
  <c r="Y12" i="13"/>
  <c r="Z12" i="13"/>
  <c r="AA12" i="13"/>
  <c r="AB12" i="13"/>
  <c r="AC12" i="13"/>
  <c r="AD12" i="13"/>
  <c r="AE12" i="13"/>
  <c r="AI12" i="13"/>
  <c r="AJ12" i="13"/>
  <c r="AK12" i="13"/>
  <c r="AL12" i="13"/>
  <c r="AM12" i="13"/>
  <c r="AN12" i="13"/>
  <c r="C13" i="13"/>
  <c r="D13" i="13"/>
  <c r="F13" i="13"/>
  <c r="G13" i="13"/>
  <c r="J13" i="13"/>
  <c r="N13" i="13"/>
  <c r="O13" i="13"/>
  <c r="P13" i="13"/>
  <c r="R13" i="13"/>
  <c r="T13" i="13"/>
  <c r="Y13" i="13"/>
  <c r="Z13" i="13"/>
  <c r="AA13" i="13"/>
  <c r="AB13" i="13"/>
  <c r="AD13" i="13"/>
  <c r="AE13" i="13"/>
  <c r="AI13" i="13"/>
  <c r="AJ13" i="13"/>
  <c r="AK13" i="13"/>
  <c r="AL13" i="13"/>
  <c r="AN13" i="13"/>
  <c r="AO13" i="13"/>
  <c r="C14" i="13"/>
  <c r="D14" i="13"/>
  <c r="E14" i="13"/>
  <c r="F14" i="13"/>
  <c r="G14" i="13"/>
  <c r="I14" i="13"/>
  <c r="J14" i="13"/>
  <c r="N14" i="13"/>
  <c r="O14" i="13"/>
  <c r="P14" i="13"/>
  <c r="R14" i="13"/>
  <c r="S14" i="13"/>
  <c r="T14" i="13"/>
  <c r="Y14" i="13"/>
  <c r="Z14" i="13"/>
  <c r="AA14" i="13"/>
  <c r="AB14" i="13"/>
  <c r="AC14" i="13"/>
  <c r="AD14" i="13"/>
  <c r="AE14" i="13"/>
  <c r="AF14" i="13"/>
  <c r="AI14" i="13"/>
  <c r="AJ14" i="13"/>
  <c r="AK14" i="13"/>
  <c r="AL14" i="13"/>
  <c r="AM14" i="13"/>
  <c r="AN14" i="13"/>
  <c r="AO14" i="13"/>
  <c r="C15" i="13"/>
  <c r="D15" i="13"/>
  <c r="F15" i="13"/>
  <c r="G15" i="13"/>
  <c r="H15" i="13"/>
  <c r="J15" i="13"/>
  <c r="N15" i="13"/>
  <c r="O15" i="13"/>
  <c r="P15" i="13"/>
  <c r="R15" i="13"/>
  <c r="T15" i="13"/>
  <c r="U15" i="13"/>
  <c r="Y15" i="13"/>
  <c r="Z15" i="13"/>
  <c r="AA15" i="13"/>
  <c r="AB15" i="13"/>
  <c r="AC15" i="13"/>
  <c r="AD15" i="13"/>
  <c r="AE15" i="13"/>
  <c r="AF15" i="13"/>
  <c r="AI15" i="13"/>
  <c r="AJ15" i="13"/>
  <c r="AK15" i="13"/>
  <c r="AL15" i="13"/>
  <c r="AN15" i="13"/>
  <c r="AO15" i="13"/>
  <c r="C16" i="13"/>
  <c r="D16" i="13"/>
  <c r="F16" i="13"/>
  <c r="H16" i="13"/>
  <c r="I16" i="13"/>
  <c r="J16" i="13"/>
  <c r="N16" i="13"/>
  <c r="O16" i="13"/>
  <c r="Q16" i="13"/>
  <c r="R16" i="13"/>
  <c r="S16" i="13"/>
  <c r="U16" i="13"/>
  <c r="Y16" i="13"/>
  <c r="Z16" i="13"/>
  <c r="AA16" i="13"/>
  <c r="AB16" i="13"/>
  <c r="AC16" i="13"/>
  <c r="AD16" i="13"/>
  <c r="AE16" i="13"/>
  <c r="AF16" i="13"/>
  <c r="AI16" i="13"/>
  <c r="AJ16" i="13"/>
  <c r="AL16" i="13"/>
  <c r="AM16" i="13"/>
  <c r="AN16" i="13"/>
  <c r="C17" i="13"/>
  <c r="D17" i="13"/>
  <c r="E17" i="13"/>
  <c r="F17" i="13"/>
  <c r="G17" i="13"/>
  <c r="H17" i="13"/>
  <c r="I17" i="13"/>
  <c r="J17" i="13"/>
  <c r="N17" i="13"/>
  <c r="O17" i="13"/>
  <c r="P17" i="13"/>
  <c r="Q17" i="13"/>
  <c r="R17" i="13"/>
  <c r="T17" i="13"/>
  <c r="U17" i="13"/>
  <c r="Y17" i="13"/>
  <c r="Z17" i="13"/>
  <c r="AA17" i="13"/>
  <c r="AB17" i="13"/>
  <c r="AC17" i="13"/>
  <c r="AD17" i="13"/>
  <c r="AE17" i="13"/>
  <c r="AF17" i="13"/>
  <c r="AI17" i="13"/>
  <c r="AJ17" i="13"/>
  <c r="AL17" i="13"/>
  <c r="AM17" i="13"/>
  <c r="AN17" i="13"/>
  <c r="C18" i="13"/>
  <c r="D18" i="13"/>
  <c r="E18" i="13"/>
  <c r="F18" i="13"/>
  <c r="G18" i="13"/>
  <c r="H18" i="13"/>
  <c r="I18" i="13"/>
  <c r="J18" i="13"/>
  <c r="K18" i="13"/>
  <c r="N18" i="13"/>
  <c r="O18" i="13"/>
  <c r="P18" i="13"/>
  <c r="Q18" i="13"/>
  <c r="R18" i="13"/>
  <c r="S18" i="13"/>
  <c r="T18" i="13"/>
  <c r="U18" i="13"/>
  <c r="V18" i="13"/>
  <c r="Y18" i="13"/>
  <c r="Z18" i="13"/>
  <c r="AA18" i="13"/>
  <c r="AB18" i="13"/>
  <c r="AC18" i="13"/>
  <c r="AD18" i="13"/>
  <c r="AE18" i="13"/>
  <c r="AF18" i="13"/>
  <c r="AI18" i="13"/>
  <c r="AJ18" i="13"/>
  <c r="AK18" i="13"/>
  <c r="AL18" i="13"/>
  <c r="AM18" i="13"/>
  <c r="AN18" i="13"/>
  <c r="AO18" i="13"/>
  <c r="C19" i="13"/>
  <c r="D19" i="13"/>
  <c r="E19" i="13"/>
  <c r="F19" i="13"/>
  <c r="G19" i="13"/>
  <c r="H19" i="13"/>
  <c r="I19" i="13"/>
  <c r="J19" i="13"/>
  <c r="K19" i="13"/>
  <c r="N19" i="13"/>
  <c r="O19" i="13"/>
  <c r="P19" i="13"/>
  <c r="Q19" i="13"/>
  <c r="R19" i="13"/>
  <c r="S19" i="13"/>
  <c r="T19" i="13"/>
  <c r="U19" i="13"/>
  <c r="V19" i="13"/>
  <c r="Y19" i="13"/>
  <c r="Z19" i="13"/>
  <c r="AA19" i="13"/>
  <c r="AB19" i="13"/>
  <c r="AC19" i="13"/>
  <c r="AD19" i="13"/>
  <c r="AE19" i="13"/>
  <c r="AF19" i="13"/>
  <c r="AI19" i="13"/>
  <c r="AJ19" i="13"/>
  <c r="AK19" i="13"/>
  <c r="AL19" i="13"/>
  <c r="AM19" i="13"/>
  <c r="AN19" i="13"/>
  <c r="AO19" i="13"/>
  <c r="C20" i="13"/>
  <c r="D20" i="13"/>
  <c r="E20" i="13"/>
  <c r="F20" i="13"/>
  <c r="G20" i="13"/>
  <c r="H20" i="13"/>
  <c r="I20" i="13"/>
  <c r="J20" i="13"/>
  <c r="K20" i="13"/>
  <c r="Y20" i="13"/>
  <c r="Z20" i="13"/>
  <c r="AA20" i="13"/>
  <c r="AB20" i="13"/>
  <c r="AC20" i="13"/>
  <c r="AD20" i="13"/>
  <c r="AE20" i="13"/>
  <c r="AF20" i="13"/>
  <c r="AI20" i="13"/>
  <c r="AJ20" i="13"/>
  <c r="AK20" i="13"/>
  <c r="AL20" i="13"/>
  <c r="AM20" i="13"/>
  <c r="AN20" i="13"/>
  <c r="AO20" i="13"/>
  <c r="C21" i="13"/>
  <c r="D21" i="13"/>
  <c r="E21" i="13"/>
  <c r="F21" i="13"/>
  <c r="G21" i="13"/>
  <c r="H21" i="13"/>
  <c r="I21" i="13"/>
  <c r="J21" i="13"/>
  <c r="K21" i="13"/>
  <c r="Y21" i="13"/>
  <c r="Z21" i="13"/>
  <c r="AA21" i="13"/>
  <c r="AB21" i="13"/>
  <c r="AC21" i="13"/>
  <c r="AD21" i="13"/>
  <c r="AE21" i="13"/>
  <c r="AF21" i="13"/>
  <c r="AI21" i="13"/>
  <c r="AJ21" i="13"/>
  <c r="AL21" i="13"/>
  <c r="AM21" i="13"/>
  <c r="AN21" i="13"/>
  <c r="Y22" i="13"/>
  <c r="Z22" i="13"/>
  <c r="AA22" i="13"/>
  <c r="AB22" i="13"/>
  <c r="AC22" i="13"/>
  <c r="AD22" i="13"/>
  <c r="AE22" i="13"/>
  <c r="AF22" i="13"/>
  <c r="AI22" i="13"/>
  <c r="AJ22" i="13"/>
  <c r="AK22" i="13"/>
  <c r="AL22" i="13"/>
  <c r="AM22" i="13"/>
  <c r="AN22" i="13"/>
  <c r="AO22" i="13"/>
  <c r="Y23" i="13"/>
  <c r="Z23" i="13"/>
  <c r="AA23" i="13"/>
  <c r="AB23" i="13"/>
  <c r="AC23" i="13"/>
  <c r="AD23" i="13"/>
  <c r="AE23" i="13"/>
  <c r="AF23" i="13"/>
  <c r="AI23" i="13"/>
  <c r="AJ23" i="13"/>
  <c r="AL23" i="13"/>
  <c r="AM23" i="13"/>
  <c r="AN23" i="13"/>
  <c r="AI24" i="13"/>
  <c r="AJ24" i="13"/>
  <c r="AL24" i="13"/>
  <c r="AM24" i="13"/>
  <c r="AN24" i="13"/>
  <c r="C25" i="13"/>
  <c r="D25" i="13"/>
  <c r="G25" i="13"/>
  <c r="H25" i="13"/>
  <c r="AI25" i="13"/>
  <c r="AJ25" i="13"/>
  <c r="AK25" i="13"/>
  <c r="AL25" i="13"/>
  <c r="AM25" i="13"/>
  <c r="AN25" i="13"/>
  <c r="AO25" i="13"/>
  <c r="C26" i="13"/>
  <c r="D26" i="13"/>
  <c r="E26" i="13"/>
  <c r="G26" i="13"/>
  <c r="I26" i="13"/>
  <c r="J26" i="13"/>
  <c r="Y26" i="13"/>
  <c r="Z26" i="13"/>
  <c r="AC26" i="13"/>
  <c r="AD26" i="13"/>
  <c r="AI26" i="13"/>
  <c r="AJ26" i="13"/>
  <c r="AK26" i="13"/>
  <c r="AL26" i="13"/>
  <c r="AN26" i="13"/>
  <c r="AO26" i="13"/>
  <c r="C27" i="13"/>
  <c r="D27" i="13"/>
  <c r="E27" i="13"/>
  <c r="F27" i="13"/>
  <c r="H27" i="13"/>
  <c r="I27" i="13"/>
  <c r="J27" i="13"/>
  <c r="Y27" i="13"/>
  <c r="Z27" i="13"/>
  <c r="AA27" i="13"/>
  <c r="AB27" i="13"/>
  <c r="AC27" i="13"/>
  <c r="AI27" i="13"/>
  <c r="AJ27" i="13"/>
  <c r="AK27" i="13"/>
  <c r="AL27" i="13"/>
  <c r="AM27" i="13"/>
  <c r="AN27" i="13"/>
  <c r="AO27" i="13"/>
  <c r="C28" i="13"/>
  <c r="D28" i="13"/>
  <c r="F28" i="13"/>
  <c r="G28" i="13"/>
  <c r="J28" i="13"/>
  <c r="Y28" i="13"/>
  <c r="Z28" i="13"/>
  <c r="AA28" i="13"/>
  <c r="AB28" i="13"/>
  <c r="AC28" i="13"/>
  <c r="AD28" i="13"/>
  <c r="AI28" i="13"/>
  <c r="AJ28" i="13"/>
  <c r="AL28" i="13"/>
  <c r="AM28" i="13"/>
  <c r="AN28" i="13"/>
  <c r="C29" i="13"/>
  <c r="D29" i="13"/>
  <c r="E29" i="13"/>
  <c r="F29" i="13"/>
  <c r="G29" i="13"/>
  <c r="H29" i="13"/>
  <c r="I29" i="13"/>
  <c r="J29" i="13"/>
  <c r="K29" i="13"/>
  <c r="Y29" i="13"/>
  <c r="Z29" i="13"/>
  <c r="AA29" i="13"/>
  <c r="AB29" i="13"/>
  <c r="AC29" i="13"/>
  <c r="AD29" i="13"/>
  <c r="AI29" i="13"/>
  <c r="AJ29" i="13"/>
  <c r="AK29" i="13"/>
  <c r="AL29" i="13"/>
  <c r="AN29" i="13"/>
  <c r="AO29" i="13"/>
  <c r="C30" i="13"/>
  <c r="D30" i="13"/>
  <c r="E30" i="13"/>
  <c r="F30" i="13"/>
  <c r="G30" i="13"/>
  <c r="H30" i="13"/>
  <c r="I30" i="13"/>
  <c r="J30" i="13"/>
  <c r="K30" i="13"/>
  <c r="Y30" i="13"/>
  <c r="Z30" i="13"/>
  <c r="AA30" i="13"/>
  <c r="AC30" i="13"/>
  <c r="AD30" i="13"/>
  <c r="AI30" i="13"/>
  <c r="AJ30" i="13"/>
  <c r="AK30" i="13"/>
  <c r="AL30" i="13"/>
  <c r="AN30" i="13"/>
  <c r="AO30" i="13"/>
  <c r="C31" i="13"/>
  <c r="D31" i="13"/>
  <c r="E31" i="13"/>
  <c r="F31" i="13"/>
  <c r="G31" i="13"/>
  <c r="H31" i="13"/>
  <c r="I31" i="13"/>
  <c r="J31" i="13"/>
  <c r="K31" i="13"/>
  <c r="Y31" i="13"/>
  <c r="Z31" i="13"/>
  <c r="AA31" i="13"/>
  <c r="AB31" i="13"/>
  <c r="AC31" i="13"/>
  <c r="AD31" i="13"/>
  <c r="AI31" i="13"/>
  <c r="AJ31" i="13"/>
  <c r="AK31" i="13"/>
  <c r="AL31" i="13"/>
  <c r="AN31" i="13"/>
  <c r="AO31" i="13"/>
  <c r="C32" i="13"/>
  <c r="D32" i="13"/>
  <c r="E32" i="13"/>
  <c r="F32" i="13"/>
  <c r="G32" i="13"/>
  <c r="H32" i="13"/>
  <c r="I32" i="13"/>
  <c r="J32" i="13"/>
  <c r="K32" i="13"/>
  <c r="Y32" i="13"/>
  <c r="Z32" i="13"/>
  <c r="AA32" i="13"/>
  <c r="AB32" i="13"/>
  <c r="AC32" i="13"/>
  <c r="AD32" i="13"/>
  <c r="AF32" i="13"/>
  <c r="AI32" i="13"/>
  <c r="AJ32" i="13"/>
  <c r="AL32" i="13"/>
  <c r="AM32" i="13"/>
  <c r="AN32" i="13"/>
  <c r="Y33" i="13"/>
  <c r="Z33" i="13"/>
  <c r="AA33" i="13"/>
  <c r="AB33" i="13"/>
  <c r="AC33" i="13"/>
  <c r="AD33" i="13"/>
  <c r="AI33" i="13"/>
  <c r="AJ33" i="13"/>
  <c r="AK33" i="13"/>
  <c r="AL33" i="13"/>
  <c r="AM33" i="13"/>
  <c r="AN33" i="13"/>
  <c r="AO33" i="13"/>
  <c r="AP33" i="13"/>
  <c r="Y34" i="13"/>
  <c r="Z34" i="13"/>
  <c r="AB34" i="13"/>
  <c r="AC34" i="13"/>
  <c r="AD34" i="13"/>
  <c r="AI34" i="13"/>
  <c r="AJ34" i="13"/>
  <c r="AK34" i="13"/>
  <c r="AL34" i="13"/>
  <c r="AM34" i="13"/>
  <c r="AN34" i="13"/>
  <c r="AO34" i="13"/>
  <c r="AP34" i="13"/>
  <c r="Y35" i="13"/>
  <c r="Z35" i="13"/>
  <c r="AA35" i="13"/>
  <c r="AC35" i="13"/>
  <c r="AD35" i="13"/>
  <c r="AI35" i="13"/>
  <c r="AJ35" i="13"/>
  <c r="AK35" i="13"/>
  <c r="AL35" i="13"/>
  <c r="AM35" i="13"/>
  <c r="AN35" i="13"/>
  <c r="AO35" i="13"/>
  <c r="AP35" i="13"/>
  <c r="Y36" i="13"/>
  <c r="Z36" i="13"/>
  <c r="AA36" i="13"/>
  <c r="AB36" i="13"/>
  <c r="AC36" i="13"/>
  <c r="AD36" i="13"/>
  <c r="AF36" i="13"/>
  <c r="Y37" i="13"/>
  <c r="Z37" i="13"/>
  <c r="AA37" i="13"/>
  <c r="AB37" i="13"/>
  <c r="AC37" i="13"/>
  <c r="AD37" i="13"/>
  <c r="AF37" i="13"/>
  <c r="Y38" i="13"/>
  <c r="Z38" i="13"/>
  <c r="AA38" i="13"/>
  <c r="AC38" i="13"/>
  <c r="AD38" i="13"/>
  <c r="Y39" i="13"/>
  <c r="Z39" i="13"/>
  <c r="AA39" i="13"/>
  <c r="AB39" i="13"/>
  <c r="AE39" i="13"/>
  <c r="N40" i="13"/>
  <c r="O40" i="13"/>
  <c r="Q40" i="13"/>
  <c r="R40" i="13"/>
  <c r="S40" i="13"/>
  <c r="T40" i="13"/>
  <c r="U40" i="13"/>
  <c r="Y40" i="13"/>
  <c r="Z40" i="13"/>
  <c r="AA40" i="13"/>
  <c r="AB40" i="13"/>
  <c r="AC40" i="13"/>
  <c r="AD40" i="13"/>
  <c r="Y41" i="13"/>
  <c r="Z41" i="13"/>
  <c r="AA41" i="13"/>
  <c r="AB41" i="13"/>
  <c r="AC41" i="13"/>
  <c r="AD41" i="13"/>
  <c r="AF41" i="13"/>
  <c r="Y42" i="13"/>
  <c r="Z42" i="13"/>
  <c r="AA42" i="13"/>
  <c r="AB42" i="13"/>
  <c r="Y43" i="13"/>
  <c r="Z43" i="13"/>
  <c r="AA43" i="13"/>
  <c r="AB43" i="13"/>
  <c r="AC43" i="13"/>
  <c r="AD43" i="13"/>
  <c r="Y44" i="13"/>
  <c r="Z44" i="13"/>
  <c r="AB44" i="13"/>
  <c r="AC44" i="13"/>
  <c r="AD44" i="13"/>
  <c r="D7" i="12"/>
  <c r="J7" i="12"/>
  <c r="P7" i="12"/>
  <c r="V7" i="12"/>
  <c r="AB7" i="12"/>
  <c r="AH7" i="12"/>
  <c r="AN7" i="12"/>
  <c r="D9" i="12"/>
  <c r="K9" i="12"/>
  <c r="Q9" i="12"/>
  <c r="W9" i="12"/>
  <c r="AC9" i="12"/>
  <c r="AI9" i="12"/>
  <c r="AO9" i="12"/>
  <c r="AY9" i="12"/>
  <c r="AZ9" i="12"/>
  <c r="BB9" i="12"/>
  <c r="K10" i="12"/>
  <c r="W10" i="12"/>
  <c r="AO10" i="12"/>
  <c r="Q11" i="12"/>
  <c r="W11" i="12"/>
  <c r="AC11" i="12"/>
  <c r="AO11" i="12"/>
  <c r="Q12" i="12"/>
  <c r="W12" i="12"/>
  <c r="AC12" i="12"/>
  <c r="AI12" i="12"/>
  <c r="AO12" i="12"/>
  <c r="K13" i="12"/>
  <c r="Q13" i="12"/>
  <c r="W13" i="12"/>
  <c r="AC13" i="12"/>
  <c r="AI13" i="12"/>
  <c r="AO13" i="12"/>
  <c r="E14" i="12"/>
  <c r="Q14" i="12"/>
  <c r="W14" i="12"/>
  <c r="AC14" i="12"/>
  <c r="AI14" i="12"/>
  <c r="AO14" i="12"/>
  <c r="BB14" i="12"/>
  <c r="E15" i="12"/>
  <c r="W15" i="12"/>
  <c r="AC15" i="12"/>
  <c r="AI15" i="12"/>
  <c r="Q16" i="12"/>
  <c r="W16" i="12"/>
  <c r="AO16" i="12"/>
  <c r="Q17" i="12"/>
  <c r="W17" i="12"/>
  <c r="AC17" i="12"/>
  <c r="AI17" i="12"/>
  <c r="AO17" i="12"/>
  <c r="E18" i="12"/>
  <c r="Q18" i="12"/>
  <c r="W18" i="12"/>
  <c r="AC18" i="12"/>
  <c r="AI18" i="12"/>
  <c r="AO18" i="12"/>
  <c r="E19" i="12"/>
  <c r="K19" i="12"/>
  <c r="AX19" i="12" s="1"/>
  <c r="P19" i="12"/>
  <c r="W19" i="12"/>
  <c r="AC19" i="12"/>
  <c r="AI19" i="12"/>
  <c r="AO19" i="12"/>
  <c r="BB19" i="12"/>
  <c r="W20" i="12"/>
  <c r="AO20" i="12"/>
  <c r="E21" i="12"/>
  <c r="K21" i="12"/>
  <c r="W21" i="12"/>
  <c r="AC21" i="12"/>
  <c r="AI21" i="12"/>
  <c r="AO21" i="12"/>
  <c r="E22" i="12"/>
  <c r="K22" i="12"/>
  <c r="W22" i="12"/>
  <c r="AC22" i="12"/>
  <c r="AI22" i="12"/>
  <c r="AO22" i="12"/>
  <c r="E23" i="12"/>
  <c r="K23" i="12"/>
  <c r="W23" i="12"/>
  <c r="AC23" i="12"/>
  <c r="AI23" i="12"/>
  <c r="AO23" i="12"/>
  <c r="E24" i="12"/>
  <c r="K24" i="12"/>
  <c r="Q24" i="12"/>
  <c r="V24" i="12"/>
  <c r="AC24" i="12"/>
  <c r="AI24" i="12"/>
  <c r="AO24" i="12"/>
  <c r="BB24" i="12"/>
  <c r="E25" i="12"/>
  <c r="K25" i="12"/>
  <c r="Q25" i="12"/>
  <c r="AC25" i="12"/>
  <c r="AI25" i="12"/>
  <c r="E26" i="12"/>
  <c r="K26" i="12"/>
  <c r="Q26" i="12"/>
  <c r="AI26" i="12"/>
  <c r="AO26" i="12"/>
  <c r="E27" i="12"/>
  <c r="K27" i="12"/>
  <c r="Q27" i="12"/>
  <c r="AC27" i="12"/>
  <c r="AI27" i="12"/>
  <c r="AO27" i="12"/>
  <c r="E28" i="12"/>
  <c r="K28" i="12"/>
  <c r="Q28" i="12"/>
  <c r="AC28" i="12"/>
  <c r="AI28" i="12"/>
  <c r="AO28" i="12"/>
  <c r="E29" i="12"/>
  <c r="K29" i="12"/>
  <c r="Q29" i="12"/>
  <c r="W29" i="12"/>
  <c r="AB29" i="12"/>
  <c r="AI29" i="12"/>
  <c r="AO29" i="12"/>
  <c r="BB29" i="12"/>
  <c r="K30" i="12"/>
  <c r="W30" i="12"/>
  <c r="AI30" i="12"/>
  <c r="AO30" i="12"/>
  <c r="E31" i="12"/>
  <c r="Q31" i="12"/>
  <c r="E32" i="12"/>
  <c r="K32" i="12"/>
  <c r="Q32" i="12"/>
  <c r="W32" i="12"/>
  <c r="AI32" i="12"/>
  <c r="AO32" i="12"/>
  <c r="E33" i="12"/>
  <c r="K33" i="12"/>
  <c r="Q33" i="12"/>
  <c r="W33" i="12"/>
  <c r="AI33" i="12"/>
  <c r="AO33" i="12"/>
  <c r="E34" i="12"/>
  <c r="K34" i="12"/>
  <c r="Q34" i="12"/>
  <c r="W34" i="12"/>
  <c r="AC34" i="12"/>
  <c r="AH34" i="12"/>
  <c r="BB34" i="12"/>
  <c r="K35" i="12"/>
  <c r="W35" i="12"/>
  <c r="AC35" i="12"/>
  <c r="AO35" i="12"/>
  <c r="Q36" i="12"/>
  <c r="W36" i="12"/>
  <c r="AO36" i="12"/>
  <c r="E37" i="12"/>
  <c r="K37" i="12"/>
  <c r="Q37" i="12"/>
  <c r="W37" i="12"/>
  <c r="AC37" i="12"/>
  <c r="AO37" i="12"/>
  <c r="E38" i="12"/>
  <c r="K38" i="12"/>
  <c r="Q38" i="12"/>
  <c r="W38" i="12"/>
  <c r="AC38" i="12"/>
  <c r="AO38" i="12"/>
  <c r="E39" i="12"/>
  <c r="K39" i="12"/>
  <c r="Q39" i="12"/>
  <c r="W39" i="12"/>
  <c r="AC39" i="12"/>
  <c r="AN39" i="12"/>
  <c r="BB39" i="12"/>
  <c r="E40" i="12"/>
  <c r="Q40" i="12"/>
  <c r="AC40" i="12"/>
  <c r="AI40" i="12"/>
  <c r="E41" i="12"/>
  <c r="K41" i="12"/>
  <c r="Q41" i="12"/>
  <c r="W41" i="12"/>
  <c r="AI41" i="12"/>
  <c r="E42" i="12"/>
  <c r="K42" i="12"/>
  <c r="Q42" i="12"/>
  <c r="W42" i="12"/>
  <c r="AC42" i="12"/>
  <c r="AI42" i="12"/>
  <c r="E43" i="12"/>
  <c r="K43" i="12"/>
  <c r="Q43" i="12"/>
  <c r="W43" i="12"/>
  <c r="AC43" i="12"/>
  <c r="AI43" i="12"/>
  <c r="F48" i="12"/>
  <c r="H48" i="12"/>
  <c r="L48" i="12"/>
  <c r="N48" i="12"/>
  <c r="R48" i="12"/>
  <c r="T48" i="12"/>
  <c r="X48" i="12"/>
  <c r="AA48" i="12" s="1"/>
  <c r="Z48" i="12"/>
  <c r="AD48" i="12"/>
  <c r="AF48" i="12"/>
  <c r="AJ48" i="12"/>
  <c r="AL48" i="12"/>
  <c r="AP48" i="12"/>
  <c r="AR48" i="12"/>
  <c r="D8" i="11"/>
  <c r="P8" i="11"/>
  <c r="AB8" i="11"/>
  <c r="AH8" i="11"/>
  <c r="AN8" i="11"/>
  <c r="AT8" i="11"/>
  <c r="D10" i="11"/>
  <c r="K10" i="11"/>
  <c r="Q10" i="11"/>
  <c r="W10" i="11"/>
  <c r="AC10" i="11"/>
  <c r="AO10" i="11"/>
  <c r="AU10" i="11"/>
  <c r="BE10" i="11"/>
  <c r="BF10" i="11"/>
  <c r="BG10" i="11" s="1"/>
  <c r="BH10" i="11"/>
  <c r="K11" i="11"/>
  <c r="W11" i="11"/>
  <c r="AC11" i="11"/>
  <c r="AI11" i="11"/>
  <c r="AO11" i="11"/>
  <c r="AU11" i="11"/>
  <c r="K12" i="11"/>
  <c r="Q12" i="11"/>
  <c r="W12" i="11"/>
  <c r="AI12" i="11"/>
  <c r="AO12" i="11"/>
  <c r="W13" i="11"/>
  <c r="K14" i="11"/>
  <c r="Q14" i="11"/>
  <c r="W14" i="11"/>
  <c r="AC14" i="11"/>
  <c r="AI14" i="11"/>
  <c r="AO14" i="11"/>
  <c r="AU14" i="11"/>
  <c r="E15" i="11"/>
  <c r="J15" i="11"/>
  <c r="Q15" i="11"/>
  <c r="W15" i="11"/>
  <c r="AC15" i="11"/>
  <c r="AI15" i="11"/>
  <c r="AO15" i="11"/>
  <c r="AU15" i="11"/>
  <c r="BE15" i="11"/>
  <c r="BF15" i="11"/>
  <c r="BH15" i="11"/>
  <c r="E16" i="11"/>
  <c r="Q16" i="11"/>
  <c r="W16" i="11"/>
  <c r="AC16" i="11"/>
  <c r="AI16" i="11"/>
  <c r="AO16" i="11"/>
  <c r="AU16" i="11"/>
  <c r="E17" i="11"/>
  <c r="W17" i="11"/>
  <c r="E18" i="11"/>
  <c r="Q18" i="11"/>
  <c r="W18" i="11"/>
  <c r="AC18" i="11"/>
  <c r="AI18" i="11"/>
  <c r="AO18" i="11"/>
  <c r="E19" i="11"/>
  <c r="Q19" i="11"/>
  <c r="W19" i="11"/>
  <c r="AC19" i="11"/>
  <c r="AI19" i="11"/>
  <c r="AO19" i="11"/>
  <c r="AU19" i="11"/>
  <c r="E20" i="11"/>
  <c r="K20" i="11"/>
  <c r="W20" i="11"/>
  <c r="AC20" i="11"/>
  <c r="AO20" i="11"/>
  <c r="AU20" i="11"/>
  <c r="BE20" i="11"/>
  <c r="BF20" i="11"/>
  <c r="BH20" i="11"/>
  <c r="K21" i="11"/>
  <c r="W21" i="11"/>
  <c r="AC21" i="11"/>
  <c r="AI21" i="11"/>
  <c r="AO21" i="11"/>
  <c r="AU21" i="11"/>
  <c r="E22" i="11"/>
  <c r="K22" i="11"/>
  <c r="W22" i="11"/>
  <c r="AC22" i="11"/>
  <c r="AI22" i="11"/>
  <c r="AO22" i="11"/>
  <c r="E24" i="11"/>
  <c r="K24" i="11"/>
  <c r="W24" i="11"/>
  <c r="AC24" i="11"/>
  <c r="AI24" i="11"/>
  <c r="AO24" i="11"/>
  <c r="AU24" i="11"/>
  <c r="E25" i="11"/>
  <c r="K25" i="11"/>
  <c r="Q25" i="11"/>
  <c r="V25" i="11"/>
  <c r="AI25" i="11"/>
  <c r="AO25" i="11"/>
  <c r="AU25" i="11"/>
  <c r="BE25" i="11"/>
  <c r="BF25" i="11"/>
  <c r="E26" i="11"/>
  <c r="K26" i="11"/>
  <c r="Q26" i="11"/>
  <c r="AC26" i="11"/>
  <c r="AI26" i="11"/>
  <c r="AO26" i="11"/>
  <c r="AU26" i="11"/>
  <c r="E27" i="11"/>
  <c r="K27" i="11"/>
  <c r="Q27" i="11"/>
  <c r="AC27" i="11"/>
  <c r="AI27" i="11"/>
  <c r="E28" i="11"/>
  <c r="E29" i="11"/>
  <c r="K29" i="11"/>
  <c r="Q29" i="11"/>
  <c r="AC29" i="11"/>
  <c r="AI29" i="11"/>
  <c r="AO29" i="11"/>
  <c r="AU29" i="11"/>
  <c r="E30" i="11"/>
  <c r="K30" i="11"/>
  <c r="Q30" i="11"/>
  <c r="AB30" i="11"/>
  <c r="AI30" i="11"/>
  <c r="BE30" i="11"/>
  <c r="BG30" i="11" s="1"/>
  <c r="BF30" i="11"/>
  <c r="BH30" i="11"/>
  <c r="E31" i="11"/>
  <c r="K31" i="11"/>
  <c r="Q31" i="11"/>
  <c r="W31" i="11"/>
  <c r="AI31" i="11"/>
  <c r="AO31" i="11"/>
  <c r="E32" i="11"/>
  <c r="K32" i="11"/>
  <c r="Q32" i="11"/>
  <c r="W32" i="11"/>
  <c r="AI32" i="11"/>
  <c r="AO32" i="11"/>
  <c r="E34" i="11"/>
  <c r="K34" i="11"/>
  <c r="Q34" i="11"/>
  <c r="W34" i="11"/>
  <c r="AI34" i="11"/>
  <c r="AO34" i="11"/>
  <c r="K35" i="11"/>
  <c r="W35" i="11"/>
  <c r="AC35" i="11"/>
  <c r="AH35" i="11"/>
  <c r="AO35" i="11"/>
  <c r="AU35" i="11"/>
  <c r="BE35" i="11"/>
  <c r="BF35" i="11"/>
  <c r="BH35" i="11"/>
  <c r="E36" i="11"/>
  <c r="K36" i="11"/>
  <c r="Q36" i="11"/>
  <c r="W36" i="11"/>
  <c r="AC36" i="11"/>
  <c r="AO36" i="11"/>
  <c r="AU36" i="11"/>
  <c r="E38" i="11"/>
  <c r="K38" i="11"/>
  <c r="Q38" i="11"/>
  <c r="W38" i="11"/>
  <c r="AC38" i="11"/>
  <c r="AO38" i="11"/>
  <c r="E39" i="11"/>
  <c r="K39" i="11"/>
  <c r="Q39" i="11"/>
  <c r="W39" i="11"/>
  <c r="AC39" i="11"/>
  <c r="AO39" i="11"/>
  <c r="AU39" i="11"/>
  <c r="E40" i="11"/>
  <c r="K40" i="11"/>
  <c r="Q40" i="11"/>
  <c r="W40" i="11"/>
  <c r="AI40" i="11"/>
  <c r="AN40" i="11"/>
  <c r="BE40" i="11"/>
  <c r="BF40" i="11"/>
  <c r="BH40" i="11"/>
  <c r="E41" i="11"/>
  <c r="K41" i="11"/>
  <c r="Q41" i="11"/>
  <c r="W41" i="11"/>
  <c r="AC41" i="11"/>
  <c r="AI41" i="11"/>
  <c r="E42" i="11"/>
  <c r="K42" i="11"/>
  <c r="Q42" i="11"/>
  <c r="AC42" i="11"/>
  <c r="AI42" i="11"/>
  <c r="E43" i="11"/>
  <c r="K43" i="11"/>
  <c r="Q43" i="11"/>
  <c r="W43" i="11"/>
  <c r="AC43" i="11"/>
  <c r="AI43" i="11"/>
  <c r="F48" i="11"/>
  <c r="H48" i="11"/>
  <c r="L48" i="11"/>
  <c r="N48" i="11"/>
  <c r="R48" i="11"/>
  <c r="T48" i="11"/>
  <c r="X48" i="11"/>
  <c r="Z48" i="11"/>
  <c r="AD48" i="11"/>
  <c r="AF48" i="11"/>
  <c r="AJ48" i="11"/>
  <c r="AL48" i="11"/>
  <c r="AP48" i="11"/>
  <c r="AR48" i="11"/>
  <c r="D5" i="10"/>
  <c r="J5" i="10"/>
  <c r="P5" i="10"/>
  <c r="V5" i="10"/>
  <c r="AB5" i="10"/>
  <c r="AH5" i="10"/>
  <c r="AN5" i="10"/>
  <c r="AT5" i="10"/>
  <c r="AZ5" i="10"/>
  <c r="BF5" i="10"/>
  <c r="BL5" i="10"/>
  <c r="BR5" i="10"/>
  <c r="D7" i="10"/>
  <c r="K7" i="10"/>
  <c r="Q7" i="10"/>
  <c r="W7" i="10"/>
  <c r="AC7" i="10"/>
  <c r="AO7" i="10"/>
  <c r="AU7" i="10"/>
  <c r="BA7" i="10"/>
  <c r="BG7" i="10"/>
  <c r="BM7" i="10"/>
  <c r="BS7" i="10"/>
  <c r="CC7" i="10"/>
  <c r="CD7" i="10"/>
  <c r="CF7" i="10"/>
  <c r="K8" i="10"/>
  <c r="AC8" i="10"/>
  <c r="AO8" i="10"/>
  <c r="AU8" i="10"/>
  <c r="BA8" i="10"/>
  <c r="BG8" i="10"/>
  <c r="BM8" i="10"/>
  <c r="BS8" i="10"/>
  <c r="Q9" i="10"/>
  <c r="W9" i="10"/>
  <c r="E10" i="10"/>
  <c r="J10" i="10"/>
  <c r="Q10" i="10"/>
  <c r="W10" i="10"/>
  <c r="AC10" i="10"/>
  <c r="AI10" i="10"/>
  <c r="AO10" i="10"/>
  <c r="AU10" i="10"/>
  <c r="BA10" i="10"/>
  <c r="BG10" i="10"/>
  <c r="BM10" i="10"/>
  <c r="BS10" i="10"/>
  <c r="CC10" i="10"/>
  <c r="CD10" i="10"/>
  <c r="CF10" i="10"/>
  <c r="E11" i="10"/>
  <c r="W11" i="10"/>
  <c r="AO11" i="10"/>
  <c r="AU11" i="10"/>
  <c r="BG11" i="10"/>
  <c r="BM11" i="10"/>
  <c r="BS11" i="10"/>
  <c r="Q12" i="10"/>
  <c r="AI12" i="10"/>
  <c r="BG12" i="10"/>
  <c r="E13" i="10"/>
  <c r="K13" i="10"/>
  <c r="P13" i="10"/>
  <c r="W13" i="10"/>
  <c r="AC13" i="10"/>
  <c r="AI13" i="10"/>
  <c r="AO13" i="10"/>
  <c r="AU13" i="10"/>
  <c r="BG13" i="10"/>
  <c r="BM13" i="10"/>
  <c r="BS13" i="10"/>
  <c r="CC13" i="10"/>
  <c r="CD13" i="10"/>
  <c r="CF13" i="10"/>
  <c r="W14" i="10"/>
  <c r="AI14" i="10"/>
  <c r="BA14" i="10"/>
  <c r="BG14" i="10"/>
  <c r="BM14" i="10"/>
  <c r="BS14" i="10"/>
  <c r="E15" i="10"/>
  <c r="K15" i="10"/>
  <c r="E16" i="10"/>
  <c r="K16" i="10"/>
  <c r="Q16" i="10"/>
  <c r="V16" i="10"/>
  <c r="AC16" i="10"/>
  <c r="AO16" i="10"/>
  <c r="AU16" i="10"/>
  <c r="BA16" i="10"/>
  <c r="BG16" i="10"/>
  <c r="BM16" i="10"/>
  <c r="BS16" i="10"/>
  <c r="CC16" i="10"/>
  <c r="CD16" i="10"/>
  <c r="CF16" i="10"/>
  <c r="K17" i="10"/>
  <c r="Q17" i="10"/>
  <c r="AI17" i="10"/>
  <c r="AO17" i="10"/>
  <c r="AU17" i="10"/>
  <c r="BA17" i="10"/>
  <c r="BG17" i="10"/>
  <c r="BM17" i="10"/>
  <c r="BS17" i="10"/>
  <c r="E18" i="10"/>
  <c r="AC18" i="10"/>
  <c r="BG18" i="10"/>
  <c r="E19" i="10"/>
  <c r="K19" i="10"/>
  <c r="Q19" i="10"/>
  <c r="W19" i="10"/>
  <c r="AB19" i="10"/>
  <c r="AI19" i="10"/>
  <c r="AO19" i="10"/>
  <c r="AU19" i="10"/>
  <c r="BA19" i="10"/>
  <c r="BG19" i="10"/>
  <c r="BM19" i="10"/>
  <c r="BS19" i="10"/>
  <c r="CC19" i="10"/>
  <c r="CD19" i="10"/>
  <c r="CF19" i="10"/>
  <c r="E20" i="10"/>
  <c r="AI20" i="10"/>
  <c r="BG20" i="10"/>
  <c r="BM20" i="10"/>
  <c r="BS20" i="10"/>
  <c r="Q21" i="10"/>
  <c r="W21" i="10"/>
  <c r="K22" i="10"/>
  <c r="Q22" i="10"/>
  <c r="AC22" i="10"/>
  <c r="AH22" i="10"/>
  <c r="AO22" i="10"/>
  <c r="AU22" i="10"/>
  <c r="BA22" i="10"/>
  <c r="BG22" i="10"/>
  <c r="BM22" i="10"/>
  <c r="BS22" i="10"/>
  <c r="CC22" i="10"/>
  <c r="CD22" i="10"/>
  <c r="CF22" i="10"/>
  <c r="Q23" i="10"/>
  <c r="W23" i="10"/>
  <c r="AC23" i="10"/>
  <c r="AO23" i="10"/>
  <c r="BA23" i="10"/>
  <c r="BG23" i="10"/>
  <c r="BM23" i="10"/>
  <c r="BS23" i="10"/>
  <c r="K24" i="10"/>
  <c r="Q24" i="10"/>
  <c r="W24" i="10"/>
  <c r="AC24" i="10"/>
  <c r="E25" i="10"/>
  <c r="BZ25" i="10" s="1"/>
  <c r="K25" i="10"/>
  <c r="Q25" i="10"/>
  <c r="W25" i="10"/>
  <c r="AC25" i="10"/>
  <c r="AI25" i="10"/>
  <c r="AN25" i="10"/>
  <c r="AU25" i="10"/>
  <c r="BA25" i="10"/>
  <c r="BG25" i="10"/>
  <c r="BM25" i="10"/>
  <c r="BS25" i="10"/>
  <c r="CC25" i="10"/>
  <c r="CD25" i="10"/>
  <c r="CF25" i="10"/>
  <c r="E26" i="10"/>
  <c r="K26" i="10"/>
  <c r="W26" i="10"/>
  <c r="AI26" i="10"/>
  <c r="AU26" i="10"/>
  <c r="BA26" i="10"/>
  <c r="BG26" i="10"/>
  <c r="BM26" i="10"/>
  <c r="BS26" i="10"/>
  <c r="E28" i="10"/>
  <c r="K28" i="10"/>
  <c r="Q28" i="10"/>
  <c r="W28" i="10"/>
  <c r="AC28" i="10"/>
  <c r="AI28" i="10"/>
  <c r="AO28" i="10"/>
  <c r="AT28" i="10"/>
  <c r="BA28" i="10"/>
  <c r="BG28" i="10"/>
  <c r="BM28" i="10"/>
  <c r="BS28" i="10"/>
  <c r="CC28" i="10"/>
  <c r="CD28" i="10"/>
  <c r="CF28" i="10"/>
  <c r="E29" i="10"/>
  <c r="K29" i="10"/>
  <c r="W29" i="10"/>
  <c r="AO29" i="10"/>
  <c r="BG29" i="10"/>
  <c r="BM29" i="10"/>
  <c r="BS29" i="10"/>
  <c r="E31" i="10"/>
  <c r="K31" i="10"/>
  <c r="W31" i="10"/>
  <c r="AC31" i="10"/>
  <c r="AI31" i="10"/>
  <c r="AO31" i="10"/>
  <c r="AU31" i="10"/>
  <c r="AZ31" i="10"/>
  <c r="BG31" i="10"/>
  <c r="BM31" i="10"/>
  <c r="BS31" i="10"/>
  <c r="CC31" i="10"/>
  <c r="CD31" i="10"/>
  <c r="CF31" i="10"/>
  <c r="K32" i="10"/>
  <c r="Q32" i="10"/>
  <c r="W32" i="10"/>
  <c r="AI32" i="10"/>
  <c r="AO32" i="10"/>
  <c r="BG32" i="10"/>
  <c r="BM32" i="10"/>
  <c r="BS32" i="10"/>
  <c r="E34" i="10"/>
  <c r="K34" i="10"/>
  <c r="Q34" i="10"/>
  <c r="W34" i="10"/>
  <c r="AC34" i="10"/>
  <c r="AI34" i="10"/>
  <c r="AO34" i="10"/>
  <c r="AU34" i="10"/>
  <c r="BA34" i="10"/>
  <c r="BF34" i="10"/>
  <c r="BM34" i="10"/>
  <c r="BS34" i="10"/>
  <c r="CC34" i="10"/>
  <c r="CE34" i="10" s="1"/>
  <c r="CD34" i="10"/>
  <c r="CF34" i="10"/>
  <c r="E35" i="10"/>
  <c r="K35" i="10"/>
  <c r="Q35" i="10"/>
  <c r="W35" i="10"/>
  <c r="AC35" i="10"/>
  <c r="AI35" i="10"/>
  <c r="AO35" i="10"/>
  <c r="AU35" i="10"/>
  <c r="BA35" i="10"/>
  <c r="BM35" i="10"/>
  <c r="BS35" i="10"/>
  <c r="K36" i="10"/>
  <c r="W36" i="10"/>
  <c r="E37" i="10"/>
  <c r="K37" i="10"/>
  <c r="Q37" i="10"/>
  <c r="W37" i="10"/>
  <c r="AC37" i="10"/>
  <c r="AI37" i="10"/>
  <c r="AO37" i="10"/>
  <c r="AU37" i="10"/>
  <c r="BA37" i="10"/>
  <c r="BG37" i="10"/>
  <c r="BL37" i="10"/>
  <c r="BS37" i="10"/>
  <c r="CC37" i="10"/>
  <c r="CE37" i="10" s="1"/>
  <c r="CD37" i="10"/>
  <c r="CF37" i="10"/>
  <c r="E38" i="10"/>
  <c r="K38" i="10"/>
  <c r="Q38" i="10"/>
  <c r="W38" i="10"/>
  <c r="AC38" i="10"/>
  <c r="AI38" i="10"/>
  <c r="AO38" i="10"/>
  <c r="AU38" i="10"/>
  <c r="BA38" i="10"/>
  <c r="BS38" i="10"/>
  <c r="E40" i="10"/>
  <c r="K40" i="10"/>
  <c r="Q40" i="10"/>
  <c r="W40" i="10"/>
  <c r="AC40" i="10"/>
  <c r="AI40" i="10"/>
  <c r="AO40" i="10"/>
  <c r="AU40" i="10"/>
  <c r="BA40" i="10"/>
  <c r="BR40" i="10"/>
  <c r="CC40" i="10"/>
  <c r="CD40" i="10"/>
  <c r="CF40" i="10"/>
  <c r="E41" i="10"/>
  <c r="K41" i="10"/>
  <c r="Q41" i="10"/>
  <c r="W41" i="10"/>
  <c r="AC41" i="10"/>
  <c r="AI41" i="10"/>
  <c r="AO41" i="10"/>
  <c r="AU41" i="10"/>
  <c r="BA41" i="10"/>
  <c r="BG41" i="10"/>
  <c r="BM41" i="10"/>
  <c r="F49" i="10"/>
  <c r="H49" i="10"/>
  <c r="L49" i="10"/>
  <c r="N49" i="10"/>
  <c r="R49" i="10"/>
  <c r="T49" i="10"/>
  <c r="X49" i="10"/>
  <c r="Z49" i="10"/>
  <c r="AD49" i="10"/>
  <c r="AF49" i="10"/>
  <c r="AJ49" i="10"/>
  <c r="AL49" i="10"/>
  <c r="AP49" i="10"/>
  <c r="AR49" i="10"/>
  <c r="AV49" i="10"/>
  <c r="AX49" i="10"/>
  <c r="BB49" i="10"/>
  <c r="BD49" i="10"/>
  <c r="BH49" i="10"/>
  <c r="BJ49" i="10"/>
  <c r="BN49" i="10"/>
  <c r="BP49" i="10"/>
  <c r="BQ49" i="10" s="1"/>
  <c r="BT49" i="10"/>
  <c r="BV49" i="10"/>
  <c r="BW49" i="10" s="1"/>
  <c r="CB34" i="10" l="1"/>
  <c r="BD15" i="11"/>
  <c r="AZ47" i="12"/>
  <c r="BZ28" i="10"/>
  <c r="BZ7" i="10"/>
  <c r="BC35" i="11"/>
  <c r="BC10" i="11"/>
  <c r="BZ40" i="10"/>
  <c r="AX39" i="12"/>
  <c r="BZ19" i="10"/>
  <c r="AX29" i="12"/>
  <c r="K32" i="14"/>
  <c r="K28" i="14"/>
  <c r="K24" i="14"/>
  <c r="K45" i="15"/>
  <c r="K33" i="15"/>
  <c r="N17" i="15"/>
  <c r="O59" i="4"/>
  <c r="CE47" i="4"/>
  <c r="CE7" i="4"/>
  <c r="AA33" i="6"/>
  <c r="BG20" i="6"/>
  <c r="BG17" i="6"/>
  <c r="BG14" i="6"/>
  <c r="BG11" i="6"/>
  <c r="U54" i="8"/>
  <c r="BA38" i="8"/>
  <c r="BA32" i="8"/>
  <c r="K88" i="14"/>
  <c r="K56" i="14"/>
  <c r="K44" i="14"/>
  <c r="N40" i="14"/>
  <c r="K10" i="14"/>
  <c r="N31" i="15"/>
  <c r="K9" i="15"/>
  <c r="J125" i="32"/>
  <c r="J110" i="32"/>
  <c r="J98" i="32"/>
  <c r="J70" i="32"/>
  <c r="J38" i="32"/>
  <c r="J11" i="32"/>
  <c r="J75" i="17"/>
  <c r="J43" i="17"/>
  <c r="J11" i="17"/>
  <c r="I10" i="30"/>
  <c r="J69" i="18"/>
  <c r="I60" i="18"/>
  <c r="J42" i="18"/>
  <c r="J22" i="18"/>
  <c r="I20" i="18"/>
  <c r="AE40" i="13" s="1"/>
  <c r="J12" i="18"/>
  <c r="J21" i="26"/>
  <c r="F67" i="19"/>
  <c r="K82" i="14"/>
  <c r="K54" i="14"/>
  <c r="J134" i="32"/>
  <c r="J127" i="32"/>
  <c r="J117" i="32"/>
  <c r="J116" i="32"/>
  <c r="J112" i="32"/>
  <c r="J100" i="32"/>
  <c r="J93" i="32"/>
  <c r="J80" i="32"/>
  <c r="J76" i="32"/>
  <c r="J75" i="32"/>
  <c r="J72" i="32"/>
  <c r="J62" i="32"/>
  <c r="J61" i="32"/>
  <c r="J58" i="32"/>
  <c r="J40" i="32"/>
  <c r="J29" i="32"/>
  <c r="J25" i="32"/>
  <c r="J17" i="32"/>
  <c r="J13" i="32"/>
  <c r="J129" i="17"/>
  <c r="J128" i="17"/>
  <c r="J124" i="17"/>
  <c r="J120" i="17"/>
  <c r="J107" i="17"/>
  <c r="J106" i="17"/>
  <c r="J103" i="17"/>
  <c r="J84" i="17"/>
  <c r="J77" i="17"/>
  <c r="J67" i="17"/>
  <c r="J66" i="17"/>
  <c r="J63" i="17"/>
  <c r="J52" i="17"/>
  <c r="J45" i="17"/>
  <c r="J35" i="17"/>
  <c r="J34" i="17"/>
  <c r="J31" i="17"/>
  <c r="J20" i="17"/>
  <c r="J13" i="17"/>
  <c r="J66" i="30"/>
  <c r="J63" i="30"/>
  <c r="J59" i="30"/>
  <c r="I53" i="30"/>
  <c r="J35" i="30"/>
  <c r="J15" i="30"/>
  <c r="J14" i="30"/>
  <c r="J64" i="18"/>
  <c r="J63" i="18"/>
  <c r="I34" i="18"/>
  <c r="AE36" i="13" s="1"/>
  <c r="I16" i="18"/>
  <c r="AE37" i="13" s="1"/>
  <c r="J61" i="26"/>
  <c r="J39" i="26"/>
  <c r="J34" i="26"/>
  <c r="J33" i="26"/>
  <c r="J9" i="26"/>
  <c r="BW59" i="4"/>
  <c r="AY59" i="4"/>
  <c r="I59" i="4"/>
  <c r="CE35" i="4"/>
  <c r="CE23" i="4"/>
  <c r="CE19" i="4"/>
  <c r="CE15" i="4"/>
  <c r="BG23" i="6"/>
  <c r="O54" i="8"/>
  <c r="BA8" i="8"/>
  <c r="J140" i="32"/>
  <c r="J137" i="32"/>
  <c r="J126" i="32"/>
  <c r="J119" i="32"/>
  <c r="J104" i="32"/>
  <c r="J86" i="32"/>
  <c r="J85" i="32"/>
  <c r="J64" i="32"/>
  <c r="J54" i="32"/>
  <c r="J53" i="32"/>
  <c r="J50" i="32"/>
  <c r="J32" i="32"/>
  <c r="J28" i="32"/>
  <c r="J21" i="32"/>
  <c r="J20" i="32"/>
  <c r="J16" i="32"/>
  <c r="J135" i="17"/>
  <c r="J134" i="17"/>
  <c r="J113" i="17"/>
  <c r="J112" i="17"/>
  <c r="J109" i="17"/>
  <c r="J95" i="17"/>
  <c r="J94" i="17"/>
  <c r="J87" i="17"/>
  <c r="J76" i="17"/>
  <c r="J69" i="17"/>
  <c r="J59" i="17"/>
  <c r="J58" i="17"/>
  <c r="J55" i="17"/>
  <c r="J44" i="17"/>
  <c r="J37" i="17"/>
  <c r="J27" i="17"/>
  <c r="J26" i="17"/>
  <c r="J23" i="17"/>
  <c r="J12" i="17"/>
  <c r="AF10" i="13" s="1"/>
  <c r="J61" i="30"/>
  <c r="J58" i="30"/>
  <c r="I41" i="30"/>
  <c r="J19" i="30"/>
  <c r="I66" i="18"/>
  <c r="J58" i="18"/>
  <c r="AF26" i="13" s="1"/>
  <c r="J57" i="18"/>
  <c r="I48" i="18"/>
  <c r="AE29" i="13" s="1"/>
  <c r="I46" i="18"/>
  <c r="J36" i="18"/>
  <c r="I28" i="18"/>
  <c r="AE32" i="13" s="1"/>
  <c r="J18" i="18"/>
  <c r="AF44" i="13" s="1"/>
  <c r="J17" i="18"/>
  <c r="J64" i="26"/>
  <c r="J45" i="26"/>
  <c r="J20" i="26"/>
  <c r="J19" i="26"/>
  <c r="J16" i="26"/>
  <c r="J15" i="26"/>
  <c r="J12" i="26"/>
  <c r="U48" i="12"/>
  <c r="CE40" i="10"/>
  <c r="BE49" i="10"/>
  <c r="AS49" i="10"/>
  <c r="CB40" i="10"/>
  <c r="CE31" i="10"/>
  <c r="CE28" i="10"/>
  <c r="CE22" i="10"/>
  <c r="CE13" i="10"/>
  <c r="AG48" i="11"/>
  <c r="BG40" i="11"/>
  <c r="CO120" i="14"/>
  <c r="N50" i="14"/>
  <c r="L50" i="14" s="1"/>
  <c r="K46" i="14"/>
  <c r="M34" i="14"/>
  <c r="L34" i="14" s="1"/>
  <c r="N26" i="14"/>
  <c r="K26" i="14"/>
  <c r="K10" i="13" s="1"/>
  <c r="K37" i="15"/>
  <c r="K19" i="15"/>
  <c r="K26" i="13" s="1"/>
  <c r="G55" i="15"/>
  <c r="G113" i="15" s="1"/>
  <c r="K43" i="16"/>
  <c r="K35" i="16"/>
  <c r="K19" i="16"/>
  <c r="V15" i="13" s="1"/>
  <c r="K13" i="16"/>
  <c r="CB22" i="10"/>
  <c r="BD10" i="11"/>
  <c r="BB10" i="11"/>
  <c r="BJ10" i="11" s="1"/>
  <c r="AV9" i="12"/>
  <c r="M43" i="15"/>
  <c r="M23" i="16"/>
  <c r="F142" i="32"/>
  <c r="BK49" i="10"/>
  <c r="AA49" i="10"/>
  <c r="O49" i="10"/>
  <c r="CE25" i="10"/>
  <c r="CA22" i="10"/>
  <c r="CE16" i="10"/>
  <c r="BZ10" i="10"/>
  <c r="AM48" i="11"/>
  <c r="AV24" i="12"/>
  <c r="N82" i="14"/>
  <c r="K74" i="14"/>
  <c r="K62" i="14"/>
  <c r="K42" i="14"/>
  <c r="K16" i="14"/>
  <c r="K14" i="13" s="1"/>
  <c r="K12" i="14"/>
  <c r="K17" i="13" s="1"/>
  <c r="M8" i="14"/>
  <c r="K29" i="15"/>
  <c r="K25" i="15"/>
  <c r="K33" i="16"/>
  <c r="K29" i="16"/>
  <c r="V12" i="13" s="1"/>
  <c r="K25" i="16"/>
  <c r="V11" i="13" s="1"/>
  <c r="K15" i="16"/>
  <c r="AV34" i="12"/>
  <c r="M86" i="14"/>
  <c r="H142" i="32"/>
  <c r="J94" i="32"/>
  <c r="J82" i="32"/>
  <c r="G142" i="17"/>
  <c r="J131" i="17"/>
  <c r="J121" i="17"/>
  <c r="J115" i="17"/>
  <c r="J91" i="17"/>
  <c r="H71" i="30"/>
  <c r="J65" i="30"/>
  <c r="I49" i="30"/>
  <c r="J45" i="30"/>
  <c r="I37" i="30"/>
  <c r="I21" i="30"/>
  <c r="I68" i="26"/>
  <c r="CB47" i="4"/>
  <c r="BZ43" i="4"/>
  <c r="CB39" i="4"/>
  <c r="CE60" i="4"/>
  <c r="K49" i="16"/>
  <c r="K45" i="16"/>
  <c r="V17" i="13" s="1"/>
  <c r="J136" i="32"/>
  <c r="J128" i="32"/>
  <c r="J120" i="32"/>
  <c r="J108" i="32"/>
  <c r="J107" i="32"/>
  <c r="J102" i="32"/>
  <c r="J101" i="32"/>
  <c r="J78" i="32"/>
  <c r="J77" i="32"/>
  <c r="J24" i="32"/>
  <c r="J19" i="32"/>
  <c r="J18" i="32"/>
  <c r="J12" i="32"/>
  <c r="J9" i="32"/>
  <c r="J139" i="17"/>
  <c r="J138" i="17"/>
  <c r="J127" i="17"/>
  <c r="J126" i="17"/>
  <c r="J108" i="17"/>
  <c r="J102" i="17"/>
  <c r="J96" i="17"/>
  <c r="J67" i="30"/>
  <c r="J55" i="30"/>
  <c r="J50" i="30"/>
  <c r="J42" i="30"/>
  <c r="I33" i="30"/>
  <c r="J29" i="30"/>
  <c r="I58" i="18"/>
  <c r="AE26" i="13" s="1"/>
  <c r="I54" i="18"/>
  <c r="J44" i="18"/>
  <c r="I38" i="18"/>
  <c r="J32" i="18"/>
  <c r="AF30" i="13" s="1"/>
  <c r="J31" i="18"/>
  <c r="I26" i="18"/>
  <c r="AE34" i="13" s="1"/>
  <c r="I18" i="18"/>
  <c r="AE44" i="13" s="1"/>
  <c r="I12" i="18"/>
  <c r="J62" i="26"/>
  <c r="J59" i="26"/>
  <c r="J40" i="26"/>
  <c r="J37" i="26"/>
  <c r="J31" i="26"/>
  <c r="J22" i="26"/>
  <c r="F67" i="26"/>
  <c r="AS59" i="4"/>
  <c r="AG59" i="4"/>
  <c r="J138" i="32"/>
  <c r="J130" i="32"/>
  <c r="J122" i="32"/>
  <c r="J114" i="32"/>
  <c r="J113" i="32"/>
  <c r="J27" i="32"/>
  <c r="J26" i="32"/>
  <c r="J15" i="32"/>
  <c r="J14" i="32"/>
  <c r="J132" i="17"/>
  <c r="J123" i="17"/>
  <c r="AF12" i="13" s="1"/>
  <c r="J122" i="17"/>
  <c r="J116" i="17"/>
  <c r="J110" i="17"/>
  <c r="J104" i="17"/>
  <c r="J99" i="17"/>
  <c r="J98" i="17"/>
  <c r="J92" i="17"/>
  <c r="I69" i="30"/>
  <c r="J62" i="30"/>
  <c r="I57" i="30"/>
  <c r="J51" i="30"/>
  <c r="J39" i="30"/>
  <c r="J34" i="30"/>
  <c r="J21" i="30"/>
  <c r="J17" i="30"/>
  <c r="J60" i="18"/>
  <c r="I59" i="18"/>
  <c r="AE31" i="13" s="1"/>
  <c r="J48" i="18"/>
  <c r="AF29" i="13" s="1"/>
  <c r="J20" i="18"/>
  <c r="AF40" i="13" s="1"/>
  <c r="I19" i="18"/>
  <c r="J46" i="26"/>
  <c r="J43" i="26"/>
  <c r="J65" i="19"/>
  <c r="J61" i="19"/>
  <c r="J57" i="19"/>
  <c r="J53" i="19"/>
  <c r="J49" i="19"/>
  <c r="J45" i="19"/>
  <c r="J41" i="19"/>
  <c r="J37" i="19"/>
  <c r="AP28" i="13" s="1"/>
  <c r="J33" i="19"/>
  <c r="J29" i="19"/>
  <c r="AP16" i="13" s="1"/>
  <c r="J25" i="19"/>
  <c r="J21" i="19"/>
  <c r="J17" i="19"/>
  <c r="AP21" i="13" s="1"/>
  <c r="J13" i="19"/>
  <c r="J9" i="19"/>
  <c r="AP17" i="13" s="1"/>
  <c r="H67" i="19"/>
  <c r="CB35" i="4"/>
  <c r="BA50" i="8"/>
  <c r="BA54" i="8"/>
  <c r="J66" i="18"/>
  <c r="J65" i="18"/>
  <c r="J52" i="18"/>
  <c r="J38" i="18"/>
  <c r="J37" i="18"/>
  <c r="J26" i="18"/>
  <c r="AF34" i="13" s="1"/>
  <c r="J25" i="18"/>
  <c r="I10" i="18"/>
  <c r="F68" i="26"/>
  <c r="J50" i="26"/>
  <c r="J49" i="26"/>
  <c r="H68" i="19"/>
  <c r="CC60" i="4"/>
  <c r="CB51" i="4"/>
  <c r="BZ47" i="4"/>
  <c r="CA43" i="4"/>
  <c r="J25" i="30"/>
  <c r="J23" i="30"/>
  <c r="J18" i="30"/>
  <c r="J10" i="30"/>
  <c r="I67" i="18"/>
  <c r="I64" i="18"/>
  <c r="J53" i="18"/>
  <c r="J47" i="18"/>
  <c r="J45" i="18"/>
  <c r="I39" i="18"/>
  <c r="I36" i="18"/>
  <c r="J33" i="18"/>
  <c r="I30" i="18"/>
  <c r="AE41" i="13" s="1"/>
  <c r="G68" i="26"/>
  <c r="J66" i="26"/>
  <c r="J65" i="26"/>
  <c r="J54" i="26"/>
  <c r="J53" i="26"/>
  <c r="J35" i="26"/>
  <c r="J29" i="26"/>
  <c r="J23" i="26"/>
  <c r="J13" i="26"/>
  <c r="I68" i="19"/>
  <c r="CB43" i="4"/>
  <c r="BZ39" i="4"/>
  <c r="BZ35" i="4"/>
  <c r="CB31" i="4"/>
  <c r="BC26" i="6"/>
  <c r="BB23" i="6"/>
  <c r="BD20" i="6"/>
  <c r="BD17" i="6"/>
  <c r="BD14" i="6"/>
  <c r="BD11" i="6"/>
  <c r="BB8" i="6"/>
  <c r="BF29" i="6"/>
  <c r="AX44" i="8"/>
  <c r="AV32" i="8"/>
  <c r="AW26" i="8"/>
  <c r="AX20" i="8"/>
  <c r="CA31" i="4"/>
  <c r="CB27" i="4"/>
  <c r="BZ23" i="4"/>
  <c r="BZ19" i="4"/>
  <c r="BZ15" i="4"/>
  <c r="CD55" i="4"/>
  <c r="CB11" i="4"/>
  <c r="CB7" i="4"/>
  <c r="BB26" i="6"/>
  <c r="BD23" i="6"/>
  <c r="BC20" i="6"/>
  <c r="BD8" i="6"/>
  <c r="AW44" i="8"/>
  <c r="AX38" i="8"/>
  <c r="AV26" i="8"/>
  <c r="AW20" i="8"/>
  <c r="AX14" i="8"/>
  <c r="BZ31" i="4"/>
  <c r="CB23" i="4"/>
  <c r="CB19" i="4"/>
  <c r="CB15" i="4"/>
  <c r="CA7" i="4"/>
  <c r="BB20" i="6"/>
  <c r="AV44" i="8"/>
  <c r="AW38" i="8"/>
  <c r="AX32" i="8"/>
  <c r="AV20" i="8"/>
  <c r="AW14" i="8"/>
  <c r="AW8" i="8"/>
  <c r="J26" i="30"/>
  <c r="I17" i="30"/>
  <c r="J13" i="30"/>
  <c r="J61" i="18"/>
  <c r="I55" i="18"/>
  <c r="I52" i="18"/>
  <c r="J49" i="18"/>
  <c r="I44" i="18"/>
  <c r="J41" i="18"/>
  <c r="AF33" i="13" s="1"/>
  <c r="I35" i="18"/>
  <c r="I32" i="18"/>
  <c r="AE30" i="13" s="1"/>
  <c r="J21" i="18"/>
  <c r="J13" i="18"/>
  <c r="AF43" i="13" s="1"/>
  <c r="H68" i="26"/>
  <c r="J63" i="26"/>
  <c r="J58" i="26"/>
  <c r="J57" i="26"/>
  <c r="J51" i="26"/>
  <c r="J48" i="26"/>
  <c r="J47" i="26"/>
  <c r="J42" i="26"/>
  <c r="J41" i="26"/>
  <c r="J27" i="26"/>
  <c r="J18" i="26"/>
  <c r="J17" i="26"/>
  <c r="J11" i="26"/>
  <c r="J66" i="19"/>
  <c r="J63" i="19"/>
  <c r="AP24" i="13" s="1"/>
  <c r="J62" i="19"/>
  <c r="AP11" i="13" s="1"/>
  <c r="J59" i="19"/>
  <c r="J58" i="19"/>
  <c r="J55" i="19"/>
  <c r="AP20" i="13" s="1"/>
  <c r="J54" i="19"/>
  <c r="J51" i="19"/>
  <c r="J50" i="19"/>
  <c r="J47" i="19"/>
  <c r="AP32" i="13" s="1"/>
  <c r="J46" i="19"/>
  <c r="J43" i="19"/>
  <c r="J42" i="19"/>
  <c r="J39" i="19"/>
  <c r="J38" i="19"/>
  <c r="J35" i="19"/>
  <c r="J34" i="19"/>
  <c r="J31" i="19"/>
  <c r="AP23" i="13" s="1"/>
  <c r="J30" i="19"/>
  <c r="AP22" i="13" s="1"/>
  <c r="J27" i="19"/>
  <c r="AP10" i="13" s="1"/>
  <c r="J26" i="19"/>
  <c r="J23" i="19"/>
  <c r="J22" i="19"/>
  <c r="J19" i="19"/>
  <c r="J18" i="19"/>
  <c r="J15" i="19"/>
  <c r="J14" i="19"/>
  <c r="J11" i="19"/>
  <c r="AP19" i="13" s="1"/>
  <c r="J10" i="19"/>
  <c r="AP18" i="13" s="1"/>
  <c r="CA39" i="4"/>
  <c r="CA35" i="4"/>
  <c r="BZ7" i="4"/>
  <c r="BY7" i="4" s="1"/>
  <c r="CG7" i="4" s="1"/>
  <c r="BG26" i="6"/>
  <c r="BD26" i="6"/>
  <c r="BC23" i="6"/>
  <c r="AV38" i="8"/>
  <c r="BD38" i="8" s="1"/>
  <c r="AW32" i="8"/>
  <c r="AX26" i="8"/>
  <c r="AV14" i="8"/>
  <c r="AY48" i="12"/>
  <c r="O48" i="12"/>
  <c r="AM48" i="12"/>
  <c r="AS48" i="12"/>
  <c r="AY44" i="12"/>
  <c r="I48" i="12"/>
  <c r="AA48" i="11"/>
  <c r="BG25" i="11"/>
  <c r="AS48" i="11"/>
  <c r="I48" i="11"/>
  <c r="BG20" i="11"/>
  <c r="U48" i="11"/>
  <c r="BG35" i="11"/>
  <c r="CA37" i="10"/>
  <c r="BZ37" i="10"/>
  <c r="BY37" i="10" s="1"/>
  <c r="CA31" i="10"/>
  <c r="BZ31" i="10"/>
  <c r="CB25" i="10"/>
  <c r="CA25" i="10"/>
  <c r="CB19" i="10"/>
  <c r="CA19" i="10"/>
  <c r="BD25" i="11"/>
  <c r="BC25" i="11"/>
  <c r="AZ44" i="12"/>
  <c r="BA9" i="12"/>
  <c r="M40" i="14"/>
  <c r="L40" i="14" s="1"/>
  <c r="K40" i="14"/>
  <c r="K12" i="13" s="1"/>
  <c r="I12" i="13"/>
  <c r="K22" i="14"/>
  <c r="M16" i="14"/>
  <c r="M31" i="15"/>
  <c r="L31" i="15" s="1"/>
  <c r="K31" i="15"/>
  <c r="N23" i="15"/>
  <c r="J25" i="13"/>
  <c r="K17" i="15"/>
  <c r="M17" i="15"/>
  <c r="L17" i="15" s="1"/>
  <c r="M37" i="16"/>
  <c r="K39" i="16"/>
  <c r="V16" i="13" s="1"/>
  <c r="N29" i="16"/>
  <c r="K31" i="16"/>
  <c r="J32" i="30"/>
  <c r="I32" i="30"/>
  <c r="I14" i="18"/>
  <c r="F70" i="18"/>
  <c r="I11" i="18"/>
  <c r="G70" i="18"/>
  <c r="CH7" i="4"/>
  <c r="BD14" i="8"/>
  <c r="AU14" i="8"/>
  <c r="BC14" i="8" s="1"/>
  <c r="BG15" i="11"/>
  <c r="BE44" i="11"/>
  <c r="BE48" i="11"/>
  <c r="N86" i="14"/>
  <c r="K92" i="14"/>
  <c r="N56" i="14"/>
  <c r="K58" i="14"/>
  <c r="N16" i="14"/>
  <c r="J11" i="13"/>
  <c r="K18" i="14"/>
  <c r="K11" i="13" s="1"/>
  <c r="F11" i="13"/>
  <c r="F96" i="14"/>
  <c r="F120" i="14" s="1"/>
  <c r="K35" i="15"/>
  <c r="M35" i="15"/>
  <c r="L35" i="15" s="1"/>
  <c r="H28" i="13"/>
  <c r="N51" i="16"/>
  <c r="U13" i="13"/>
  <c r="U10" i="13"/>
  <c r="N23" i="16"/>
  <c r="L23" i="16" s="1"/>
  <c r="Q10" i="13"/>
  <c r="J10" i="17"/>
  <c r="H141" i="17"/>
  <c r="J48" i="30"/>
  <c r="I48" i="30"/>
  <c r="J22" i="30"/>
  <c r="I22" i="30"/>
  <c r="I40" i="18"/>
  <c r="J40" i="18"/>
  <c r="CA28" i="10"/>
  <c r="CB16" i="10"/>
  <c r="CA16" i="10"/>
  <c r="AX34" i="12"/>
  <c r="AW34" i="12"/>
  <c r="AX24" i="12"/>
  <c r="BD24" i="12" s="1"/>
  <c r="AW24" i="12"/>
  <c r="N9" i="15"/>
  <c r="K11" i="15"/>
  <c r="K21" i="16"/>
  <c r="M15" i="16"/>
  <c r="N9" i="16"/>
  <c r="U14" i="13"/>
  <c r="K11" i="16"/>
  <c r="V14" i="13" s="1"/>
  <c r="Q14" i="13"/>
  <c r="F55" i="16"/>
  <c r="F101" i="16" s="1"/>
  <c r="J64" i="30"/>
  <c r="I64" i="30"/>
  <c r="J38" i="30"/>
  <c r="I38" i="30"/>
  <c r="I9" i="30"/>
  <c r="F70" i="30"/>
  <c r="I62" i="18"/>
  <c r="AE35" i="13" s="1"/>
  <c r="AB35" i="13"/>
  <c r="I27" i="18"/>
  <c r="AE42" i="13" s="1"/>
  <c r="AC42" i="13"/>
  <c r="BC15" i="11"/>
  <c r="BB15" i="11"/>
  <c r="AX9" i="12"/>
  <c r="AW9" i="12"/>
  <c r="K48" i="14"/>
  <c r="M42" i="14"/>
  <c r="L8" i="14"/>
  <c r="I96" i="14"/>
  <c r="K8" i="14"/>
  <c r="K16" i="13" s="1"/>
  <c r="N43" i="15"/>
  <c r="L43" i="15" s="1"/>
  <c r="K49" i="15"/>
  <c r="N37" i="16"/>
  <c r="K37" i="16"/>
  <c r="J54" i="30"/>
  <c r="I54" i="30"/>
  <c r="J16" i="30"/>
  <c r="I16" i="30"/>
  <c r="I56" i="18"/>
  <c r="AE38" i="13" s="1"/>
  <c r="J56" i="18"/>
  <c r="AF38" i="13" s="1"/>
  <c r="AB38" i="13"/>
  <c r="I24" i="18"/>
  <c r="AE28" i="13" s="1"/>
  <c r="J24" i="18"/>
  <c r="AF28" i="13" s="1"/>
  <c r="J15" i="18"/>
  <c r="AF27" i="13" s="1"/>
  <c r="AD27" i="13"/>
  <c r="CA7" i="10"/>
  <c r="BD35" i="11"/>
  <c r="BB30" i="11"/>
  <c r="N45" i="16"/>
  <c r="H55" i="16"/>
  <c r="H101" i="16" s="1"/>
  <c r="CA40" i="10"/>
  <c r="CB37" i="10"/>
  <c r="CA34" i="10"/>
  <c r="BZ34" i="10"/>
  <c r="CB31" i="10"/>
  <c r="BZ22" i="10"/>
  <c r="BZ13" i="10"/>
  <c r="BB40" i="11"/>
  <c r="BB25" i="11"/>
  <c r="BB20" i="11"/>
  <c r="AV39" i="12"/>
  <c r="AV29" i="12"/>
  <c r="AV19" i="12"/>
  <c r="AW14" i="12"/>
  <c r="T16" i="13"/>
  <c r="I120" i="14"/>
  <c r="J96" i="14"/>
  <c r="J120" i="14" s="1"/>
  <c r="J55" i="15"/>
  <c r="J113" i="15" s="1"/>
  <c r="H55" i="15"/>
  <c r="H113" i="15" s="1"/>
  <c r="G141" i="17"/>
  <c r="F141" i="17"/>
  <c r="J41" i="30"/>
  <c r="CE19" i="10"/>
  <c r="CB10" i="10"/>
  <c r="CB7" i="10"/>
  <c r="BC30" i="11"/>
  <c r="BF44" i="11"/>
  <c r="AV14" i="12"/>
  <c r="L86" i="14"/>
  <c r="N76" i="14"/>
  <c r="M26" i="14"/>
  <c r="L26" i="14" s="1"/>
  <c r="F55" i="15"/>
  <c r="F113" i="15" s="1"/>
  <c r="J55" i="16"/>
  <c r="J101" i="16" s="1"/>
  <c r="F141" i="32"/>
  <c r="I141" i="32"/>
  <c r="J57" i="30"/>
  <c r="I67" i="26"/>
  <c r="AG49" i="10"/>
  <c r="CB28" i="10"/>
  <c r="BZ16" i="10"/>
  <c r="CB13" i="10"/>
  <c r="CA13" i="10"/>
  <c r="CA10" i="10"/>
  <c r="O48" i="11"/>
  <c r="BD40" i="11"/>
  <c r="BC40" i="11"/>
  <c r="BB35" i="11"/>
  <c r="BD30" i="11"/>
  <c r="BD20" i="11"/>
  <c r="BC20" i="11"/>
  <c r="AG48" i="12"/>
  <c r="AW39" i="12"/>
  <c r="AW29" i="12"/>
  <c r="AW19" i="12"/>
  <c r="AX14" i="12"/>
  <c r="L16" i="14"/>
  <c r="G55" i="16"/>
  <c r="G101" i="16" s="1"/>
  <c r="G141" i="32"/>
  <c r="F142" i="17"/>
  <c r="F71" i="18"/>
  <c r="J46" i="18"/>
  <c r="J14" i="18"/>
  <c r="M76" i="14"/>
  <c r="K78" i="14"/>
  <c r="M45" i="16"/>
  <c r="K47" i="16"/>
  <c r="J60" i="30"/>
  <c r="I60" i="30"/>
  <c r="J44" i="30"/>
  <c r="I44" i="30"/>
  <c r="J28" i="30"/>
  <c r="I28" i="30"/>
  <c r="J12" i="30"/>
  <c r="I12" i="30"/>
  <c r="H67" i="26"/>
  <c r="J7" i="26"/>
  <c r="J67" i="26" s="1"/>
  <c r="I67" i="19"/>
  <c r="AO12" i="13"/>
  <c r="CH43" i="4"/>
  <c r="BY43" i="4"/>
  <c r="CG43" i="4" s="1"/>
  <c r="CH31" i="4"/>
  <c r="BY31" i="4"/>
  <c r="CG31" i="4" s="1"/>
  <c r="BJ20" i="6"/>
  <c r="BA20" i="6"/>
  <c r="BI20" i="6" s="1"/>
  <c r="BD44" i="8"/>
  <c r="AU44" i="8"/>
  <c r="BC44" i="8" s="1"/>
  <c r="BD20" i="8"/>
  <c r="AU20" i="8"/>
  <c r="BC20" i="8" s="1"/>
  <c r="AW50" i="8"/>
  <c r="AW54" i="8"/>
  <c r="K38" i="14"/>
  <c r="K15" i="13" s="1"/>
  <c r="I15" i="13"/>
  <c r="G96" i="14"/>
  <c r="G120" i="14" s="1"/>
  <c r="G16" i="13"/>
  <c r="J56" i="30"/>
  <c r="I56" i="30"/>
  <c r="J40" i="30"/>
  <c r="I40" i="30"/>
  <c r="J24" i="30"/>
  <c r="I24" i="30"/>
  <c r="CH47" i="4"/>
  <c r="CH23" i="4"/>
  <c r="CH19" i="4"/>
  <c r="CH15" i="4"/>
  <c r="CB60" i="4"/>
  <c r="CB55" i="4"/>
  <c r="BJ26" i="6"/>
  <c r="BA26" i="6"/>
  <c r="BI26" i="6" s="1"/>
  <c r="BG29" i="6"/>
  <c r="BG33" i="6"/>
  <c r="BD29" i="6"/>
  <c r="BD33" i="6"/>
  <c r="BD26" i="8"/>
  <c r="AU26" i="8"/>
  <c r="BC26" i="8" s="1"/>
  <c r="M82" i="14"/>
  <c r="L82" i="14" s="1"/>
  <c r="K84" i="14"/>
  <c r="M51" i="15"/>
  <c r="L51" i="15" s="1"/>
  <c r="K53" i="15"/>
  <c r="K23" i="15"/>
  <c r="K25" i="13" s="1"/>
  <c r="I25" i="13"/>
  <c r="M51" i="16"/>
  <c r="K53" i="16"/>
  <c r="V13" i="13" s="1"/>
  <c r="J10" i="32"/>
  <c r="H141" i="32"/>
  <c r="J68" i="30"/>
  <c r="I68" i="30"/>
  <c r="J52" i="30"/>
  <c r="I52" i="30"/>
  <c r="J36" i="30"/>
  <c r="I36" i="30"/>
  <c r="J20" i="30"/>
  <c r="I20" i="30"/>
  <c r="J9" i="18"/>
  <c r="H70" i="18"/>
  <c r="M68" i="14"/>
  <c r="M56" i="14"/>
  <c r="M29" i="16"/>
  <c r="J105" i="32"/>
  <c r="J99" i="32"/>
  <c r="J73" i="32"/>
  <c r="J67" i="32"/>
  <c r="J59" i="32"/>
  <c r="J51" i="32"/>
  <c r="J43" i="32"/>
  <c r="J35" i="32"/>
  <c r="J88" i="17"/>
  <c r="J80" i="17"/>
  <c r="J72" i="17"/>
  <c r="J64" i="17"/>
  <c r="J56" i="17"/>
  <c r="J48" i="17"/>
  <c r="J40" i="17"/>
  <c r="J32" i="17"/>
  <c r="J24" i="17"/>
  <c r="AF13" i="13" s="1"/>
  <c r="J16" i="17"/>
  <c r="F71" i="30"/>
  <c r="G70" i="30"/>
  <c r="J59" i="18"/>
  <c r="AF31" i="13" s="1"/>
  <c r="J43" i="18"/>
  <c r="J27" i="18"/>
  <c r="AF42" i="13" s="1"/>
  <c r="J11" i="18"/>
  <c r="G67" i="26"/>
  <c r="G67" i="19"/>
  <c r="AD42" i="13"/>
  <c r="AC39" i="13"/>
  <c r="I28" i="13"/>
  <c r="U11" i="13"/>
  <c r="H96" i="14"/>
  <c r="H120" i="14" s="1"/>
  <c r="N8" i="14"/>
  <c r="M23" i="15"/>
  <c r="L23" i="15" s="1"/>
  <c r="M9" i="15"/>
  <c r="I55" i="15"/>
  <c r="I113" i="15" s="1"/>
  <c r="I55" i="16"/>
  <c r="I101" i="16" s="1"/>
  <c r="J97" i="32"/>
  <c r="J91" i="32"/>
  <c r="J65" i="32"/>
  <c r="J57" i="32"/>
  <c r="J49" i="32"/>
  <c r="J41" i="32"/>
  <c r="J33" i="32"/>
  <c r="I66" i="30"/>
  <c r="I50" i="30"/>
  <c r="I34" i="30"/>
  <c r="I18" i="30"/>
  <c r="J55" i="18"/>
  <c r="J39" i="18"/>
  <c r="J23" i="18"/>
  <c r="AF39" i="13" s="1"/>
  <c r="F68" i="19"/>
  <c r="J64" i="19"/>
  <c r="AP26" i="13" s="1"/>
  <c r="J60" i="19"/>
  <c r="J56" i="19"/>
  <c r="AP29" i="13" s="1"/>
  <c r="J52" i="19"/>
  <c r="J48" i="19"/>
  <c r="J44" i="19"/>
  <c r="AP25" i="13" s="1"/>
  <c r="J40" i="19"/>
  <c r="J36" i="19"/>
  <c r="J32" i="19"/>
  <c r="AP27" i="13" s="1"/>
  <c r="J28" i="19"/>
  <c r="AP13" i="13" s="1"/>
  <c r="J24" i="19"/>
  <c r="J20" i="19"/>
  <c r="AP31" i="13" s="1"/>
  <c r="J16" i="19"/>
  <c r="AP15" i="13" s="1"/>
  <c r="J12" i="19"/>
  <c r="AP30" i="13" s="1"/>
  <c r="J8" i="19"/>
  <c r="CE55" i="4"/>
  <c r="I49" i="10"/>
  <c r="BF48" i="11"/>
  <c r="AD39" i="13"/>
  <c r="AB30" i="13"/>
  <c r="G11" i="13"/>
  <c r="CN120" i="14"/>
  <c r="K72" i="14"/>
  <c r="N68" i="14"/>
  <c r="K68" i="14"/>
  <c r="K13" i="13" s="1"/>
  <c r="K50" i="14"/>
  <c r="N42" i="14"/>
  <c r="K41" i="15"/>
  <c r="K15" i="15"/>
  <c r="K28" i="13" s="1"/>
  <c r="K41" i="16"/>
  <c r="K23" i="16"/>
  <c r="V10" i="13" s="1"/>
  <c r="N15" i="16"/>
  <c r="G142" i="32"/>
  <c r="I142" i="32" s="1"/>
  <c r="J115" i="32"/>
  <c r="J89" i="32"/>
  <c r="J83" i="32"/>
  <c r="I141" i="17"/>
  <c r="I62" i="30"/>
  <c r="I61" i="30"/>
  <c r="I46" i="30"/>
  <c r="I45" i="30"/>
  <c r="I30" i="30"/>
  <c r="I29" i="30"/>
  <c r="I14" i="30"/>
  <c r="I13" i="30"/>
  <c r="J9" i="30"/>
  <c r="H71" i="18"/>
  <c r="J67" i="18"/>
  <c r="I63" i="18"/>
  <c r="J51" i="18"/>
  <c r="I47" i="18"/>
  <c r="J35" i="18"/>
  <c r="I31" i="18"/>
  <c r="J19" i="18"/>
  <c r="I15" i="18"/>
  <c r="AE27" i="13" s="1"/>
  <c r="CH39" i="4"/>
  <c r="BY39" i="4"/>
  <c r="CG39" i="4" s="1"/>
  <c r="CH35" i="4"/>
  <c r="BY35" i="4"/>
  <c r="CG35" i="4" s="1"/>
  <c r="BJ23" i="6"/>
  <c r="BA23" i="6"/>
  <c r="BI23" i="6" s="1"/>
  <c r="BJ8" i="6"/>
  <c r="BD32" i="8"/>
  <c r="AU32" i="8"/>
  <c r="BC32" i="8" s="1"/>
  <c r="J111" i="32"/>
  <c r="J103" i="32"/>
  <c r="J95" i="32"/>
  <c r="J87" i="32"/>
  <c r="J79" i="32"/>
  <c r="J71" i="32"/>
  <c r="J63" i="32"/>
  <c r="J55" i="32"/>
  <c r="J47" i="32"/>
  <c r="J39" i="32"/>
  <c r="J31" i="32"/>
  <c r="H142" i="17"/>
  <c r="J86" i="17"/>
  <c r="J78" i="17"/>
  <c r="J70" i="17"/>
  <c r="J62" i="17"/>
  <c r="J54" i="17"/>
  <c r="J46" i="17"/>
  <c r="J38" i="17"/>
  <c r="J30" i="17"/>
  <c r="J22" i="17"/>
  <c r="J14" i="17"/>
  <c r="G71" i="30"/>
  <c r="I67" i="30"/>
  <c r="I63" i="30"/>
  <c r="I59" i="30"/>
  <c r="I55" i="30"/>
  <c r="I51" i="30"/>
  <c r="I47" i="30"/>
  <c r="I43" i="30"/>
  <c r="I39" i="30"/>
  <c r="I35" i="30"/>
  <c r="I31" i="30"/>
  <c r="I27" i="30"/>
  <c r="I23" i="30"/>
  <c r="I19" i="30"/>
  <c r="I15" i="30"/>
  <c r="I11" i="30"/>
  <c r="H70" i="30"/>
  <c r="G71" i="18"/>
  <c r="I69" i="18"/>
  <c r="I65" i="18"/>
  <c r="I61" i="18"/>
  <c r="I57" i="18"/>
  <c r="I53" i="18"/>
  <c r="I49" i="18"/>
  <c r="I45" i="18"/>
  <c r="I41" i="18"/>
  <c r="AE33" i="13" s="1"/>
  <c r="I37" i="18"/>
  <c r="I33" i="18"/>
  <c r="I29" i="18"/>
  <c r="I25" i="18"/>
  <c r="I21" i="18"/>
  <c r="I17" i="18"/>
  <c r="I13" i="18"/>
  <c r="AE43" i="13" s="1"/>
  <c r="I9" i="18"/>
  <c r="G68" i="19"/>
  <c r="AX8" i="8"/>
  <c r="CD60" i="4"/>
  <c r="CE61" i="4" s="1"/>
  <c r="CC55" i="4"/>
  <c r="BZ51" i="4"/>
  <c r="CA47" i="4"/>
  <c r="BY47" i="4" s="1"/>
  <c r="CG47" i="4" s="1"/>
  <c r="BZ27" i="4"/>
  <c r="CA23" i="4"/>
  <c r="BY23" i="4" s="1"/>
  <c r="CG23" i="4" s="1"/>
  <c r="CA19" i="4"/>
  <c r="BY19" i="4" s="1"/>
  <c r="CG19" i="4" s="1"/>
  <c r="CA15" i="4"/>
  <c r="BY15" i="4" s="1"/>
  <c r="CG15" i="4" s="1"/>
  <c r="BZ11" i="4"/>
  <c r="BE33" i="6"/>
  <c r="BE29" i="6"/>
  <c r="BB17" i="6"/>
  <c r="BB14" i="6"/>
  <c r="BB11" i="6"/>
  <c r="BC8" i="6"/>
  <c r="CA51" i="4"/>
  <c r="CA27" i="4"/>
  <c r="CA11" i="4"/>
  <c r="BF33" i="6"/>
  <c r="BC17" i="6"/>
  <c r="BC14" i="6"/>
  <c r="BC11" i="6"/>
  <c r="AV8" i="8"/>
  <c r="AM49" i="10"/>
  <c r="AY49" i="10"/>
  <c r="CD43" i="10"/>
  <c r="CE7" i="10"/>
  <c r="CC50" i="10"/>
  <c r="CD50" i="10"/>
  <c r="CC43" i="10"/>
  <c r="U49" i="10"/>
  <c r="CE10" i="10"/>
  <c r="CH10" i="10" l="1"/>
  <c r="CH19" i="10"/>
  <c r="BY34" i="10"/>
  <c r="AU38" i="8"/>
  <c r="L29" i="16"/>
  <c r="CA60" i="4"/>
  <c r="BG34" i="6"/>
  <c r="BA48" i="12"/>
  <c r="BA44" i="12"/>
  <c r="BY31" i="10"/>
  <c r="CG31" i="10" s="1"/>
  <c r="BA10" i="11"/>
  <c r="BI10" i="11" s="1"/>
  <c r="BD34" i="12"/>
  <c r="BY28" i="10"/>
  <c r="CH13" i="10"/>
  <c r="CH7" i="10"/>
  <c r="CH22" i="10"/>
  <c r="BZ50" i="10"/>
  <c r="BY22" i="10"/>
  <c r="CG22" i="10" s="1"/>
  <c r="BY10" i="10"/>
  <c r="CG10" i="10" s="1"/>
  <c r="CA43" i="10"/>
  <c r="BY19" i="10"/>
  <c r="CG19" i="10" s="1"/>
  <c r="L76" i="14"/>
  <c r="BY7" i="10"/>
  <c r="CG7" i="10" s="1"/>
  <c r="AU24" i="12"/>
  <c r="BC24" i="12" s="1"/>
  <c r="CA50" i="10"/>
  <c r="BC38" i="8"/>
  <c r="I143" i="32"/>
  <c r="BY13" i="10"/>
  <c r="CG13" i="10" s="1"/>
  <c r="M96" i="14"/>
  <c r="J141" i="32"/>
  <c r="CB43" i="10"/>
  <c r="J141" i="17"/>
  <c r="CB50" i="10"/>
  <c r="BC48" i="11"/>
  <c r="BC44" i="11"/>
  <c r="BD48" i="11"/>
  <c r="BD44" i="11"/>
  <c r="BG49" i="11"/>
  <c r="BA14" i="6"/>
  <c r="BI14" i="6" s="1"/>
  <c r="BJ14" i="6"/>
  <c r="CH11" i="4"/>
  <c r="BY11" i="4"/>
  <c r="CH27" i="4"/>
  <c r="BY27" i="4"/>
  <c r="CG27" i="4" s="1"/>
  <c r="AP14" i="13"/>
  <c r="J67" i="19"/>
  <c r="M55" i="15"/>
  <c r="L9" i="15"/>
  <c r="I142" i="17"/>
  <c r="I143" i="17"/>
  <c r="BA35" i="11"/>
  <c r="BI35" i="11" s="1"/>
  <c r="BJ35" i="11"/>
  <c r="BY16" i="10"/>
  <c r="CG16" i="10" s="1"/>
  <c r="CH16" i="10"/>
  <c r="BD39" i="12"/>
  <c r="AU39" i="12"/>
  <c r="BC39" i="12" s="1"/>
  <c r="CH40" i="10"/>
  <c r="BY40" i="10"/>
  <c r="CG40" i="10" s="1"/>
  <c r="M55" i="16"/>
  <c r="L15" i="16"/>
  <c r="BG44" i="11"/>
  <c r="BG48" i="11"/>
  <c r="BI11" i="6"/>
  <c r="BA11" i="6"/>
  <c r="BJ11" i="6"/>
  <c r="BK8" i="6" s="1"/>
  <c r="BD29" i="12"/>
  <c r="AU29" i="12"/>
  <c r="BC29" i="12" s="1"/>
  <c r="BJ40" i="11"/>
  <c r="BA40" i="11"/>
  <c r="BI40" i="11" s="1"/>
  <c r="CH25" i="10"/>
  <c r="BY25" i="10"/>
  <c r="CG25" i="10" s="1"/>
  <c r="BJ15" i="11"/>
  <c r="BA15" i="11"/>
  <c r="N55" i="16"/>
  <c r="L9" i="16"/>
  <c r="CH31" i="10"/>
  <c r="AV50" i="8"/>
  <c r="AV54" i="8"/>
  <c r="BD8" i="8"/>
  <c r="BE8" i="8" s="1"/>
  <c r="AU8" i="8"/>
  <c r="BC8" i="8" s="1"/>
  <c r="BC29" i="6"/>
  <c r="BC33" i="6"/>
  <c r="CH51" i="4"/>
  <c r="BY51" i="4"/>
  <c r="CG51" i="4" s="1"/>
  <c r="BD19" i="12"/>
  <c r="AU19" i="12"/>
  <c r="BC19" i="12" s="1"/>
  <c r="BA25" i="11"/>
  <c r="BI25" i="11" s="1"/>
  <c r="BJ25" i="11"/>
  <c r="AX44" i="12"/>
  <c r="AX48" i="12"/>
  <c r="CH28" i="10"/>
  <c r="CG28" i="10"/>
  <c r="BJ17" i="6"/>
  <c r="BA17" i="6"/>
  <c r="BI17" i="6" s="1"/>
  <c r="AX50" i="8"/>
  <c r="AX54" i="8"/>
  <c r="BD14" i="12"/>
  <c r="AU14" i="12"/>
  <c r="BC14" i="12" s="1"/>
  <c r="BJ20" i="11"/>
  <c r="BA20" i="11"/>
  <c r="BI20" i="11" s="1"/>
  <c r="CH34" i="10"/>
  <c r="CG34" i="10"/>
  <c r="BJ30" i="11"/>
  <c r="BA30" i="11"/>
  <c r="BI30" i="11" s="1"/>
  <c r="AW44" i="12"/>
  <c r="AW48" i="12"/>
  <c r="CH37" i="10"/>
  <c r="CG37" i="10"/>
  <c r="BB29" i="6"/>
  <c r="I71" i="30"/>
  <c r="BK20" i="6"/>
  <c r="AV44" i="12"/>
  <c r="I70" i="18"/>
  <c r="BB33" i="6"/>
  <c r="L68" i="14"/>
  <c r="L96" i="14" s="1"/>
  <c r="I71" i="18"/>
  <c r="L42" i="14"/>
  <c r="N55" i="15"/>
  <c r="BE14" i="8"/>
  <c r="BZ60" i="4"/>
  <c r="BB44" i="11"/>
  <c r="AV48" i="12"/>
  <c r="AU34" i="12"/>
  <c r="BC34" i="12" s="1"/>
  <c r="BZ43" i="10"/>
  <c r="BA8" i="6"/>
  <c r="N96" i="14"/>
  <c r="L56" i="14"/>
  <c r="BE20" i="8"/>
  <c r="CA55" i="4"/>
  <c r="L45" i="16"/>
  <c r="I70" i="30"/>
  <c r="BZ55" i="4"/>
  <c r="BB48" i="11"/>
  <c r="BD9" i="12"/>
  <c r="AU9" i="12"/>
  <c r="BE32" i="8"/>
  <c r="J70" i="30"/>
  <c r="J70" i="18"/>
  <c r="L51" i="16"/>
  <c r="CI31" i="4"/>
  <c r="L37" i="16"/>
  <c r="CE51" i="10"/>
  <c r="CE50" i="10"/>
  <c r="CE43" i="10"/>
  <c r="BK17" i="6" l="1"/>
  <c r="CI11" i="4"/>
  <c r="BY60" i="4"/>
  <c r="CI16" i="10"/>
  <c r="CI22" i="10"/>
  <c r="CI37" i="10"/>
  <c r="CI31" i="10"/>
  <c r="CI40" i="10"/>
  <c r="CI28" i="10"/>
  <c r="CI25" i="10"/>
  <c r="CI7" i="10"/>
  <c r="BY55" i="4"/>
  <c r="CI34" i="10"/>
  <c r="BY50" i="10"/>
  <c r="BE26" i="8"/>
  <c r="BE34" i="12"/>
  <c r="BE24" i="12"/>
  <c r="BE14" i="12"/>
  <c r="BK20" i="11"/>
  <c r="BA44" i="11"/>
  <c r="BA48" i="11"/>
  <c r="BA29" i="6"/>
  <c r="BA33" i="6"/>
  <c r="BI8" i="6"/>
  <c r="AU48" i="12"/>
  <c r="AU44" i="12"/>
  <c r="BC9" i="12"/>
  <c r="AU50" i="8"/>
  <c r="AU54" i="8"/>
  <c r="L55" i="16"/>
  <c r="BK15" i="11"/>
  <c r="L55" i="15"/>
  <c r="BK26" i="6"/>
  <c r="BK23" i="6"/>
  <c r="CI23" i="4"/>
  <c r="CI19" i="4"/>
  <c r="CI43" i="4"/>
  <c r="CI35" i="4"/>
  <c r="CI19" i="10"/>
  <c r="CI10" i="10"/>
  <c r="CI47" i="4"/>
  <c r="BE9" i="12"/>
  <c r="BK10" i="11"/>
  <c r="BK30" i="11"/>
  <c r="BE19" i="12"/>
  <c r="BI15" i="11"/>
  <c r="BK40" i="11"/>
  <c r="BK11" i="6"/>
  <c r="BE39" i="12"/>
  <c r="BK35" i="11"/>
  <c r="CG11" i="4"/>
  <c r="CI13" i="10"/>
  <c r="BY43" i="10"/>
  <c r="BE44" i="8"/>
  <c r="BE38" i="8"/>
  <c r="CI7" i="4"/>
  <c r="CI39" i="4"/>
  <c r="CI15" i="4"/>
  <c r="BK25" i="11"/>
  <c r="CI51" i="4"/>
  <c r="BE29" i="12"/>
  <c r="CI27" i="4"/>
  <c r="BK14" i="6"/>
</calcChain>
</file>

<file path=xl/comments1.xml><?xml version="1.0" encoding="utf-8"?>
<comments xmlns="http://schemas.openxmlformats.org/spreadsheetml/2006/main">
  <authors>
    <author>入戸野</author>
  </authors>
  <commentList>
    <comment ref="H3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入戸野: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<sst xmlns="http://schemas.openxmlformats.org/spreadsheetml/2006/main" count="3865" uniqueCount="773">
  <si>
    <t>　成績データ/HP　"茶々でーす！県シニアソフトボール連盟"　による</t>
    <rPh sb="1" eb="3">
      <t>セイセキ</t>
    </rPh>
    <rPh sb="11" eb="13">
      <t>チャチャ</t>
    </rPh>
    <rPh sb="17" eb="18">
      <t>ケン</t>
    </rPh>
    <rPh sb="27" eb="29">
      <t>レンメイ</t>
    </rPh>
    <phoneticPr fontId="19"/>
  </si>
  <si>
    <t>　　成績データ/HP　"茶々でーす！県シニアソフトボール連盟"　による</t>
    <rPh sb="2" eb="4">
      <t>セイセキ</t>
    </rPh>
    <rPh sb="12" eb="14">
      <t>チャチャ</t>
    </rPh>
    <rPh sb="18" eb="19">
      <t>ケン</t>
    </rPh>
    <rPh sb="28" eb="30">
      <t>レンメイ</t>
    </rPh>
    <phoneticPr fontId="19"/>
  </si>
  <si>
    <t>（シニアの部）</t>
    <rPh sb="5" eb="6">
      <t>ブ</t>
    </rPh>
    <phoneticPr fontId="19"/>
  </si>
  <si>
    <t>岐阜県シニアソフトボール連盟</t>
    <rPh sb="0" eb="3">
      <t>ギフケン</t>
    </rPh>
    <rPh sb="12" eb="14">
      <t>レンメイ</t>
    </rPh>
    <phoneticPr fontId="19"/>
  </si>
  <si>
    <t>チーム</t>
    <phoneticPr fontId="19"/>
  </si>
  <si>
    <t>昨年順位</t>
    <rPh sb="0" eb="2">
      <t>サクネン</t>
    </rPh>
    <rPh sb="2" eb="4">
      <t>ジュンイ</t>
    </rPh>
    <phoneticPr fontId="19"/>
  </si>
  <si>
    <t>試合数</t>
    <rPh sb="0" eb="2">
      <t>シアイ</t>
    </rPh>
    <rPh sb="2" eb="3">
      <t>スウ</t>
    </rPh>
    <phoneticPr fontId="19"/>
  </si>
  <si>
    <t>勝</t>
    <rPh sb="0" eb="1">
      <t>カチ</t>
    </rPh>
    <phoneticPr fontId="19"/>
  </si>
  <si>
    <t>負</t>
    <rPh sb="0" eb="1">
      <t>マ</t>
    </rPh>
    <phoneticPr fontId="19"/>
  </si>
  <si>
    <t>分</t>
    <rPh sb="0" eb="1">
      <t>ワ</t>
    </rPh>
    <phoneticPr fontId="19"/>
  </si>
  <si>
    <t>得
点</t>
    <phoneticPr fontId="19"/>
  </si>
  <si>
    <t>失
点</t>
    <rPh sb="0" eb="1">
      <t>シツ</t>
    </rPh>
    <rPh sb="2" eb="3">
      <t>テン</t>
    </rPh>
    <phoneticPr fontId="19"/>
  </si>
  <si>
    <t>差</t>
    <rPh sb="0" eb="1">
      <t>サ</t>
    </rPh>
    <phoneticPr fontId="19"/>
  </si>
  <si>
    <t>チーム</t>
    <phoneticPr fontId="19"/>
  </si>
  <si>
    <t>勝率</t>
    <rPh sb="0" eb="1">
      <t>カチ</t>
    </rPh>
    <rPh sb="1" eb="2">
      <t>リツ</t>
    </rPh>
    <phoneticPr fontId="19"/>
  </si>
  <si>
    <t>勝点</t>
    <rPh sb="0" eb="1">
      <t>カチ</t>
    </rPh>
    <rPh sb="1" eb="2">
      <t>テン</t>
    </rPh>
    <phoneticPr fontId="19"/>
  </si>
  <si>
    <t>順
位</t>
    <rPh sb="0" eb="1">
      <t>ジュン</t>
    </rPh>
    <rPh sb="2" eb="3">
      <t>クライ</t>
    </rPh>
    <phoneticPr fontId="19"/>
  </si>
  <si>
    <t>勝敗</t>
    <rPh sb="0" eb="2">
      <t>ショウハイ</t>
    </rPh>
    <phoneticPr fontId="19"/>
  </si>
  <si>
    <t>得点</t>
    <rPh sb="0" eb="1">
      <t>トク</t>
    </rPh>
    <rPh sb="1" eb="2">
      <t>テン</t>
    </rPh>
    <phoneticPr fontId="19"/>
  </si>
  <si>
    <t>失点</t>
    <rPh sb="0" eb="2">
      <t>シッテン</t>
    </rPh>
    <phoneticPr fontId="19"/>
  </si>
  <si>
    <t>各務原フレンズ
シニア</t>
    <rPh sb="0" eb="3">
      <t>カカミガハラ</t>
    </rPh>
    <phoneticPr fontId="19"/>
  </si>
  <si>
    <t>①</t>
    <phoneticPr fontId="19"/>
  </si>
  <si>
    <t>☓</t>
    <phoneticPr fontId="19"/>
  </si>
  <si>
    <t>⑥</t>
    <phoneticPr fontId="19"/>
  </si>
  <si>
    <t>②</t>
    <phoneticPr fontId="19"/>
  </si>
  <si>
    <t>⑨</t>
    <phoneticPr fontId="19"/>
  </si>
  <si>
    <t>⑦</t>
    <phoneticPr fontId="19"/>
  </si>
  <si>
    <t>⑪</t>
    <phoneticPr fontId="19"/>
  </si>
  <si>
    <t>⑩</t>
    <phoneticPr fontId="19"/>
  </si>
  <si>
    <t>⑫</t>
    <phoneticPr fontId="19"/>
  </si>
  <si>
    <t>⑬</t>
    <phoneticPr fontId="19"/>
  </si>
  <si>
    <t>シルバー岐阜</t>
    <rPh sb="4" eb="6">
      <t>ギフ</t>
    </rPh>
    <phoneticPr fontId="19"/>
  </si>
  <si>
    <t>①</t>
    <phoneticPr fontId="19"/>
  </si>
  <si>
    <t>☓</t>
    <phoneticPr fontId="19"/>
  </si>
  <si>
    <t>⑤</t>
    <phoneticPr fontId="19"/>
  </si>
  <si>
    <t>⑥</t>
    <phoneticPr fontId="19"/>
  </si>
  <si>
    <t>②</t>
    <phoneticPr fontId="19"/>
  </si>
  <si>
    <t>⑫</t>
    <phoneticPr fontId="19"/>
  </si>
  <si>
    <t>⑩</t>
    <phoneticPr fontId="19"/>
  </si>
  <si>
    <t>⑦</t>
    <phoneticPr fontId="19"/>
  </si>
  <si>
    <t>⑨</t>
    <phoneticPr fontId="19"/>
  </si>
  <si>
    <t>⑪</t>
    <phoneticPr fontId="19"/>
  </si>
  <si>
    <t>⑮</t>
    <phoneticPr fontId="19"/>
  </si>
  <si>
    <t>⑭</t>
    <phoneticPr fontId="19"/>
  </si>
  <si>
    <t>白鳥シルバー
スターズ</t>
    <rPh sb="0" eb="2">
      <t>シロトリ</t>
    </rPh>
    <phoneticPr fontId="19"/>
  </si>
  <si>
    <t>①</t>
    <phoneticPr fontId="19"/>
  </si>
  <si>
    <t>☓</t>
    <phoneticPr fontId="19"/>
  </si>
  <si>
    <t>⑦</t>
    <phoneticPr fontId="19"/>
  </si>
  <si>
    <t>⑥</t>
    <phoneticPr fontId="19"/>
  </si>
  <si>
    <t>②</t>
    <phoneticPr fontId="19"/>
  </si>
  <si>
    <t>⑨</t>
    <phoneticPr fontId="19"/>
  </si>
  <si>
    <t>⑤</t>
    <phoneticPr fontId="19"/>
  </si>
  <si>
    <t>⑩</t>
    <phoneticPr fontId="19"/>
  </si>
  <si>
    <t>⑭</t>
    <phoneticPr fontId="19"/>
  </si>
  <si>
    <t>⑪</t>
    <phoneticPr fontId="19"/>
  </si>
  <si>
    <t>⑬</t>
    <phoneticPr fontId="19"/>
  </si>
  <si>
    <t>⑮</t>
    <phoneticPr fontId="19"/>
  </si>
  <si>
    <t>シニア
高山宝生閣</t>
    <rPh sb="4" eb="6">
      <t>タカヤマ</t>
    </rPh>
    <rPh sb="6" eb="7">
      <t>ホウ</t>
    </rPh>
    <rPh sb="7" eb="8">
      <t>セイ</t>
    </rPh>
    <rPh sb="8" eb="9">
      <t>カク</t>
    </rPh>
    <phoneticPr fontId="19"/>
  </si>
  <si>
    <t>⑥</t>
    <phoneticPr fontId="19"/>
  </si>
  <si>
    <t>☓</t>
    <phoneticPr fontId="19"/>
  </si>
  <si>
    <t>⑤</t>
    <phoneticPr fontId="19"/>
  </si>
  <si>
    <t>⑦</t>
    <phoneticPr fontId="19"/>
  </si>
  <si>
    <t>①</t>
    <phoneticPr fontId="19"/>
  </si>
  <si>
    <t>④</t>
    <phoneticPr fontId="19"/>
  </si>
  <si>
    <t>⑩</t>
    <phoneticPr fontId="19"/>
  </si>
  <si>
    <t>⑭</t>
    <phoneticPr fontId="19"/>
  </si>
  <si>
    <t>⑨</t>
    <phoneticPr fontId="19"/>
  </si>
  <si>
    <t>⑮</t>
    <phoneticPr fontId="19"/>
  </si>
  <si>
    <t>岐南バッテング</t>
    <rPh sb="0" eb="2">
      <t>ギナン</t>
    </rPh>
    <phoneticPr fontId="19"/>
  </si>
  <si>
    <t>②</t>
    <phoneticPr fontId="19"/>
  </si>
  <si>
    <t>⑪</t>
    <phoneticPr fontId="19"/>
  </si>
  <si>
    <t>各務原クラブ</t>
    <rPh sb="0" eb="3">
      <t>カカミガハラ</t>
    </rPh>
    <phoneticPr fontId="19"/>
  </si>
  <si>
    <t>⑤</t>
    <phoneticPr fontId="19"/>
  </si>
  <si>
    <t>⑭</t>
    <phoneticPr fontId="19"/>
  </si>
  <si>
    <t>岐阜グレート
ベア－ズ</t>
    <rPh sb="0" eb="2">
      <t>ギフ</t>
    </rPh>
    <phoneticPr fontId="19"/>
  </si>
  <si>
    <t>④</t>
    <phoneticPr fontId="19"/>
  </si>
  <si>
    <t>関シニア</t>
    <rPh sb="0" eb="1">
      <t>セキ</t>
    </rPh>
    <phoneticPr fontId="19"/>
  </si>
  <si>
    <t>稲羽クラブ</t>
    <rPh sb="0" eb="1">
      <t>イナ</t>
    </rPh>
    <rPh sb="1" eb="2">
      <t>ハ</t>
    </rPh>
    <phoneticPr fontId="19"/>
  </si>
  <si>
    <t>⑫</t>
    <phoneticPr fontId="19"/>
  </si>
  <si>
    <t>可児シニア</t>
    <rPh sb="0" eb="2">
      <t>カニ</t>
    </rPh>
    <phoneticPr fontId="19"/>
  </si>
  <si>
    <t>中津川シニア</t>
    <rPh sb="0" eb="2">
      <t>ナカツ</t>
    </rPh>
    <rPh sb="2" eb="3">
      <t>ガワ</t>
    </rPh>
    <phoneticPr fontId="19"/>
  </si>
  <si>
    <t>シニア下呂</t>
    <rPh sb="3" eb="5">
      <t>ゲロ</t>
    </rPh>
    <phoneticPr fontId="19"/>
  </si>
  <si>
    <t>⑬</t>
    <phoneticPr fontId="19"/>
  </si>
  <si>
    <t>（ハイシニアの部）</t>
    <rPh sb="7" eb="8">
      <t>ブ</t>
    </rPh>
    <phoneticPr fontId="19"/>
  </si>
  <si>
    <t>成績データ：HP"茶々でーす！県シニアソフトボール連盟"より</t>
    <rPh sb="0" eb="2">
      <t>セイセキ</t>
    </rPh>
    <rPh sb="9" eb="11">
      <t>チャチャ</t>
    </rPh>
    <rPh sb="15" eb="16">
      <t>ケン</t>
    </rPh>
    <rPh sb="25" eb="27">
      <t>レンメイ</t>
    </rPh>
    <phoneticPr fontId="19"/>
  </si>
  <si>
    <t>ハイシニア
高山宝生閣</t>
    <rPh sb="6" eb="8">
      <t>タカヤマ</t>
    </rPh>
    <rPh sb="8" eb="9">
      <t>ホウ</t>
    </rPh>
    <rPh sb="9" eb="10">
      <t>セイ</t>
    </rPh>
    <rPh sb="10" eb="11">
      <t>カク</t>
    </rPh>
    <phoneticPr fontId="19"/>
  </si>
  <si>
    <t>岐阜グレート
ベアーズ</t>
    <rPh sb="0" eb="2">
      <t>ギフ</t>
    </rPh>
    <phoneticPr fontId="19"/>
  </si>
  <si>
    <t>中津川シニア</t>
    <rPh sb="0" eb="3">
      <t>ナカツガワ</t>
    </rPh>
    <phoneticPr fontId="19"/>
  </si>
  <si>
    <t>⑧</t>
    <phoneticPr fontId="19"/>
  </si>
  <si>
    <t xml:space="preserve">中津川
ハイシニア
</t>
    <rPh sb="0" eb="2">
      <t>ナカツ</t>
    </rPh>
    <rPh sb="2" eb="3">
      <t>ガワ</t>
    </rPh>
    <phoneticPr fontId="19"/>
  </si>
  <si>
    <t>白鳥シルバー
スターズ</t>
    <rPh sb="0" eb="2">
      <t>シラトリ</t>
    </rPh>
    <phoneticPr fontId="19"/>
  </si>
  <si>
    <t>④</t>
    <phoneticPr fontId="19"/>
  </si>
  <si>
    <t>⑧</t>
    <phoneticPr fontId="19"/>
  </si>
  <si>
    <t>ハイシニア
稲羽</t>
    <rPh sb="6" eb="7">
      <t>イナ</t>
    </rPh>
    <rPh sb="7" eb="8">
      <t>ハ</t>
    </rPh>
    <phoneticPr fontId="19"/>
  </si>
  <si>
    <t>岐阜
エンジェルス</t>
    <rPh sb="0" eb="2">
      <t>ギフ</t>
    </rPh>
    <phoneticPr fontId="19"/>
  </si>
  <si>
    <t>合計</t>
    <rPh sb="0" eb="2">
      <t>ゴウケイ</t>
    </rPh>
    <phoneticPr fontId="19"/>
  </si>
  <si>
    <t>⑤</t>
    <phoneticPr fontId="19"/>
  </si>
  <si>
    <t>②</t>
    <phoneticPr fontId="19"/>
  </si>
  <si>
    <t>☓</t>
    <phoneticPr fontId="19"/>
  </si>
  <si>
    <t>④</t>
    <phoneticPr fontId="19"/>
  </si>
  <si>
    <t>①</t>
    <phoneticPr fontId="19"/>
  </si>
  <si>
    <t>⑧</t>
    <phoneticPr fontId="19"/>
  </si>
  <si>
    <t>　　　岐阜県シニアソフトボール連盟</t>
    <rPh sb="3" eb="6">
      <t>ギフケン</t>
    </rPh>
    <rPh sb="15" eb="17">
      <t>レンメイ</t>
    </rPh>
    <phoneticPr fontId="19"/>
  </si>
  <si>
    <t>(古　希　の　部）</t>
    <rPh sb="1" eb="2">
      <t>イニシエ</t>
    </rPh>
    <rPh sb="3" eb="4">
      <t>マレ</t>
    </rPh>
    <rPh sb="7" eb="8">
      <t>ブ</t>
    </rPh>
    <phoneticPr fontId="19"/>
  </si>
  <si>
    <t>岐阜
信長クラブ</t>
    <rPh sb="0" eb="2">
      <t>ギフ</t>
    </rPh>
    <rPh sb="3" eb="4">
      <t>ノブ</t>
    </rPh>
    <rPh sb="4" eb="5">
      <t>ナガ</t>
    </rPh>
    <phoneticPr fontId="19"/>
  </si>
  <si>
    <t>④</t>
    <phoneticPr fontId="19"/>
  </si>
  <si>
    <t>古希稲羽</t>
    <rPh sb="0" eb="2">
      <t>コキ</t>
    </rPh>
    <rPh sb="2" eb="3">
      <t>イナ</t>
    </rPh>
    <rPh sb="3" eb="4">
      <t>ハ</t>
    </rPh>
    <phoneticPr fontId="19"/>
  </si>
  <si>
    <t>④</t>
    <phoneticPr fontId="19"/>
  </si>
  <si>
    <t>☓</t>
    <phoneticPr fontId="19"/>
  </si>
  <si>
    <t>②</t>
    <phoneticPr fontId="19"/>
  </si>
  <si>
    <t>①</t>
    <phoneticPr fontId="19"/>
  </si>
  <si>
    <t>⑤</t>
    <phoneticPr fontId="19"/>
  </si>
  <si>
    <t>⑦</t>
    <phoneticPr fontId="19"/>
  </si>
  <si>
    <t>⑧</t>
    <phoneticPr fontId="19"/>
  </si>
  <si>
    <t>中津川クラブ</t>
    <rPh sb="0" eb="2">
      <t>ナカツ</t>
    </rPh>
    <rPh sb="2" eb="3">
      <t>ガワ</t>
    </rPh>
    <phoneticPr fontId="19"/>
  </si>
  <si>
    <t>古希郡上</t>
    <rPh sb="0" eb="2">
      <t>コキ</t>
    </rPh>
    <rPh sb="2" eb="3">
      <t>グン</t>
    </rPh>
    <rPh sb="3" eb="4">
      <t>ジョウ</t>
    </rPh>
    <phoneticPr fontId="19"/>
  </si>
  <si>
    <t>②</t>
    <phoneticPr fontId="19"/>
  </si>
  <si>
    <t>☓</t>
    <phoneticPr fontId="19"/>
  </si>
  <si>
    <t>①</t>
    <phoneticPr fontId="19"/>
  </si>
  <si>
    <t>④</t>
    <phoneticPr fontId="19"/>
  </si>
  <si>
    <t>⑤</t>
    <phoneticPr fontId="19"/>
  </si>
  <si>
    <t>⑦</t>
    <phoneticPr fontId="19"/>
  </si>
  <si>
    <t>⑧</t>
    <phoneticPr fontId="19"/>
  </si>
  <si>
    <t xml:space="preserve">     　　        岐阜県シニアソフトボール連盟</t>
    <rPh sb="15" eb="18">
      <t>ギフケン</t>
    </rPh>
    <rPh sb="27" eb="29">
      <t>レンメイ</t>
    </rPh>
    <phoneticPr fontId="19"/>
  </si>
  <si>
    <t>成績データ/HP　"茶々でーす！県シニアソフトボール連盟"　による</t>
    <rPh sb="0" eb="2">
      <t>セイセキ</t>
    </rPh>
    <rPh sb="10" eb="12">
      <t>チャチャ</t>
    </rPh>
    <rPh sb="16" eb="17">
      <t>ケン</t>
    </rPh>
    <rPh sb="26" eb="28">
      <t>レンメイ</t>
    </rPh>
    <phoneticPr fontId="19"/>
  </si>
  <si>
    <t xml:space="preserve"> 岐阜県シニアソフトボール連盟</t>
    <rPh sb="1" eb="4">
      <t>ギフケン</t>
    </rPh>
    <rPh sb="13" eb="15">
      <t>レンメイ</t>
    </rPh>
    <phoneticPr fontId="19"/>
  </si>
  <si>
    <t>③</t>
    <phoneticPr fontId="19"/>
  </si>
  <si>
    <t>☆年齢/平成２８年４月１日現在</t>
    <rPh sb="1" eb="3">
      <t>ネンレイ</t>
    </rPh>
    <rPh sb="4" eb="6">
      <t>ヘイセイ</t>
    </rPh>
    <rPh sb="8" eb="9">
      <t>ネン</t>
    </rPh>
    <rPh sb="10" eb="11">
      <t>ガツ</t>
    </rPh>
    <rPh sb="12" eb="13">
      <t>ニチ</t>
    </rPh>
    <rPh sb="13" eb="15">
      <t>ゲンザイ</t>
    </rPh>
    <phoneticPr fontId="19"/>
  </si>
  <si>
    <r>
      <t>　シニア</t>
    </r>
    <r>
      <rPr>
        <sz val="12"/>
        <rFont val="HG明朝E"/>
        <family val="1"/>
        <charset val="128"/>
      </rPr>
      <t>(６０歳以上)</t>
    </r>
    <rPh sb="7" eb="10">
      <t>サイイジョウ</t>
    </rPh>
    <phoneticPr fontId="19"/>
  </si>
  <si>
    <r>
      <t>　古希</t>
    </r>
    <r>
      <rPr>
        <sz val="12"/>
        <rFont val="HG明朝E"/>
        <family val="1"/>
        <charset val="128"/>
      </rPr>
      <t>(７０歳以上)</t>
    </r>
    <rPh sb="1" eb="3">
      <t>コキ</t>
    </rPh>
    <rPh sb="6" eb="9">
      <t>サイイジョウ</t>
    </rPh>
    <phoneticPr fontId="19"/>
  </si>
  <si>
    <t>(2勝以上)</t>
    <rPh sb="2" eb="5">
      <t>ショウイジョウ</t>
    </rPh>
    <phoneticPr fontId="19"/>
  </si>
  <si>
    <t>(5本以上)</t>
    <rPh sb="2" eb="5">
      <t>ホンイジョウ</t>
    </rPh>
    <phoneticPr fontId="19"/>
  </si>
  <si>
    <t>　(２本以上)</t>
    <rPh sb="3" eb="6">
      <t>ホンイジョウ</t>
    </rPh>
    <phoneticPr fontId="19"/>
  </si>
  <si>
    <t>選手名</t>
    <rPh sb="0" eb="3">
      <t>センシュメイ</t>
    </rPh>
    <phoneticPr fontId="19"/>
  </si>
  <si>
    <t>チーム</t>
    <phoneticPr fontId="19"/>
  </si>
  <si>
    <t>年齢</t>
    <rPh sb="0" eb="2">
      <t>ネンレイ</t>
    </rPh>
    <phoneticPr fontId="19"/>
  </si>
  <si>
    <t>登板</t>
    <rPh sb="0" eb="2">
      <t>トウバン</t>
    </rPh>
    <phoneticPr fontId="19"/>
  </si>
  <si>
    <t>完投</t>
    <rPh sb="0" eb="2">
      <t>カントウ</t>
    </rPh>
    <phoneticPr fontId="19"/>
  </si>
  <si>
    <t>完封</t>
    <rPh sb="0" eb="2">
      <t>カンプウ</t>
    </rPh>
    <phoneticPr fontId="19"/>
  </si>
  <si>
    <t>勝利</t>
    <rPh sb="0" eb="2">
      <t>ショウリ</t>
    </rPh>
    <phoneticPr fontId="19"/>
  </si>
  <si>
    <t>敗戦</t>
    <rPh sb="0" eb="2">
      <t>ハイセン</t>
    </rPh>
    <phoneticPr fontId="19"/>
  </si>
  <si>
    <t>勝率</t>
    <rPh sb="0" eb="2">
      <t>ショウリツ</t>
    </rPh>
    <phoneticPr fontId="19"/>
  </si>
  <si>
    <t>チーム</t>
    <phoneticPr fontId="19"/>
  </si>
  <si>
    <t>本塁打</t>
    <rPh sb="0" eb="3">
      <t>ホンルイダ</t>
    </rPh>
    <phoneticPr fontId="19"/>
  </si>
  <si>
    <t>三塁打</t>
    <rPh sb="0" eb="3">
      <t>サンルイダ</t>
    </rPh>
    <phoneticPr fontId="19"/>
  </si>
  <si>
    <t>二塁打</t>
    <rPh sb="0" eb="3">
      <t>ニルイダ</t>
    </rPh>
    <phoneticPr fontId="19"/>
  </si>
  <si>
    <t>計</t>
    <rPh sb="0" eb="1">
      <t>ケイ</t>
    </rPh>
    <phoneticPr fontId="19"/>
  </si>
  <si>
    <t>チーム</t>
    <phoneticPr fontId="19"/>
  </si>
  <si>
    <t>ハイシニア(６５歳以上)</t>
    <rPh sb="8" eb="11">
      <t>サイイジョウ</t>
    </rPh>
    <phoneticPr fontId="19"/>
  </si>
  <si>
    <t>チーム</t>
    <phoneticPr fontId="19"/>
  </si>
  <si>
    <r>
      <t xml:space="preserve"> ハイシニア</t>
    </r>
    <r>
      <rPr>
        <sz val="12"/>
        <rFont val="HG明朝E"/>
        <family val="1"/>
        <charset val="128"/>
      </rPr>
      <t>(６５歳以上)</t>
    </r>
    <rPh sb="9" eb="12">
      <t>サイイジョウ</t>
    </rPh>
    <phoneticPr fontId="19"/>
  </si>
  <si>
    <t>(２本以上)</t>
    <rPh sb="2" eb="5">
      <t>ホンイジョウ</t>
    </rPh>
    <phoneticPr fontId="19"/>
  </si>
  <si>
    <t>チーム</t>
    <phoneticPr fontId="19"/>
  </si>
  <si>
    <t>（成績データ/HP　"茶々でーす！県シニアソフトボール連盟"　による）</t>
    <rPh sb="1" eb="3">
      <t>セイセキ</t>
    </rPh>
    <rPh sb="11" eb="13">
      <t>チャチャ</t>
    </rPh>
    <rPh sb="17" eb="18">
      <t>ケン</t>
    </rPh>
    <rPh sb="27" eb="29">
      <t>レンメイ</t>
    </rPh>
    <phoneticPr fontId="19"/>
  </si>
  <si>
    <t>(シニアの部)</t>
    <rPh sb="5" eb="6">
      <t>ブ</t>
    </rPh>
    <phoneticPr fontId="19"/>
  </si>
  <si>
    <t>投手名</t>
    <rPh sb="0" eb="2">
      <t>トウシュ</t>
    </rPh>
    <rPh sb="2" eb="3">
      <t>メイ</t>
    </rPh>
    <phoneticPr fontId="19"/>
  </si>
  <si>
    <t>生年月日</t>
    <rPh sb="0" eb="2">
      <t>セイネン</t>
    </rPh>
    <rPh sb="2" eb="4">
      <t>ガッピ</t>
    </rPh>
    <phoneticPr fontId="19"/>
  </si>
  <si>
    <t>計
チーム別</t>
    <rPh sb="0" eb="1">
      <t>ケイ</t>
    </rPh>
    <rPh sb="5" eb="6">
      <t>ベツ</t>
    </rPh>
    <phoneticPr fontId="19"/>
  </si>
  <si>
    <t>諏訪山</t>
    <rPh sb="0" eb="2">
      <t>スワ</t>
    </rPh>
    <rPh sb="2" eb="3">
      <t>ヤマ</t>
    </rPh>
    <phoneticPr fontId="19"/>
  </si>
  <si>
    <t>岐南町グ</t>
    <rPh sb="0" eb="3">
      <t>ギナンチョウ</t>
    </rPh>
    <phoneticPr fontId="19"/>
  </si>
  <si>
    <t>鮎の瀬</t>
    <rPh sb="0" eb="1">
      <t>アユ</t>
    </rPh>
    <rPh sb="2" eb="3">
      <t>セ</t>
    </rPh>
    <phoneticPr fontId="19"/>
  </si>
  <si>
    <t>向山</t>
    <rPh sb="0" eb="2">
      <t>ムカイヤマ</t>
    </rPh>
    <phoneticPr fontId="19"/>
  </si>
  <si>
    <t>白鳥</t>
    <rPh sb="0" eb="2">
      <t>シロトリ</t>
    </rPh>
    <phoneticPr fontId="19"/>
  </si>
  <si>
    <t>丹生川</t>
    <rPh sb="0" eb="3">
      <t>ニュウカワ</t>
    </rPh>
    <phoneticPr fontId="19"/>
  </si>
  <si>
    <t>大八</t>
    <rPh sb="0" eb="1">
      <t>ダイ</t>
    </rPh>
    <rPh sb="1" eb="2">
      <t>ハチ</t>
    </rPh>
    <phoneticPr fontId="19"/>
  </si>
  <si>
    <t>試</t>
    <rPh sb="0" eb="1">
      <t>ココロ</t>
    </rPh>
    <phoneticPr fontId="19"/>
  </si>
  <si>
    <t>勝</t>
    <rPh sb="0" eb="1">
      <t>カツ</t>
    </rPh>
    <phoneticPr fontId="19"/>
  </si>
  <si>
    <t>負</t>
    <rPh sb="0" eb="1">
      <t>フ</t>
    </rPh>
    <phoneticPr fontId="19"/>
  </si>
  <si>
    <t>登</t>
    <rPh sb="0" eb="1">
      <t>ト</t>
    </rPh>
    <phoneticPr fontId="19"/>
  </si>
  <si>
    <t>投</t>
    <rPh sb="0" eb="1">
      <t>トウ</t>
    </rPh>
    <phoneticPr fontId="19"/>
  </si>
  <si>
    <t>封</t>
    <rPh sb="0" eb="1">
      <t>フウ</t>
    </rPh>
    <phoneticPr fontId="19"/>
  </si>
  <si>
    <t>敗</t>
    <rPh sb="0" eb="1">
      <t>ハイ</t>
    </rPh>
    <phoneticPr fontId="19"/>
  </si>
  <si>
    <t>岡田</t>
    <rPh sb="0" eb="2">
      <t>オカダ</t>
    </rPh>
    <phoneticPr fontId="19"/>
  </si>
  <si>
    <t>(シ)</t>
    <phoneticPr fontId="19"/>
  </si>
  <si>
    <t>飯沼</t>
    <rPh sb="0" eb="2">
      <t>イイヌマ</t>
    </rPh>
    <phoneticPr fontId="19"/>
  </si>
  <si>
    <t>(シ)</t>
    <phoneticPr fontId="19"/>
  </si>
  <si>
    <t>河口</t>
    <rPh sb="0" eb="2">
      <t>カワグチ</t>
    </rPh>
    <phoneticPr fontId="19"/>
  </si>
  <si>
    <t>堀部</t>
    <rPh sb="0" eb="2">
      <t>ホリベ</t>
    </rPh>
    <phoneticPr fontId="19"/>
  </si>
  <si>
    <t>田口</t>
    <rPh sb="0" eb="2">
      <t>タグチ</t>
    </rPh>
    <phoneticPr fontId="19"/>
  </si>
  <si>
    <t>(フ)</t>
    <phoneticPr fontId="19"/>
  </si>
  <si>
    <t>黄原</t>
    <rPh sb="0" eb="1">
      <t>キ</t>
    </rPh>
    <rPh sb="1" eb="2">
      <t>ハラ</t>
    </rPh>
    <phoneticPr fontId="19"/>
  </si>
  <si>
    <t>(フ)</t>
    <phoneticPr fontId="19"/>
  </si>
  <si>
    <t>林昌</t>
    <rPh sb="0" eb="1">
      <t>ハヤシ</t>
    </rPh>
    <rPh sb="1" eb="2">
      <t>ショウ</t>
    </rPh>
    <phoneticPr fontId="19"/>
  </si>
  <si>
    <t>雪野</t>
    <rPh sb="0" eb="2">
      <t>ユキノ</t>
    </rPh>
    <phoneticPr fontId="19"/>
  </si>
  <si>
    <t>(白)</t>
    <rPh sb="1" eb="2">
      <t>シロ</t>
    </rPh>
    <phoneticPr fontId="19"/>
  </si>
  <si>
    <t>岩田</t>
    <rPh sb="0" eb="2">
      <t>イワタ</t>
    </rPh>
    <phoneticPr fontId="19"/>
  </si>
  <si>
    <t>井口</t>
    <rPh sb="0" eb="2">
      <t>イグチ</t>
    </rPh>
    <phoneticPr fontId="19"/>
  </si>
  <si>
    <t>(高)</t>
    <rPh sb="1" eb="2">
      <t>タカ</t>
    </rPh>
    <phoneticPr fontId="19"/>
  </si>
  <si>
    <t>盛一</t>
    <rPh sb="0" eb="2">
      <t>セイイチ</t>
    </rPh>
    <phoneticPr fontId="19"/>
  </si>
  <si>
    <t>西堀</t>
    <rPh sb="0" eb="2">
      <t>ニシボリ</t>
    </rPh>
    <phoneticPr fontId="19"/>
  </si>
  <si>
    <t>大津</t>
    <rPh sb="0" eb="2">
      <t>オオツ</t>
    </rPh>
    <phoneticPr fontId="19"/>
  </si>
  <si>
    <t>(各)</t>
    <rPh sb="1" eb="2">
      <t>カク</t>
    </rPh>
    <phoneticPr fontId="19"/>
  </si>
  <si>
    <t>大竹</t>
    <rPh sb="0" eb="2">
      <t>オオタケ</t>
    </rPh>
    <phoneticPr fontId="19"/>
  </si>
  <si>
    <t>(岐)</t>
    <rPh sb="1" eb="2">
      <t>チマタ</t>
    </rPh>
    <phoneticPr fontId="19"/>
  </si>
  <si>
    <t>高島</t>
    <rPh sb="0" eb="2">
      <t>タカシマ</t>
    </rPh>
    <phoneticPr fontId="19"/>
  </si>
  <si>
    <t>中村</t>
    <rPh sb="0" eb="2">
      <t>ナカムラ</t>
    </rPh>
    <phoneticPr fontId="19"/>
  </si>
  <si>
    <t>森弘</t>
    <rPh sb="0" eb="1">
      <t>モリ</t>
    </rPh>
    <rPh sb="1" eb="2">
      <t>ヒロシ</t>
    </rPh>
    <phoneticPr fontId="19"/>
  </si>
  <si>
    <t>小石</t>
    <rPh sb="0" eb="2">
      <t>コイシ</t>
    </rPh>
    <phoneticPr fontId="19"/>
  </si>
  <si>
    <t>(関)</t>
    <rPh sb="1" eb="2">
      <t>セキ</t>
    </rPh>
    <phoneticPr fontId="19"/>
  </si>
  <si>
    <t>井戸正</t>
    <rPh sb="0" eb="2">
      <t>イド</t>
    </rPh>
    <rPh sb="2" eb="3">
      <t>セイ</t>
    </rPh>
    <phoneticPr fontId="19"/>
  </si>
  <si>
    <t>木村</t>
    <rPh sb="0" eb="2">
      <t>キムラ</t>
    </rPh>
    <phoneticPr fontId="19"/>
  </si>
  <si>
    <t>(グ)</t>
    <phoneticPr fontId="19"/>
  </si>
  <si>
    <t>高橋</t>
    <rPh sb="0" eb="2">
      <t>タカハシ</t>
    </rPh>
    <phoneticPr fontId="19"/>
  </si>
  <si>
    <t>(グ)</t>
    <phoneticPr fontId="19"/>
  </si>
  <si>
    <t>村瀬</t>
    <rPh sb="0" eb="2">
      <t>ムラセ</t>
    </rPh>
    <phoneticPr fontId="19"/>
  </si>
  <si>
    <t>山田</t>
    <rPh sb="0" eb="2">
      <t>ヤマダ</t>
    </rPh>
    <phoneticPr fontId="19"/>
  </si>
  <si>
    <t>若井</t>
    <rPh sb="0" eb="2">
      <t>ワカイ</t>
    </rPh>
    <phoneticPr fontId="19"/>
  </si>
  <si>
    <t>宇野</t>
    <rPh sb="0" eb="2">
      <t>ウノ</t>
    </rPh>
    <phoneticPr fontId="19"/>
  </si>
  <si>
    <t>(中)</t>
    <rPh sb="1" eb="2">
      <t>ナカ</t>
    </rPh>
    <phoneticPr fontId="19"/>
  </si>
  <si>
    <t>後藤</t>
    <rPh sb="0" eb="2">
      <t>ゴトウ</t>
    </rPh>
    <phoneticPr fontId="19"/>
  </si>
  <si>
    <t>藤田</t>
    <rPh sb="0" eb="2">
      <t>フジタ</t>
    </rPh>
    <phoneticPr fontId="19"/>
  </si>
  <si>
    <t>秋田</t>
    <rPh sb="0" eb="2">
      <t>アキタ</t>
    </rPh>
    <phoneticPr fontId="19"/>
  </si>
  <si>
    <t>(稲)</t>
    <rPh sb="1" eb="2">
      <t>イネ</t>
    </rPh>
    <phoneticPr fontId="19"/>
  </si>
  <si>
    <t>苅谷</t>
    <rPh sb="0" eb="2">
      <t>カリヤ</t>
    </rPh>
    <phoneticPr fontId="19"/>
  </si>
  <si>
    <t>佐々木</t>
    <rPh sb="0" eb="3">
      <t>ササキ</t>
    </rPh>
    <phoneticPr fontId="19"/>
  </si>
  <si>
    <t>関</t>
    <rPh sb="0" eb="1">
      <t>セキ</t>
    </rPh>
    <phoneticPr fontId="19"/>
  </si>
  <si>
    <t>(可)</t>
    <rPh sb="1" eb="2">
      <t>カ</t>
    </rPh>
    <phoneticPr fontId="19"/>
  </si>
  <si>
    <t>古庄</t>
    <rPh sb="0" eb="2">
      <t>フルショウ</t>
    </rPh>
    <phoneticPr fontId="19"/>
  </si>
  <si>
    <t>中島</t>
    <rPh sb="0" eb="2">
      <t>ナカジマ</t>
    </rPh>
    <phoneticPr fontId="19"/>
  </si>
  <si>
    <t>(下)</t>
    <rPh sb="1" eb="2">
      <t>ゲ</t>
    </rPh>
    <phoneticPr fontId="19"/>
  </si>
  <si>
    <t>岡</t>
    <rPh sb="0" eb="1">
      <t>オカ</t>
    </rPh>
    <phoneticPr fontId="19"/>
  </si>
  <si>
    <t>丹羽</t>
    <rPh sb="0" eb="2">
      <t>ニワ</t>
    </rPh>
    <phoneticPr fontId="19"/>
  </si>
  <si>
    <t>福井</t>
    <rPh sb="0" eb="2">
      <t>フクイ</t>
    </rPh>
    <phoneticPr fontId="19"/>
  </si>
  <si>
    <t>(ハイシニアの部)</t>
    <rPh sb="7" eb="8">
      <t>ブ</t>
    </rPh>
    <phoneticPr fontId="19"/>
  </si>
  <si>
    <t>朝霧</t>
    <rPh sb="0" eb="2">
      <t>アサギリ</t>
    </rPh>
    <phoneticPr fontId="19"/>
  </si>
  <si>
    <t>飛騨川</t>
    <rPh sb="0" eb="2">
      <t>ヒダ</t>
    </rPh>
    <rPh sb="2" eb="3">
      <t>ガワ</t>
    </rPh>
    <phoneticPr fontId="19"/>
  </si>
  <si>
    <t>姫治</t>
    <rPh sb="0" eb="1">
      <t>ヒメ</t>
    </rPh>
    <rPh sb="1" eb="2">
      <t>ジ</t>
    </rPh>
    <phoneticPr fontId="19"/>
  </si>
  <si>
    <t>国居</t>
    <rPh sb="0" eb="1">
      <t>クニ</t>
    </rPh>
    <rPh sb="1" eb="2">
      <t>イ</t>
    </rPh>
    <phoneticPr fontId="19"/>
  </si>
  <si>
    <t>林</t>
    <rPh sb="0" eb="1">
      <t>ハヤシ</t>
    </rPh>
    <phoneticPr fontId="19"/>
  </si>
  <si>
    <t>森</t>
    <rPh sb="0" eb="1">
      <t>モリ</t>
    </rPh>
    <phoneticPr fontId="19"/>
  </si>
  <si>
    <t>(エ)</t>
    <phoneticPr fontId="19"/>
  </si>
  <si>
    <t>(エ)</t>
    <phoneticPr fontId="19"/>
  </si>
  <si>
    <t>竹山</t>
    <rPh sb="0" eb="2">
      <t>タケヤマ</t>
    </rPh>
    <phoneticPr fontId="19"/>
  </si>
  <si>
    <t>(エ)</t>
    <phoneticPr fontId="19"/>
  </si>
  <si>
    <t>(古　希　の　部)</t>
    <rPh sb="1" eb="2">
      <t>イニシエ</t>
    </rPh>
    <rPh sb="3" eb="4">
      <t>マレ</t>
    </rPh>
    <rPh sb="7" eb="8">
      <t>ブ</t>
    </rPh>
    <phoneticPr fontId="19"/>
  </si>
  <si>
    <t>中津川</t>
    <rPh sb="0" eb="2">
      <t>ナカツ</t>
    </rPh>
    <rPh sb="2" eb="3">
      <t>ガワ</t>
    </rPh>
    <phoneticPr fontId="19"/>
  </si>
  <si>
    <t>登</t>
    <rPh sb="0" eb="1">
      <t>ノボル</t>
    </rPh>
    <phoneticPr fontId="19"/>
  </si>
  <si>
    <t>（稲）</t>
    <rPh sb="1" eb="2">
      <t>イネ</t>
    </rPh>
    <phoneticPr fontId="19"/>
  </si>
  <si>
    <t>佐々木優</t>
    <rPh sb="0" eb="3">
      <t>ササキ</t>
    </rPh>
    <rPh sb="3" eb="4">
      <t>ユウ</t>
    </rPh>
    <phoneticPr fontId="19"/>
  </si>
  <si>
    <t>（信）</t>
    <rPh sb="1" eb="2">
      <t>シン</t>
    </rPh>
    <phoneticPr fontId="19"/>
  </si>
  <si>
    <t>佐野</t>
    <rPh sb="0" eb="2">
      <t>サノ</t>
    </rPh>
    <phoneticPr fontId="19"/>
  </si>
  <si>
    <t>多賀</t>
    <rPh sb="0" eb="2">
      <t>タガ</t>
    </rPh>
    <phoneticPr fontId="19"/>
  </si>
  <si>
    <t>伊藤</t>
    <rPh sb="0" eb="2">
      <t>イトウ</t>
    </rPh>
    <phoneticPr fontId="19"/>
  </si>
  <si>
    <t>（エ）</t>
    <phoneticPr fontId="19"/>
  </si>
  <si>
    <t>（エ）</t>
    <phoneticPr fontId="19"/>
  </si>
  <si>
    <t>国定</t>
    <rPh sb="0" eb="2">
      <t>クニサダ</t>
    </rPh>
    <phoneticPr fontId="19"/>
  </si>
  <si>
    <t>（各）</t>
    <rPh sb="1" eb="2">
      <t>カク</t>
    </rPh>
    <phoneticPr fontId="19"/>
  </si>
  <si>
    <t>塚原</t>
    <rPh sb="0" eb="2">
      <t>ツカハラ</t>
    </rPh>
    <phoneticPr fontId="19"/>
  </si>
  <si>
    <t>清水道</t>
    <rPh sb="0" eb="2">
      <t>シミズ</t>
    </rPh>
    <rPh sb="2" eb="3">
      <t>ミチ</t>
    </rPh>
    <phoneticPr fontId="19"/>
  </si>
  <si>
    <t>田島</t>
    <rPh sb="0" eb="2">
      <t>タジマ</t>
    </rPh>
    <phoneticPr fontId="19"/>
  </si>
  <si>
    <t>（郡）</t>
    <rPh sb="1" eb="2">
      <t>グン</t>
    </rPh>
    <phoneticPr fontId="19"/>
  </si>
  <si>
    <t>仲上</t>
    <rPh sb="0" eb="2">
      <t>ナカガミ</t>
    </rPh>
    <phoneticPr fontId="19"/>
  </si>
  <si>
    <t>早川</t>
    <rPh sb="0" eb="2">
      <t>ハヤカワ</t>
    </rPh>
    <phoneticPr fontId="19"/>
  </si>
  <si>
    <t>（中）</t>
    <rPh sb="1" eb="2">
      <t>ナカ</t>
    </rPh>
    <phoneticPr fontId="19"/>
  </si>
  <si>
    <t>内川</t>
    <rPh sb="0" eb="2">
      <t>ウチカワ</t>
    </rPh>
    <phoneticPr fontId="19"/>
  </si>
  <si>
    <t>（可）</t>
    <rPh sb="1" eb="2">
      <t>カ</t>
    </rPh>
    <phoneticPr fontId="19"/>
  </si>
  <si>
    <t>本</t>
  </si>
  <si>
    <t>三</t>
  </si>
  <si>
    <t>(シニアの部）</t>
    <rPh sb="5" eb="6">
      <t>ブ</t>
    </rPh>
    <phoneticPr fontId="19"/>
  </si>
  <si>
    <t>二</t>
    <rPh sb="0" eb="1">
      <t>２</t>
    </rPh>
    <phoneticPr fontId="19"/>
  </si>
  <si>
    <t>門田</t>
    <rPh sb="0" eb="2">
      <t>カドタ</t>
    </rPh>
    <phoneticPr fontId="19"/>
  </si>
  <si>
    <t>（フ）</t>
    <phoneticPr fontId="19"/>
  </si>
  <si>
    <t>林ニ</t>
    <rPh sb="0" eb="1">
      <t>ハヤシ</t>
    </rPh>
    <phoneticPr fontId="19"/>
  </si>
  <si>
    <t>太田</t>
    <rPh sb="0" eb="2">
      <t>オオタ</t>
    </rPh>
    <phoneticPr fontId="19"/>
  </si>
  <si>
    <t>大野</t>
    <rPh sb="0" eb="2">
      <t>オオノ</t>
    </rPh>
    <phoneticPr fontId="19"/>
  </si>
  <si>
    <t>小林</t>
    <rPh sb="0" eb="2">
      <t>コバヤシ</t>
    </rPh>
    <phoneticPr fontId="19"/>
  </si>
  <si>
    <t>（フ）</t>
    <phoneticPr fontId="19"/>
  </si>
  <si>
    <t>境田</t>
    <rPh sb="0" eb="2">
      <t>サカイダ</t>
    </rPh>
    <phoneticPr fontId="19"/>
  </si>
  <si>
    <t>山本</t>
    <rPh sb="0" eb="2">
      <t>ヤマモト</t>
    </rPh>
    <phoneticPr fontId="19"/>
  </si>
  <si>
    <t>鈴木</t>
    <rPh sb="0" eb="2">
      <t>スズキ</t>
    </rPh>
    <phoneticPr fontId="19"/>
  </si>
  <si>
    <t>西岡</t>
    <rPh sb="0" eb="2">
      <t>ニシオカ</t>
    </rPh>
    <phoneticPr fontId="19"/>
  </si>
  <si>
    <t>林好</t>
    <rPh sb="0" eb="1">
      <t>ハヤシ</t>
    </rPh>
    <rPh sb="1" eb="2">
      <t>ヨシ</t>
    </rPh>
    <phoneticPr fontId="19"/>
  </si>
  <si>
    <t>（フ）</t>
    <phoneticPr fontId="19"/>
  </si>
  <si>
    <t>堀</t>
    <rPh sb="0" eb="1">
      <t>ホリ</t>
    </rPh>
    <phoneticPr fontId="19"/>
  </si>
  <si>
    <t>（フ）</t>
    <phoneticPr fontId="19"/>
  </si>
  <si>
    <t>渡辺</t>
    <rPh sb="0" eb="2">
      <t>ワタナベ</t>
    </rPh>
    <phoneticPr fontId="19"/>
  </si>
  <si>
    <t>（フ）</t>
    <phoneticPr fontId="19"/>
  </si>
  <si>
    <t>滝本</t>
    <rPh sb="0" eb="2">
      <t>タキモト</t>
    </rPh>
    <phoneticPr fontId="19"/>
  </si>
  <si>
    <t>（シ）</t>
    <phoneticPr fontId="19"/>
  </si>
  <si>
    <t>堀場</t>
    <rPh sb="0" eb="2">
      <t>ホリバ</t>
    </rPh>
    <phoneticPr fontId="19"/>
  </si>
  <si>
    <t>（シ）</t>
    <phoneticPr fontId="19"/>
  </si>
  <si>
    <t>小川</t>
    <rPh sb="0" eb="2">
      <t>オガワ</t>
    </rPh>
    <phoneticPr fontId="19"/>
  </si>
  <si>
    <t>池内</t>
    <rPh sb="0" eb="2">
      <t>イケウチ</t>
    </rPh>
    <phoneticPr fontId="19"/>
  </si>
  <si>
    <t>小野</t>
    <rPh sb="0" eb="2">
      <t>オノ</t>
    </rPh>
    <phoneticPr fontId="19"/>
  </si>
  <si>
    <t>（シ）</t>
    <phoneticPr fontId="19"/>
  </si>
  <si>
    <t>川上</t>
    <rPh sb="0" eb="2">
      <t>カワカミ</t>
    </rPh>
    <phoneticPr fontId="19"/>
  </si>
  <si>
    <t>藤吉</t>
    <rPh sb="0" eb="2">
      <t>フジヨシ</t>
    </rPh>
    <phoneticPr fontId="19"/>
  </si>
  <si>
    <t>今井田</t>
    <rPh sb="0" eb="3">
      <t>イマイダ</t>
    </rPh>
    <phoneticPr fontId="19"/>
  </si>
  <si>
    <t>松井</t>
    <rPh sb="0" eb="2">
      <t>マツイ</t>
    </rPh>
    <phoneticPr fontId="19"/>
  </si>
  <si>
    <t>角島</t>
    <rPh sb="0" eb="1">
      <t>カク</t>
    </rPh>
    <rPh sb="1" eb="2">
      <t>シマ</t>
    </rPh>
    <phoneticPr fontId="19"/>
  </si>
  <si>
    <t>（高）</t>
    <rPh sb="1" eb="2">
      <t>タカ</t>
    </rPh>
    <phoneticPr fontId="19"/>
  </si>
  <si>
    <t>大村</t>
    <rPh sb="0" eb="2">
      <t>オオムラ</t>
    </rPh>
    <phoneticPr fontId="19"/>
  </si>
  <si>
    <t>清水</t>
    <rPh sb="0" eb="2">
      <t>シミズ</t>
    </rPh>
    <phoneticPr fontId="19"/>
  </si>
  <si>
    <t>宮ノ脇</t>
    <rPh sb="0" eb="1">
      <t>ミヤ</t>
    </rPh>
    <rPh sb="2" eb="3">
      <t>ワキ</t>
    </rPh>
    <phoneticPr fontId="19"/>
  </si>
  <si>
    <t>柳島</t>
    <rPh sb="0" eb="2">
      <t>ヤナギシマ</t>
    </rPh>
    <phoneticPr fontId="19"/>
  </si>
  <si>
    <t>蜘手</t>
    <rPh sb="0" eb="1">
      <t>クモ</t>
    </rPh>
    <rPh sb="1" eb="2">
      <t>テ</t>
    </rPh>
    <phoneticPr fontId="19"/>
  </si>
  <si>
    <t>二村</t>
    <rPh sb="0" eb="2">
      <t>ニムラ</t>
    </rPh>
    <phoneticPr fontId="19"/>
  </si>
  <si>
    <t>丸山</t>
    <rPh sb="0" eb="2">
      <t>マルヤマ</t>
    </rPh>
    <phoneticPr fontId="19"/>
  </si>
  <si>
    <t>菅野</t>
    <rPh sb="0" eb="1">
      <t>カン</t>
    </rPh>
    <rPh sb="1" eb="2">
      <t>ノ</t>
    </rPh>
    <phoneticPr fontId="19"/>
  </si>
  <si>
    <t>野添</t>
    <rPh sb="0" eb="2">
      <t>ノゾエ</t>
    </rPh>
    <phoneticPr fontId="19"/>
  </si>
  <si>
    <t>久々野</t>
    <rPh sb="0" eb="3">
      <t>クグノ</t>
    </rPh>
    <phoneticPr fontId="19"/>
  </si>
  <si>
    <t>渡瀬</t>
    <rPh sb="0" eb="2">
      <t>ワタセ</t>
    </rPh>
    <phoneticPr fontId="19"/>
  </si>
  <si>
    <t>松原</t>
    <rPh sb="0" eb="2">
      <t>マツバラ</t>
    </rPh>
    <phoneticPr fontId="19"/>
  </si>
  <si>
    <t>（岐）</t>
    <rPh sb="1" eb="2">
      <t>チマタ</t>
    </rPh>
    <phoneticPr fontId="19"/>
  </si>
  <si>
    <t>坂井田</t>
    <rPh sb="0" eb="2">
      <t>サカイ</t>
    </rPh>
    <rPh sb="2" eb="3">
      <t>タ</t>
    </rPh>
    <phoneticPr fontId="19"/>
  </si>
  <si>
    <t>高木</t>
    <rPh sb="0" eb="2">
      <t>タカギ</t>
    </rPh>
    <phoneticPr fontId="19"/>
  </si>
  <si>
    <t>戸崎</t>
    <rPh sb="0" eb="1">
      <t>ト</t>
    </rPh>
    <rPh sb="1" eb="2">
      <t>サキ</t>
    </rPh>
    <phoneticPr fontId="19"/>
  </si>
  <si>
    <t>葛谷</t>
    <rPh sb="0" eb="2">
      <t>クズヤ</t>
    </rPh>
    <phoneticPr fontId="19"/>
  </si>
  <si>
    <t>田代</t>
    <rPh sb="0" eb="2">
      <t>タシロ</t>
    </rPh>
    <phoneticPr fontId="19"/>
  </si>
  <si>
    <t>古川</t>
    <rPh sb="0" eb="2">
      <t>フルカワ</t>
    </rPh>
    <phoneticPr fontId="19"/>
  </si>
  <si>
    <t>森孝</t>
    <rPh sb="0" eb="1">
      <t>モリ</t>
    </rPh>
    <rPh sb="1" eb="2">
      <t>タカシ</t>
    </rPh>
    <phoneticPr fontId="19"/>
  </si>
  <si>
    <t>山口</t>
    <rPh sb="0" eb="2">
      <t>ヤマグチ</t>
    </rPh>
    <phoneticPr fontId="19"/>
  </si>
  <si>
    <t>進藤</t>
    <rPh sb="0" eb="2">
      <t>シンドウ</t>
    </rPh>
    <phoneticPr fontId="19"/>
  </si>
  <si>
    <t>横山</t>
    <rPh sb="0" eb="2">
      <t>ヨコヤマ</t>
    </rPh>
    <phoneticPr fontId="19"/>
  </si>
  <si>
    <t>寺倉</t>
    <rPh sb="0" eb="2">
      <t>テラクラ</t>
    </rPh>
    <phoneticPr fontId="19"/>
  </si>
  <si>
    <t>今尾</t>
    <rPh sb="0" eb="2">
      <t>イマオ</t>
    </rPh>
    <phoneticPr fontId="19"/>
  </si>
  <si>
    <t>岡本　</t>
    <rPh sb="0" eb="2">
      <t>オカモト</t>
    </rPh>
    <phoneticPr fontId="19"/>
  </si>
  <si>
    <t>小泉</t>
    <rPh sb="0" eb="2">
      <t>コイズミ</t>
    </rPh>
    <phoneticPr fontId="19"/>
  </si>
  <si>
    <t>杉山</t>
    <rPh sb="0" eb="2">
      <t>スギヤマ</t>
    </rPh>
    <phoneticPr fontId="19"/>
  </si>
  <si>
    <t>（白）</t>
    <rPh sb="1" eb="2">
      <t>シロ</t>
    </rPh>
    <phoneticPr fontId="19"/>
  </si>
  <si>
    <t>角</t>
    <rPh sb="0" eb="1">
      <t>スミ</t>
    </rPh>
    <phoneticPr fontId="19"/>
  </si>
  <si>
    <t>水向</t>
    <rPh sb="0" eb="1">
      <t>ミズ</t>
    </rPh>
    <rPh sb="1" eb="2">
      <t>ム</t>
    </rPh>
    <phoneticPr fontId="19"/>
  </si>
  <si>
    <t>鷲見</t>
    <rPh sb="0" eb="2">
      <t>スミ</t>
    </rPh>
    <phoneticPr fontId="19"/>
  </si>
  <si>
    <t>瀬木</t>
    <rPh sb="0" eb="2">
      <t>セギ</t>
    </rPh>
    <phoneticPr fontId="19"/>
  </si>
  <si>
    <t>武藤</t>
    <rPh sb="0" eb="2">
      <t>ムトウ</t>
    </rPh>
    <phoneticPr fontId="19"/>
  </si>
  <si>
    <t>戸川</t>
    <rPh sb="0" eb="2">
      <t>トガワ</t>
    </rPh>
    <phoneticPr fontId="19"/>
  </si>
  <si>
    <t>鷲見保</t>
    <rPh sb="0" eb="2">
      <t>スミ</t>
    </rPh>
    <rPh sb="2" eb="3">
      <t>タモツ</t>
    </rPh>
    <phoneticPr fontId="19"/>
  </si>
  <si>
    <t>（グ）</t>
    <phoneticPr fontId="19"/>
  </si>
  <si>
    <t>長瀬</t>
    <rPh sb="0" eb="2">
      <t>ナガセ</t>
    </rPh>
    <phoneticPr fontId="19"/>
  </si>
  <si>
    <t>安田</t>
    <rPh sb="0" eb="2">
      <t>ヤスダ</t>
    </rPh>
    <phoneticPr fontId="19"/>
  </si>
  <si>
    <t>江崎</t>
    <rPh sb="0" eb="2">
      <t>エザキ</t>
    </rPh>
    <phoneticPr fontId="19"/>
  </si>
  <si>
    <t>小池</t>
    <rPh sb="0" eb="2">
      <t>コイケ</t>
    </rPh>
    <phoneticPr fontId="19"/>
  </si>
  <si>
    <t>長屋</t>
    <rPh sb="0" eb="2">
      <t>ナガヤ</t>
    </rPh>
    <phoneticPr fontId="19"/>
  </si>
  <si>
    <t>河原</t>
    <rPh sb="0" eb="2">
      <t>カワハラ</t>
    </rPh>
    <phoneticPr fontId="19"/>
  </si>
  <si>
    <t>（グ）</t>
    <phoneticPr fontId="19"/>
  </si>
  <si>
    <t>（関）</t>
    <rPh sb="1" eb="2">
      <t>セキ</t>
    </rPh>
    <phoneticPr fontId="19"/>
  </si>
  <si>
    <t>今田</t>
    <rPh sb="0" eb="2">
      <t>イマダ</t>
    </rPh>
    <phoneticPr fontId="19"/>
  </si>
  <si>
    <t>野村</t>
    <rPh sb="0" eb="2">
      <t>ノムラ</t>
    </rPh>
    <phoneticPr fontId="19"/>
  </si>
  <si>
    <t>永見</t>
    <rPh sb="0" eb="2">
      <t>ナガミ</t>
    </rPh>
    <phoneticPr fontId="19"/>
  </si>
  <si>
    <t>三輪</t>
    <rPh sb="0" eb="2">
      <t>ミワ</t>
    </rPh>
    <phoneticPr fontId="19"/>
  </si>
  <si>
    <t>与那覇</t>
    <rPh sb="0" eb="3">
      <t>ヨナハ</t>
    </rPh>
    <phoneticPr fontId="19"/>
  </si>
  <si>
    <t>山際</t>
    <rPh sb="0" eb="2">
      <t>ヤマギワ</t>
    </rPh>
    <phoneticPr fontId="19"/>
  </si>
  <si>
    <t>尾関</t>
    <rPh sb="0" eb="2">
      <t>オゼキ</t>
    </rPh>
    <phoneticPr fontId="19"/>
  </si>
  <si>
    <t>佐々木茂</t>
    <rPh sb="0" eb="3">
      <t>ササキ</t>
    </rPh>
    <rPh sb="3" eb="4">
      <t>シゲル</t>
    </rPh>
    <phoneticPr fontId="19"/>
  </si>
  <si>
    <t>平田</t>
    <rPh sb="0" eb="2">
      <t>ヒラタ</t>
    </rPh>
    <phoneticPr fontId="19"/>
  </si>
  <si>
    <t>若山</t>
    <rPh sb="0" eb="2">
      <t>ワカヤマ</t>
    </rPh>
    <phoneticPr fontId="19"/>
  </si>
  <si>
    <t>田口善</t>
    <rPh sb="0" eb="2">
      <t>タグチ</t>
    </rPh>
    <rPh sb="2" eb="3">
      <t>ゼン</t>
    </rPh>
    <phoneticPr fontId="19"/>
  </si>
  <si>
    <t>可知</t>
    <rPh sb="0" eb="2">
      <t>カチ</t>
    </rPh>
    <phoneticPr fontId="19"/>
  </si>
  <si>
    <t>田口勉</t>
    <rPh sb="0" eb="2">
      <t>タグチ</t>
    </rPh>
    <rPh sb="2" eb="3">
      <t>ツトム</t>
    </rPh>
    <phoneticPr fontId="19"/>
  </si>
  <si>
    <t>不破</t>
    <rPh sb="0" eb="1">
      <t>フ</t>
    </rPh>
    <rPh sb="1" eb="2">
      <t>ハ</t>
    </rPh>
    <phoneticPr fontId="19"/>
  </si>
  <si>
    <t>唐木</t>
    <rPh sb="0" eb="2">
      <t>カラキ</t>
    </rPh>
    <phoneticPr fontId="19"/>
  </si>
  <si>
    <t>大橋</t>
    <rPh sb="0" eb="2">
      <t>オオハシ</t>
    </rPh>
    <phoneticPr fontId="19"/>
  </si>
  <si>
    <t>新家</t>
    <rPh sb="0" eb="1">
      <t>シン</t>
    </rPh>
    <rPh sb="1" eb="2">
      <t>ヤ</t>
    </rPh>
    <phoneticPr fontId="19"/>
  </si>
  <si>
    <t>（下）</t>
    <rPh sb="1" eb="2">
      <t>シタ</t>
    </rPh>
    <phoneticPr fontId="19"/>
  </si>
  <si>
    <t>岡崎利</t>
    <rPh sb="0" eb="2">
      <t>オカザキ</t>
    </rPh>
    <rPh sb="2" eb="3">
      <t>リ</t>
    </rPh>
    <phoneticPr fontId="19"/>
  </si>
  <si>
    <t>今井潔</t>
    <rPh sb="0" eb="2">
      <t>イマイ</t>
    </rPh>
    <rPh sb="2" eb="3">
      <t>キヨシ</t>
    </rPh>
    <phoneticPr fontId="19"/>
  </si>
  <si>
    <t>古田</t>
    <rPh sb="0" eb="2">
      <t>フルタ</t>
    </rPh>
    <phoneticPr fontId="19"/>
  </si>
  <si>
    <t>(ハイシニアの部）</t>
    <rPh sb="7" eb="8">
      <t>ブ</t>
    </rPh>
    <phoneticPr fontId="19"/>
  </si>
  <si>
    <t>選    手</t>
    <rPh sb="0" eb="1">
      <t>セン</t>
    </rPh>
    <rPh sb="5" eb="6">
      <t>テ</t>
    </rPh>
    <phoneticPr fontId="19"/>
  </si>
  <si>
    <t>石丸</t>
    <rPh sb="0" eb="2">
      <t>イシマル</t>
    </rPh>
    <phoneticPr fontId="19"/>
  </si>
  <si>
    <t>(高)</t>
    <rPh sb="1" eb="2">
      <t>コウ</t>
    </rPh>
    <phoneticPr fontId="19"/>
  </si>
  <si>
    <t>田中</t>
    <rPh sb="0" eb="2">
      <t>タナカ</t>
    </rPh>
    <phoneticPr fontId="19"/>
  </si>
  <si>
    <t>安藤</t>
    <rPh sb="0" eb="2">
      <t>アンドウ</t>
    </rPh>
    <phoneticPr fontId="19"/>
  </si>
  <si>
    <t>座馬</t>
    <rPh sb="0" eb="2">
      <t>ザマ</t>
    </rPh>
    <phoneticPr fontId="19"/>
  </si>
  <si>
    <t>和田</t>
    <rPh sb="0" eb="2">
      <t>ワダ</t>
    </rPh>
    <phoneticPr fontId="19"/>
  </si>
  <si>
    <t>(中)</t>
    <rPh sb="1" eb="2">
      <t>チュウ</t>
    </rPh>
    <phoneticPr fontId="19"/>
  </si>
  <si>
    <t>樋田</t>
    <rPh sb="0" eb="2">
      <t>ヒダ</t>
    </rPh>
    <phoneticPr fontId="19"/>
  </si>
  <si>
    <t>(エ)</t>
    <phoneticPr fontId="19"/>
  </si>
  <si>
    <t>金子</t>
    <rPh sb="0" eb="2">
      <t>カネコ</t>
    </rPh>
    <phoneticPr fontId="19"/>
  </si>
  <si>
    <t>竹内</t>
    <rPh sb="0" eb="2">
      <t>タケウチ</t>
    </rPh>
    <phoneticPr fontId="19"/>
  </si>
  <si>
    <t>神野</t>
    <rPh sb="0" eb="2">
      <t>ジンノ</t>
    </rPh>
    <phoneticPr fontId="19"/>
  </si>
  <si>
    <t>河合</t>
    <rPh sb="0" eb="2">
      <t>カワイ</t>
    </rPh>
    <phoneticPr fontId="19"/>
  </si>
  <si>
    <t>山内</t>
    <rPh sb="0" eb="2">
      <t>ヤマウチ</t>
    </rPh>
    <phoneticPr fontId="19"/>
  </si>
  <si>
    <t>藤井</t>
    <rPh sb="0" eb="2">
      <t>フジイ</t>
    </rPh>
    <phoneticPr fontId="19"/>
  </si>
  <si>
    <t>(信)</t>
    <rPh sb="1" eb="2">
      <t>シン</t>
    </rPh>
    <phoneticPr fontId="19"/>
  </si>
  <si>
    <t>柳沢</t>
    <rPh sb="0" eb="2">
      <t>ヤナギサワ</t>
    </rPh>
    <phoneticPr fontId="19"/>
  </si>
  <si>
    <t>大沢</t>
    <rPh sb="0" eb="2">
      <t>オオサワ</t>
    </rPh>
    <phoneticPr fontId="19"/>
  </si>
  <si>
    <t>榊原</t>
    <rPh sb="0" eb="2">
      <t>サカキバラ</t>
    </rPh>
    <phoneticPr fontId="19"/>
  </si>
  <si>
    <t>（エ）</t>
    <phoneticPr fontId="19"/>
  </si>
  <si>
    <t>北村</t>
    <rPh sb="0" eb="2">
      <t>キタムラ</t>
    </rPh>
    <phoneticPr fontId="19"/>
  </si>
  <si>
    <t>(エ)</t>
    <phoneticPr fontId="19"/>
  </si>
  <si>
    <t>松尾</t>
    <rPh sb="0" eb="2">
      <t>マツオ</t>
    </rPh>
    <phoneticPr fontId="19"/>
  </si>
  <si>
    <t>小見山</t>
    <rPh sb="0" eb="3">
      <t>コミヤマ</t>
    </rPh>
    <phoneticPr fontId="19"/>
  </si>
  <si>
    <t>清水外</t>
    <rPh sb="0" eb="2">
      <t>シミズ</t>
    </rPh>
    <rPh sb="2" eb="3">
      <t>ソト</t>
    </rPh>
    <phoneticPr fontId="19"/>
  </si>
  <si>
    <t>猪俣</t>
    <rPh sb="0" eb="2">
      <t>イノマタ</t>
    </rPh>
    <phoneticPr fontId="19"/>
  </si>
  <si>
    <t>(郡)</t>
    <rPh sb="1" eb="2">
      <t>グン</t>
    </rPh>
    <phoneticPr fontId="19"/>
  </si>
  <si>
    <t>尾藤義</t>
    <rPh sb="0" eb="2">
      <t>ビトウ</t>
    </rPh>
    <rPh sb="2" eb="3">
      <t>ギ</t>
    </rPh>
    <phoneticPr fontId="19"/>
  </si>
  <si>
    <t>国居稔</t>
    <rPh sb="0" eb="1">
      <t>クニ</t>
    </rPh>
    <rPh sb="1" eb="2">
      <t>キョ</t>
    </rPh>
    <rPh sb="2" eb="3">
      <t>ミノル</t>
    </rPh>
    <phoneticPr fontId="19"/>
  </si>
  <si>
    <t>国居嘉</t>
    <rPh sb="0" eb="1">
      <t>クニ</t>
    </rPh>
    <rPh sb="1" eb="2">
      <t>キョ</t>
    </rPh>
    <rPh sb="2" eb="3">
      <t>カ</t>
    </rPh>
    <phoneticPr fontId="19"/>
  </si>
  <si>
    <t>島尻</t>
    <rPh sb="0" eb="2">
      <t>シマジリ</t>
    </rPh>
    <phoneticPr fontId="19"/>
  </si>
  <si>
    <t>竹下</t>
    <rPh sb="0" eb="2">
      <t>タケシタ</t>
    </rPh>
    <phoneticPr fontId="19"/>
  </si>
  <si>
    <t>曽我</t>
    <rPh sb="0" eb="2">
      <t>ソガ</t>
    </rPh>
    <phoneticPr fontId="19"/>
  </si>
  <si>
    <t>森川</t>
    <rPh sb="0" eb="2">
      <t>モリカワ</t>
    </rPh>
    <phoneticPr fontId="19"/>
  </si>
  <si>
    <t>座馬</t>
    <rPh sb="0" eb="1">
      <t>ザ</t>
    </rPh>
    <rPh sb="1" eb="2">
      <t>ウマ</t>
    </rPh>
    <phoneticPr fontId="19"/>
  </si>
  <si>
    <t>溝口</t>
    <rPh sb="0" eb="2">
      <t>ミゾグチ</t>
    </rPh>
    <phoneticPr fontId="19"/>
  </si>
  <si>
    <t>前田</t>
    <rPh sb="0" eb="2">
      <t>マエダ</t>
    </rPh>
    <phoneticPr fontId="19"/>
  </si>
  <si>
    <t>　過去５年間の
連　盟　受　賞　者　（団体・個人)</t>
    <rPh sb="1" eb="3">
      <t>カコ</t>
    </rPh>
    <rPh sb="4" eb="6">
      <t>ネンカン</t>
    </rPh>
    <rPh sb="8" eb="9">
      <t>レン</t>
    </rPh>
    <rPh sb="10" eb="11">
      <t>メイ</t>
    </rPh>
    <rPh sb="12" eb="13">
      <t>ウケ</t>
    </rPh>
    <rPh sb="14" eb="15">
      <t>ショウ</t>
    </rPh>
    <rPh sb="16" eb="17">
      <t>シャ</t>
    </rPh>
    <rPh sb="19" eb="21">
      <t>ダンタイ</t>
    </rPh>
    <rPh sb="22" eb="24">
      <t>コジン</t>
    </rPh>
    <phoneticPr fontId="19"/>
  </si>
  <si>
    <t>　　(参 　考)</t>
    <rPh sb="3" eb="4">
      <t>サン</t>
    </rPh>
    <rPh sb="6" eb="7">
      <t>コウ</t>
    </rPh>
    <phoneticPr fontId="19"/>
  </si>
  <si>
    <t>　　 ～栄えある受賞おめでとうございます～</t>
    <rPh sb="4" eb="5">
      <t>ハ</t>
    </rPh>
    <rPh sb="8" eb="10">
      <t>ジュショウ</t>
    </rPh>
    <phoneticPr fontId="19"/>
  </si>
  <si>
    <t>項　目</t>
    <rPh sb="0" eb="1">
      <t>コウ</t>
    </rPh>
    <rPh sb="2" eb="3">
      <t>メ</t>
    </rPh>
    <phoneticPr fontId="19"/>
  </si>
  <si>
    <t>平成　2　２　年度</t>
    <rPh sb="0" eb="2">
      <t>ヘイセイ</t>
    </rPh>
    <rPh sb="7" eb="9">
      <t>ネンド</t>
    </rPh>
    <phoneticPr fontId="19"/>
  </si>
  <si>
    <t>平成　２ ３　年度</t>
    <rPh sb="0" eb="2">
      <t>ヘイセイ</t>
    </rPh>
    <rPh sb="7" eb="9">
      <t>ネンド</t>
    </rPh>
    <phoneticPr fontId="19"/>
  </si>
  <si>
    <t>平成　２ ４　年度</t>
    <rPh sb="0" eb="2">
      <t>ヘイセイ</t>
    </rPh>
    <rPh sb="7" eb="9">
      <t>ネンド</t>
    </rPh>
    <phoneticPr fontId="19"/>
  </si>
  <si>
    <t>平成　２　５　年度</t>
    <rPh sb="0" eb="2">
      <t>ヘイセイ</t>
    </rPh>
    <rPh sb="7" eb="9">
      <t>ネンド</t>
    </rPh>
    <phoneticPr fontId="19"/>
  </si>
  <si>
    <t>平成　２　６　年度</t>
    <rPh sb="0" eb="2">
      <t>ヘイセイ</t>
    </rPh>
    <rPh sb="7" eb="9">
      <t>ネンド</t>
    </rPh>
    <phoneticPr fontId="19"/>
  </si>
  <si>
    <t>今　　　季</t>
    <rPh sb="0" eb="1">
      <t>イマ</t>
    </rPh>
    <rPh sb="4" eb="5">
      <t>キ</t>
    </rPh>
    <phoneticPr fontId="19"/>
  </si>
  <si>
    <t>シニア</t>
    <phoneticPr fontId="19"/>
  </si>
  <si>
    <t>ハイ
シニア</t>
    <phoneticPr fontId="19"/>
  </si>
  <si>
    <t>古希</t>
    <rPh sb="0" eb="2">
      <t>コキ</t>
    </rPh>
    <phoneticPr fontId="19"/>
  </si>
  <si>
    <t>優勝</t>
    <rPh sb="0" eb="2">
      <t>ユウショウ</t>
    </rPh>
    <phoneticPr fontId="19"/>
  </si>
  <si>
    <r>
      <t>シルバ</t>
    </r>
    <r>
      <rPr>
        <b/>
        <sz val="28"/>
        <rFont val="ＭＳ Ｐ明朝"/>
        <family val="1"/>
        <charset val="128"/>
      </rPr>
      <t>ー</t>
    </r>
    <phoneticPr fontId="19"/>
  </si>
  <si>
    <t>シニア各</t>
    <rPh sb="3" eb="4">
      <t>カク</t>
    </rPh>
    <phoneticPr fontId="19"/>
  </si>
  <si>
    <t>信長</t>
    <rPh sb="0" eb="1">
      <t>ノブ</t>
    </rPh>
    <rPh sb="1" eb="2">
      <t>ナガ</t>
    </rPh>
    <phoneticPr fontId="19"/>
  </si>
  <si>
    <r>
      <t>シルバ</t>
    </r>
    <r>
      <rPr>
        <b/>
        <sz val="28"/>
        <rFont val="ＭＳ Ｐ明朝"/>
        <family val="1"/>
        <charset val="128"/>
      </rPr>
      <t>ー</t>
    </r>
    <phoneticPr fontId="19"/>
  </si>
  <si>
    <t>白鳥</t>
    <rPh sb="0" eb="2">
      <t>シラトリ</t>
    </rPh>
    <phoneticPr fontId="19"/>
  </si>
  <si>
    <t>稲羽</t>
    <rPh sb="0" eb="1">
      <t>イナ</t>
    </rPh>
    <rPh sb="1" eb="2">
      <t>ハ</t>
    </rPh>
    <phoneticPr fontId="19"/>
  </si>
  <si>
    <r>
      <t>シルバ</t>
    </r>
    <r>
      <rPr>
        <b/>
        <sz val="28"/>
        <rFont val="ＭＳ Ｐ明朝"/>
        <family val="1"/>
        <charset val="128"/>
      </rPr>
      <t>ー</t>
    </r>
    <phoneticPr fontId="19"/>
  </si>
  <si>
    <t>可児</t>
    <rPh sb="0" eb="2">
      <t>カニ</t>
    </rPh>
    <phoneticPr fontId="19"/>
  </si>
  <si>
    <t>グレート</t>
    <phoneticPr fontId="19"/>
  </si>
  <si>
    <r>
      <t>シルバ</t>
    </r>
    <r>
      <rPr>
        <b/>
        <sz val="28"/>
        <rFont val="HGS明朝B"/>
        <family val="1"/>
        <charset val="128"/>
      </rPr>
      <t>ー</t>
    </r>
    <phoneticPr fontId="19"/>
  </si>
  <si>
    <t>準優勝</t>
    <rPh sb="0" eb="3">
      <t>ジュンユウショウ</t>
    </rPh>
    <phoneticPr fontId="19"/>
  </si>
  <si>
    <t>岐南</t>
    <rPh sb="0" eb="2">
      <t>ギナン</t>
    </rPh>
    <phoneticPr fontId="19"/>
  </si>
  <si>
    <t>グレ-ト</t>
    <phoneticPr fontId="19"/>
  </si>
  <si>
    <t>フレンズ</t>
    <phoneticPr fontId="19"/>
  </si>
  <si>
    <t>三位</t>
    <rPh sb="0" eb="2">
      <t>サンイ</t>
    </rPh>
    <phoneticPr fontId="19"/>
  </si>
  <si>
    <t>フレンズ</t>
    <phoneticPr fontId="19"/>
  </si>
  <si>
    <t>最高殊勲
選手</t>
    <rPh sb="0" eb="2">
      <t>サイコウ</t>
    </rPh>
    <rPh sb="2" eb="4">
      <t>シュクン</t>
    </rPh>
    <rPh sb="5" eb="7">
      <t>センシュ</t>
    </rPh>
    <phoneticPr fontId="19"/>
  </si>
  <si>
    <t>小川(シ)</t>
    <rPh sb="0" eb="2">
      <t>オガワ</t>
    </rPh>
    <phoneticPr fontId="19"/>
  </si>
  <si>
    <t>小野(シ)</t>
    <rPh sb="0" eb="2">
      <t>オノ</t>
    </rPh>
    <phoneticPr fontId="19"/>
  </si>
  <si>
    <t>林(シ)</t>
    <rPh sb="0" eb="1">
      <t>ハヤシ</t>
    </rPh>
    <phoneticPr fontId="19"/>
  </si>
  <si>
    <t>堀場
(シ)</t>
    <rPh sb="0" eb="2">
      <t>ホリバ</t>
    </rPh>
    <phoneticPr fontId="19"/>
  </si>
  <si>
    <t>雪野
(白)</t>
    <rPh sb="0" eb="2">
      <t>ユキノ</t>
    </rPh>
    <rPh sb="4" eb="5">
      <t>シロ</t>
    </rPh>
    <phoneticPr fontId="19"/>
  </si>
  <si>
    <t>飯沼
(シ)</t>
    <rPh sb="0" eb="2">
      <t>イイヌマ</t>
    </rPh>
    <phoneticPr fontId="19"/>
  </si>
  <si>
    <t>最優秀
選手</t>
    <rPh sb="0" eb="3">
      <t>サイユウシュウ</t>
    </rPh>
    <rPh sb="4" eb="6">
      <t>センシュ</t>
    </rPh>
    <phoneticPr fontId="19"/>
  </si>
  <si>
    <t>森孝
(岐)</t>
    <rPh sb="0" eb="1">
      <t>モリ</t>
    </rPh>
    <rPh sb="1" eb="2">
      <t>タカシ</t>
    </rPh>
    <rPh sb="4" eb="5">
      <t>チマタ</t>
    </rPh>
    <phoneticPr fontId="19"/>
  </si>
  <si>
    <t>竹山
(シ各)</t>
    <rPh sb="0" eb="2">
      <t>タケヤマ</t>
    </rPh>
    <rPh sb="5" eb="6">
      <t>カク</t>
    </rPh>
    <phoneticPr fontId="19"/>
  </si>
  <si>
    <t>若井
(信)</t>
    <rPh sb="0" eb="2">
      <t>ワカイ</t>
    </rPh>
    <rPh sb="4" eb="5">
      <t>シン</t>
    </rPh>
    <phoneticPr fontId="19"/>
  </si>
  <si>
    <t>大竹(岐)</t>
    <rPh sb="0" eb="1">
      <t>オオ</t>
    </rPh>
    <rPh sb="1" eb="2">
      <t>タケ</t>
    </rPh>
    <rPh sb="3" eb="4">
      <t>チマタ</t>
    </rPh>
    <phoneticPr fontId="19"/>
  </si>
  <si>
    <t>国居
(白)</t>
    <rPh sb="0" eb="1">
      <t>クニ</t>
    </rPh>
    <rPh sb="1" eb="2">
      <t>イ</t>
    </rPh>
    <rPh sb="4" eb="5">
      <t>シロ</t>
    </rPh>
    <phoneticPr fontId="19"/>
  </si>
  <si>
    <t>佐々木
(稲)</t>
    <rPh sb="0" eb="3">
      <t>ササキ</t>
    </rPh>
    <rPh sb="5" eb="6">
      <t>イネ</t>
    </rPh>
    <phoneticPr fontId="19"/>
  </si>
  <si>
    <t>若井
(グ)</t>
    <rPh sb="0" eb="2">
      <t>ワカイ</t>
    </rPh>
    <phoneticPr fontId="19"/>
  </si>
  <si>
    <t>阿部
(可)</t>
    <rPh sb="0" eb="2">
      <t>アベ</t>
    </rPh>
    <rPh sb="4" eb="5">
      <t>カ</t>
    </rPh>
    <phoneticPr fontId="19"/>
  </si>
  <si>
    <t>間宮光
(信)</t>
    <rPh sb="0" eb="2">
      <t>マミヤ</t>
    </rPh>
    <rPh sb="2" eb="3">
      <t>ヒカル</t>
    </rPh>
    <rPh sb="5" eb="6">
      <t>シン</t>
    </rPh>
    <phoneticPr fontId="19"/>
  </si>
  <si>
    <t>葛谷
(岐)</t>
    <rPh sb="0" eb="2">
      <t>クズヤ</t>
    </rPh>
    <rPh sb="4" eb="5">
      <t>チマタ</t>
    </rPh>
    <phoneticPr fontId="19"/>
  </si>
  <si>
    <t>江崎
(グ)</t>
    <rPh sb="0" eb="2">
      <t>エザキ</t>
    </rPh>
    <phoneticPr fontId="19"/>
  </si>
  <si>
    <t>間宮郁
(稲)</t>
    <rPh sb="0" eb="2">
      <t>マミヤ</t>
    </rPh>
    <rPh sb="2" eb="3">
      <t>イク</t>
    </rPh>
    <rPh sb="5" eb="6">
      <t>イネ</t>
    </rPh>
    <phoneticPr fontId="19"/>
  </si>
  <si>
    <t>黄原
(フ)</t>
    <rPh sb="0" eb="1">
      <t>キ</t>
    </rPh>
    <rPh sb="1" eb="2">
      <t>ハラ</t>
    </rPh>
    <phoneticPr fontId="19"/>
  </si>
  <si>
    <t>鷲見正
(白)</t>
    <rPh sb="0" eb="2">
      <t>スミ</t>
    </rPh>
    <rPh sb="2" eb="3">
      <t>ショウ</t>
    </rPh>
    <rPh sb="5" eb="6">
      <t>シロ</t>
    </rPh>
    <phoneticPr fontId="19"/>
  </si>
  <si>
    <t>榊原
(信)</t>
    <rPh sb="0" eb="2">
      <t>サカキバラ</t>
    </rPh>
    <rPh sb="4" eb="5">
      <t>シン</t>
    </rPh>
    <phoneticPr fontId="19"/>
  </si>
  <si>
    <t>田口
(フ)</t>
    <rPh sb="0" eb="2">
      <t>タグチ</t>
    </rPh>
    <phoneticPr fontId="19"/>
  </si>
  <si>
    <t>河原
(グ)</t>
    <rPh sb="0" eb="2">
      <t>カワハラ</t>
    </rPh>
    <phoneticPr fontId="19"/>
  </si>
  <si>
    <t>秋田
(稲)</t>
    <rPh sb="0" eb="2">
      <t>アキタ</t>
    </rPh>
    <rPh sb="4" eb="5">
      <t>イネ</t>
    </rPh>
    <phoneticPr fontId="19"/>
  </si>
  <si>
    <t>優秀
選手</t>
    <rPh sb="0" eb="2">
      <t>ユウシュウ</t>
    </rPh>
    <rPh sb="3" eb="5">
      <t>センシュ</t>
    </rPh>
    <phoneticPr fontId="19"/>
  </si>
  <si>
    <t>森川
(可)</t>
    <rPh sb="0" eb="2">
      <t>モリカワ</t>
    </rPh>
    <rPh sb="4" eb="5">
      <t>カ</t>
    </rPh>
    <phoneticPr fontId="19"/>
  </si>
  <si>
    <t>座馬
(可)</t>
    <rPh sb="0" eb="1">
      <t>ザ</t>
    </rPh>
    <rPh sb="1" eb="2">
      <t>マ</t>
    </rPh>
    <rPh sb="4" eb="5">
      <t>カ</t>
    </rPh>
    <phoneticPr fontId="19"/>
  </si>
  <si>
    <t>三浦
(フ)</t>
    <rPh sb="0" eb="2">
      <t>ミウラ</t>
    </rPh>
    <phoneticPr fontId="19"/>
  </si>
  <si>
    <t>林
(フ)</t>
    <rPh sb="0" eb="1">
      <t>ハヤシ</t>
    </rPh>
    <phoneticPr fontId="19"/>
  </si>
  <si>
    <t>岡田
(シ)</t>
    <rPh sb="0" eb="2">
      <t>オカダ</t>
    </rPh>
    <phoneticPr fontId="19"/>
  </si>
  <si>
    <t>鷲見
(白)</t>
    <rPh sb="0" eb="2">
      <t>スミ</t>
    </rPh>
    <rPh sb="4" eb="5">
      <t>シロ</t>
    </rPh>
    <phoneticPr fontId="19"/>
  </si>
  <si>
    <t>最多勝利
投手</t>
    <rPh sb="0" eb="2">
      <t>サイタ</t>
    </rPh>
    <rPh sb="2" eb="4">
      <t>ショウリ</t>
    </rPh>
    <rPh sb="5" eb="7">
      <t>トウシュ</t>
    </rPh>
    <phoneticPr fontId="19"/>
  </si>
  <si>
    <t>村瀬
(グ)</t>
    <rPh sb="0" eb="2">
      <t>ムラセ</t>
    </rPh>
    <phoneticPr fontId="19"/>
  </si>
  <si>
    <t>最多長打
選手</t>
    <rPh sb="0" eb="2">
      <t>サイタ</t>
    </rPh>
    <rPh sb="2" eb="4">
      <t>チョウダ</t>
    </rPh>
    <rPh sb="5" eb="7">
      <t>センシュ</t>
    </rPh>
    <phoneticPr fontId="19"/>
  </si>
  <si>
    <t>滝本
(シ)</t>
    <rPh sb="0" eb="2">
      <t>タキモト</t>
    </rPh>
    <phoneticPr fontId="19"/>
  </si>
  <si>
    <t>国定
(エ)</t>
    <rPh sb="0" eb="2">
      <t>クニサダ</t>
    </rPh>
    <phoneticPr fontId="19"/>
  </si>
  <si>
    <t>シニアの部</t>
    <rPh sb="4" eb="5">
      <t>ブ</t>
    </rPh>
    <phoneticPr fontId="19"/>
  </si>
  <si>
    <t>期日
場所
試合数</t>
    <rPh sb="0" eb="1">
      <t>キ</t>
    </rPh>
    <rPh sb="1" eb="2">
      <t>ヒ</t>
    </rPh>
    <rPh sb="3" eb="5">
      <t>バショ</t>
    </rPh>
    <rPh sb="6" eb="8">
      <t>シアイ</t>
    </rPh>
    <rPh sb="8" eb="9">
      <t>スウ</t>
    </rPh>
    <phoneticPr fontId="19"/>
  </si>
  <si>
    <t>①</t>
    <phoneticPr fontId="19"/>
  </si>
  <si>
    <t>③</t>
    <phoneticPr fontId="19"/>
  </si>
  <si>
    <t>⑤</t>
    <phoneticPr fontId="19"/>
  </si>
  <si>
    <t>⑦</t>
    <phoneticPr fontId="19"/>
  </si>
  <si>
    <t>⑧</t>
    <phoneticPr fontId="19"/>
  </si>
  <si>
    <t>⑨</t>
    <phoneticPr fontId="19"/>
  </si>
  <si>
    <t>⑪</t>
    <phoneticPr fontId="19"/>
  </si>
  <si>
    <t>⑫</t>
    <phoneticPr fontId="19"/>
  </si>
  <si>
    <t>⑭</t>
    <phoneticPr fontId="19"/>
  </si>
  <si>
    <t>　　　総試合数</t>
    <rPh sb="3" eb="4">
      <t>ソウ</t>
    </rPh>
    <rPh sb="4" eb="6">
      <t>シアイ</t>
    </rPh>
    <rPh sb="6" eb="7">
      <t>スウ</t>
    </rPh>
    <phoneticPr fontId="19"/>
  </si>
  <si>
    <t>ハイシニアの部</t>
    <rPh sb="6" eb="7">
      <t>ブ</t>
    </rPh>
    <phoneticPr fontId="19"/>
  </si>
  <si>
    <t>期日
場所
試合数</t>
    <rPh sb="0" eb="2">
      <t>キジツ</t>
    </rPh>
    <rPh sb="3" eb="5">
      <t>バショ</t>
    </rPh>
    <rPh sb="6" eb="8">
      <t>シアイ</t>
    </rPh>
    <rPh sb="8" eb="9">
      <t>スウ</t>
    </rPh>
    <phoneticPr fontId="19"/>
  </si>
  <si>
    <t>①</t>
    <phoneticPr fontId="19"/>
  </si>
  <si>
    <t>②</t>
    <phoneticPr fontId="19"/>
  </si>
  <si>
    <t>③</t>
    <phoneticPr fontId="19"/>
  </si>
  <si>
    <t>④</t>
    <phoneticPr fontId="19"/>
  </si>
  <si>
    <t>古希の部</t>
    <rPh sb="0" eb="2">
      <t>コキ</t>
    </rPh>
    <rPh sb="3" eb="4">
      <t>ブ</t>
    </rPh>
    <phoneticPr fontId="19"/>
  </si>
  <si>
    <t xml:space="preserve"> 　　～２８．３．１３(日)～．(日)/延日/ 試合～</t>
    <rPh sb="12" eb="13">
      <t>ニチ</t>
    </rPh>
    <rPh sb="17" eb="18">
      <t>ニチ</t>
    </rPh>
    <rPh sb="20" eb="21">
      <t>ノベ</t>
    </rPh>
    <rPh sb="21" eb="22">
      <t>ニチ</t>
    </rPh>
    <rPh sb="24" eb="26">
      <t>シアイ</t>
    </rPh>
    <phoneticPr fontId="19"/>
  </si>
  <si>
    <t>☆年齢/平成２９年４月１日現在</t>
    <rPh sb="1" eb="3">
      <t>ネンレイ</t>
    </rPh>
    <rPh sb="4" eb="6">
      <t>ヘイセイ</t>
    </rPh>
    <rPh sb="8" eb="9">
      <t>ネン</t>
    </rPh>
    <rPh sb="10" eb="11">
      <t>ガツ</t>
    </rPh>
    <rPh sb="12" eb="13">
      <t>ニチ</t>
    </rPh>
    <rPh sb="13" eb="15">
      <t>ゲンザイ</t>
    </rPh>
    <phoneticPr fontId="19"/>
  </si>
  <si>
    <t>☆年齢/平成２9年４月１日現在</t>
    <rPh sb="1" eb="3">
      <t>ネンレイ</t>
    </rPh>
    <rPh sb="4" eb="6">
      <t>ヘイセイ</t>
    </rPh>
    <rPh sb="8" eb="9">
      <t>ネン</t>
    </rPh>
    <rPh sb="10" eb="11">
      <t>ガツ</t>
    </rPh>
    <rPh sb="12" eb="13">
      <t>ニチ</t>
    </rPh>
    <rPh sb="13" eb="15">
      <t>ゲンザイ</t>
    </rPh>
    <phoneticPr fontId="19"/>
  </si>
  <si>
    <t>平成２８年度　投手成績</t>
    <rPh sb="0" eb="2">
      <t>ヘイセイ</t>
    </rPh>
    <rPh sb="4" eb="6">
      <t>ネンド</t>
    </rPh>
    <rPh sb="7" eb="9">
      <t>トウシュ</t>
    </rPh>
    <rPh sb="9" eb="11">
      <t>セイセキ</t>
    </rPh>
    <phoneticPr fontId="19"/>
  </si>
  <si>
    <t>3／13(日)</t>
    <rPh sb="5" eb="6">
      <t>ニチ</t>
    </rPh>
    <phoneticPr fontId="19"/>
  </si>
  <si>
    <t xml:space="preserve"> 平成２８年度　投手成績</t>
    <rPh sb="1" eb="3">
      <t>ヘイセイ</t>
    </rPh>
    <rPh sb="5" eb="7">
      <t>ネンド</t>
    </rPh>
    <rPh sb="8" eb="10">
      <t>トウシュ</t>
    </rPh>
    <rPh sb="10" eb="12">
      <t>セイセキ</t>
    </rPh>
    <phoneticPr fontId="19"/>
  </si>
  <si>
    <t xml:space="preserve">   平成２８年度　投手成績</t>
    <rPh sb="3" eb="5">
      <t>ヘイセイ</t>
    </rPh>
    <rPh sb="7" eb="9">
      <t>ネンド</t>
    </rPh>
    <rPh sb="10" eb="12">
      <t>トウシュ</t>
    </rPh>
    <rPh sb="12" eb="14">
      <t>セイセキ</t>
    </rPh>
    <phoneticPr fontId="19"/>
  </si>
  <si>
    <t>平成２８年度　中・長距離打者　長打成績</t>
    <rPh sb="0" eb="2">
      <t>ヘイセイ</t>
    </rPh>
    <rPh sb="4" eb="6">
      <t>ネンド</t>
    </rPh>
    <rPh sb="7" eb="8">
      <t>チュウ</t>
    </rPh>
    <rPh sb="9" eb="12">
      <t>チョウキョリ</t>
    </rPh>
    <rPh sb="12" eb="14">
      <t>ダシャ</t>
    </rPh>
    <rPh sb="15" eb="17">
      <t>チョウダ</t>
    </rPh>
    <rPh sb="17" eb="19">
      <t>セイセキ</t>
    </rPh>
    <phoneticPr fontId="19"/>
  </si>
  <si>
    <t>チーム</t>
    <phoneticPr fontId="19"/>
  </si>
  <si>
    <t>塁打</t>
    <rPh sb="0" eb="1">
      <t>ルイ</t>
    </rPh>
    <rPh sb="1" eb="2">
      <t>ダ</t>
    </rPh>
    <phoneticPr fontId="19"/>
  </si>
  <si>
    <t>横　計</t>
    <rPh sb="0" eb="1">
      <t>ヨコ</t>
    </rPh>
    <rPh sb="2" eb="3">
      <t>ケイ</t>
    </rPh>
    <phoneticPr fontId="19"/>
  </si>
  <si>
    <t>縦　計</t>
    <rPh sb="0" eb="1">
      <t>タテ</t>
    </rPh>
    <rPh sb="2" eb="3">
      <t>ケイ</t>
    </rPh>
    <phoneticPr fontId="19"/>
  </si>
  <si>
    <t>下　呂</t>
    <rPh sb="0" eb="1">
      <t>シタ</t>
    </rPh>
    <rPh sb="2" eb="3">
      <t>ロ</t>
    </rPh>
    <phoneticPr fontId="19"/>
  </si>
  <si>
    <t>グレートベア・信長</t>
    <rPh sb="7" eb="8">
      <t>ノブ</t>
    </rPh>
    <rPh sb="8" eb="9">
      <t>ナガ</t>
    </rPh>
    <phoneticPr fontId="19"/>
  </si>
  <si>
    <t>白鳥・古希郡上</t>
    <rPh sb="0" eb="2">
      <t>シロトリ</t>
    </rPh>
    <rPh sb="3" eb="5">
      <t>コキ</t>
    </rPh>
    <rPh sb="5" eb="7">
      <t>グジョウ</t>
    </rPh>
    <phoneticPr fontId="19"/>
  </si>
  <si>
    <t>シルバー</t>
    <phoneticPr fontId="19"/>
  </si>
  <si>
    <t>各務原フレンズ</t>
    <rPh sb="0" eb="3">
      <t>カカミガハラ</t>
    </rPh>
    <phoneticPr fontId="19"/>
  </si>
  <si>
    <t>岐　南</t>
    <rPh sb="0" eb="1">
      <t>チマタ</t>
    </rPh>
    <rPh sb="2" eb="3">
      <t>ミナミ</t>
    </rPh>
    <phoneticPr fontId="19"/>
  </si>
  <si>
    <t>シニア</t>
    <phoneticPr fontId="19"/>
  </si>
  <si>
    <t>ハイ
シニア</t>
    <phoneticPr fontId="19"/>
  </si>
  <si>
    <t>シニア</t>
    <phoneticPr fontId="19"/>
  </si>
  <si>
    <t>ハイ
シニア</t>
    <phoneticPr fontId="19"/>
  </si>
  <si>
    <t>中　・　長　　打　　者　　選　　手　　名　　簿</t>
    <rPh sb="0" eb="1">
      <t>チュウ</t>
    </rPh>
    <rPh sb="4" eb="5">
      <t>チョウ</t>
    </rPh>
    <rPh sb="7" eb="8">
      <t>ダ</t>
    </rPh>
    <rPh sb="10" eb="11">
      <t>シャ</t>
    </rPh>
    <rPh sb="13" eb="14">
      <t>セン</t>
    </rPh>
    <rPh sb="16" eb="17">
      <t>テ</t>
    </rPh>
    <rPh sb="19" eb="20">
      <t>メイ</t>
    </rPh>
    <rPh sb="22" eb="23">
      <t>ボ</t>
    </rPh>
    <phoneticPr fontId="19"/>
  </si>
  <si>
    <t>２８・３・１３</t>
    <phoneticPr fontId="19"/>
  </si>
  <si>
    <t>3／20(日)</t>
    <rPh sb="5" eb="6">
      <t>ニチ</t>
    </rPh>
    <phoneticPr fontId="19"/>
  </si>
  <si>
    <t>4／10(日)</t>
    <rPh sb="5" eb="6">
      <t>ニチ</t>
    </rPh>
    <phoneticPr fontId="19"/>
  </si>
  <si>
    <t>4／17(日)</t>
    <rPh sb="5" eb="6">
      <t>ニチ</t>
    </rPh>
    <phoneticPr fontId="19"/>
  </si>
  <si>
    <t>5／15(日)</t>
    <rPh sb="5" eb="6">
      <t>ニチ</t>
    </rPh>
    <phoneticPr fontId="19"/>
  </si>
  <si>
    <t>6／12(日)</t>
    <rPh sb="5" eb="6">
      <t>ニチ</t>
    </rPh>
    <phoneticPr fontId="19"/>
  </si>
  <si>
    <t>6／26(日)</t>
    <rPh sb="5" eb="6">
      <t>ニチ</t>
    </rPh>
    <phoneticPr fontId="19"/>
  </si>
  <si>
    <t>7／3(日)</t>
    <rPh sb="4" eb="5">
      <t>ニチ</t>
    </rPh>
    <phoneticPr fontId="19"/>
  </si>
  <si>
    <t>7／24(日)</t>
    <rPh sb="5" eb="6">
      <t>ニチ</t>
    </rPh>
    <phoneticPr fontId="19"/>
  </si>
  <si>
    <t>8／14(日)</t>
    <rPh sb="5" eb="6">
      <t>ニチ</t>
    </rPh>
    <phoneticPr fontId="19"/>
  </si>
  <si>
    <t>8／28(日)</t>
    <rPh sb="5" eb="6">
      <t>ニチ</t>
    </rPh>
    <phoneticPr fontId="19"/>
  </si>
  <si>
    <t>9／4(日)</t>
    <rPh sb="4" eb="5">
      <t>ニチ</t>
    </rPh>
    <phoneticPr fontId="19"/>
  </si>
  <si>
    <t>各務原</t>
    <rPh sb="0" eb="3">
      <t>カカミガハラ</t>
    </rPh>
    <phoneticPr fontId="19"/>
  </si>
  <si>
    <t>9／１８(日)</t>
    <rPh sb="5" eb="6">
      <t>ニチ</t>
    </rPh>
    <phoneticPr fontId="19"/>
  </si>
  <si>
    <t>10／２(日)</t>
    <rPh sb="5" eb="6">
      <t>ニチ</t>
    </rPh>
    <phoneticPr fontId="19"/>
  </si>
  <si>
    <t>10／１６(日)</t>
    <rPh sb="6" eb="7">
      <t>ニチ</t>
    </rPh>
    <phoneticPr fontId="19"/>
  </si>
  <si>
    <t>10／23(日)</t>
    <rPh sb="6" eb="7">
      <t>ニチ</t>
    </rPh>
    <phoneticPr fontId="19"/>
  </si>
  <si>
    <t>11／6(日)</t>
    <rPh sb="5" eb="6">
      <t>ニチ</t>
    </rPh>
    <phoneticPr fontId="19"/>
  </si>
  <si>
    <t>11／13(日)</t>
    <rPh sb="6" eb="7">
      <t>ニチ</t>
    </rPh>
    <phoneticPr fontId="19"/>
  </si>
  <si>
    <t>４／１０(日)</t>
    <rPh sb="5" eb="6">
      <t>ニチ</t>
    </rPh>
    <phoneticPr fontId="19"/>
  </si>
  <si>
    <t>３／２０(日)</t>
    <rPh sb="5" eb="6">
      <t>ニチ</t>
    </rPh>
    <phoneticPr fontId="19"/>
  </si>
  <si>
    <t>３／１３(日)</t>
    <rPh sb="5" eb="6">
      <t>ニチ</t>
    </rPh>
    <phoneticPr fontId="19"/>
  </si>
  <si>
    <t>４／１７(日)</t>
    <rPh sb="5" eb="6">
      <t>ニチ</t>
    </rPh>
    <phoneticPr fontId="19"/>
  </si>
  <si>
    <t>5／１５(日)</t>
    <rPh sb="5" eb="6">
      <t>ニチ</t>
    </rPh>
    <phoneticPr fontId="19"/>
  </si>
  <si>
    <t>6／１２(日)</t>
    <rPh sb="5" eb="6">
      <t>ニチ</t>
    </rPh>
    <phoneticPr fontId="19"/>
  </si>
  <si>
    <t>6／２６(日)</t>
    <rPh sb="5" eb="6">
      <t>ニチ</t>
    </rPh>
    <phoneticPr fontId="19"/>
  </si>
  <si>
    <t>7／３(日)</t>
    <rPh sb="4" eb="5">
      <t>ニチ</t>
    </rPh>
    <phoneticPr fontId="19"/>
  </si>
  <si>
    <t>７／２４(日)</t>
    <rPh sb="5" eb="6">
      <t>ニチ</t>
    </rPh>
    <phoneticPr fontId="19"/>
  </si>
  <si>
    <t>8／１４(日)</t>
    <rPh sb="5" eb="6">
      <t>ニチ</t>
    </rPh>
    <phoneticPr fontId="19"/>
  </si>
  <si>
    <t>8／２８(日)</t>
    <rPh sb="5" eb="6">
      <t>ニチ</t>
    </rPh>
    <phoneticPr fontId="19"/>
  </si>
  <si>
    <t>9／４(日)</t>
    <rPh sb="4" eb="5">
      <t>ニチ</t>
    </rPh>
    <phoneticPr fontId="19"/>
  </si>
  <si>
    <t>１０／２(日)</t>
    <rPh sb="5" eb="6">
      <t>ニチ</t>
    </rPh>
    <phoneticPr fontId="19"/>
  </si>
  <si>
    <t>１０／２３(日)</t>
    <rPh sb="6" eb="7">
      <t>ニチ</t>
    </rPh>
    <phoneticPr fontId="19"/>
  </si>
  <si>
    <t>１０／１６(日)</t>
    <rPh sb="6" eb="7">
      <t>ニチ</t>
    </rPh>
    <phoneticPr fontId="19"/>
  </si>
  <si>
    <t>１１／６(日)</t>
    <rPh sb="5" eb="6">
      <t>ニチ</t>
    </rPh>
    <phoneticPr fontId="19"/>
  </si>
  <si>
    <t>１１／１３(日)</t>
    <rPh sb="6" eb="7">
      <t>ニチ</t>
    </rPh>
    <phoneticPr fontId="19"/>
  </si>
  <si>
    <t>4／３(日)</t>
    <rPh sb="4" eb="5">
      <t>ニチ</t>
    </rPh>
    <phoneticPr fontId="19"/>
  </si>
  <si>
    <t>5／１(日)</t>
    <rPh sb="4" eb="5">
      <t>ニチ</t>
    </rPh>
    <phoneticPr fontId="19"/>
  </si>
  <si>
    <t>5／８(日)</t>
    <rPh sb="4" eb="5">
      <t>ニチ</t>
    </rPh>
    <phoneticPr fontId="19"/>
  </si>
  <si>
    <t>５／２２(日)</t>
    <rPh sb="5" eb="6">
      <t>ニチ</t>
    </rPh>
    <phoneticPr fontId="19"/>
  </si>
  <si>
    <t>６／５(日)</t>
    <rPh sb="4" eb="5">
      <t>ニチ</t>
    </rPh>
    <phoneticPr fontId="19"/>
  </si>
  <si>
    <t>６／１９(日)</t>
    <rPh sb="5" eb="6">
      <t>ニチ</t>
    </rPh>
    <phoneticPr fontId="19"/>
  </si>
  <si>
    <t>７／１７(日)</t>
    <rPh sb="5" eb="6">
      <t>ニチ</t>
    </rPh>
    <phoneticPr fontId="19"/>
  </si>
  <si>
    <t>８／７(日)</t>
    <rPh sb="4" eb="5">
      <t>ニチ</t>
    </rPh>
    <phoneticPr fontId="19"/>
  </si>
  <si>
    <t>８／２１(日)</t>
    <rPh sb="5" eb="6">
      <t>ニチ</t>
    </rPh>
    <phoneticPr fontId="19"/>
  </si>
  <si>
    <t>丹生川</t>
    <rPh sb="0" eb="3">
      <t>ニュウカワ</t>
    </rPh>
    <phoneticPr fontId="19"/>
  </si>
  <si>
    <t>９／１１(日)</t>
    <rPh sb="5" eb="6">
      <t>ニチ</t>
    </rPh>
    <phoneticPr fontId="19"/>
  </si>
  <si>
    <t>９／２５(日)</t>
    <rPh sb="5" eb="6">
      <t>ニチ</t>
    </rPh>
    <phoneticPr fontId="19"/>
  </si>
  <si>
    <t>１０／９(日)</t>
    <rPh sb="5" eb="6">
      <t>ニチ</t>
    </rPh>
    <phoneticPr fontId="19"/>
  </si>
  <si>
    <t>白　鳥</t>
    <rPh sb="0" eb="1">
      <t>シロ</t>
    </rPh>
    <rPh sb="2" eb="3">
      <t>トリ</t>
    </rPh>
    <phoneticPr fontId="19"/>
  </si>
  <si>
    <t>朝　霧</t>
    <rPh sb="0" eb="1">
      <t>アサ</t>
    </rPh>
    <rPh sb="2" eb="3">
      <t>キリ</t>
    </rPh>
    <phoneticPr fontId="19"/>
  </si>
  <si>
    <t>姫　治</t>
    <rPh sb="0" eb="1">
      <t>ヒメ</t>
    </rPh>
    <rPh sb="2" eb="3">
      <t>ジ</t>
    </rPh>
    <phoneticPr fontId="19"/>
  </si>
  <si>
    <t>６／1９(日)</t>
    <rPh sb="5" eb="6">
      <t>ニチ</t>
    </rPh>
    <phoneticPr fontId="19"/>
  </si>
  <si>
    <t>７／1７(日)</t>
    <rPh sb="5" eb="6">
      <t>ニチ</t>
    </rPh>
    <phoneticPr fontId="19"/>
  </si>
  <si>
    <t>９／1１(日)</t>
    <rPh sb="5" eb="6">
      <t>ニチ</t>
    </rPh>
    <phoneticPr fontId="19"/>
  </si>
  <si>
    <t>10／９(日)</t>
    <rPh sb="5" eb="6">
      <t>ニチ</t>
    </rPh>
    <phoneticPr fontId="19"/>
  </si>
  <si>
    <t>４／７(木)</t>
    <rPh sb="4" eb="5">
      <t>モク</t>
    </rPh>
    <phoneticPr fontId="19"/>
  </si>
  <si>
    <t>5／１２(木)</t>
    <rPh sb="5" eb="6">
      <t>モク</t>
    </rPh>
    <phoneticPr fontId="19"/>
  </si>
  <si>
    <t>可児姫治</t>
    <rPh sb="0" eb="2">
      <t>カニ</t>
    </rPh>
    <rPh sb="2" eb="3">
      <t>ヒメ</t>
    </rPh>
    <rPh sb="3" eb="4">
      <t>ジ</t>
    </rPh>
    <phoneticPr fontId="19"/>
  </si>
  <si>
    <t>５／２６(木)</t>
    <rPh sb="5" eb="6">
      <t>モク</t>
    </rPh>
    <phoneticPr fontId="19"/>
  </si>
  <si>
    <t>6／９(木)</t>
    <rPh sb="4" eb="5">
      <t>モク</t>
    </rPh>
    <phoneticPr fontId="19"/>
  </si>
  <si>
    <t>６／２３(木)</t>
    <rPh sb="5" eb="6">
      <t>モク</t>
    </rPh>
    <phoneticPr fontId="19"/>
  </si>
  <si>
    <t>７／２１(木)</t>
    <rPh sb="5" eb="6">
      <t>モク</t>
    </rPh>
    <phoneticPr fontId="19"/>
  </si>
  <si>
    <t>８／１８(木)</t>
    <rPh sb="5" eb="6">
      <t>モク</t>
    </rPh>
    <phoneticPr fontId="19"/>
  </si>
  <si>
    <t>９／１５(木)</t>
    <rPh sb="5" eb="6">
      <t>モク</t>
    </rPh>
    <phoneticPr fontId="19"/>
  </si>
  <si>
    <t>１０／６(木)</t>
    <rPh sb="5" eb="6">
      <t>モク</t>
    </rPh>
    <phoneticPr fontId="19"/>
  </si>
  <si>
    <t>１０／２０(木)</t>
    <rPh sb="6" eb="7">
      <t>モク</t>
    </rPh>
    <phoneticPr fontId="19"/>
  </si>
  <si>
    <t>１０／３０(日)</t>
    <rPh sb="6" eb="7">
      <t>ニチ</t>
    </rPh>
    <phoneticPr fontId="19"/>
  </si>
  <si>
    <t>７／３０(土)</t>
    <rPh sb="5" eb="6">
      <t>ド</t>
    </rPh>
    <phoneticPr fontId="19"/>
  </si>
  <si>
    <t>１１／３０(日)</t>
    <rPh sb="6" eb="7">
      <t>ニチ</t>
    </rPh>
    <phoneticPr fontId="19"/>
  </si>
  <si>
    <t>諏訪山</t>
    <rPh sb="0" eb="2">
      <t>スワ</t>
    </rPh>
    <rPh sb="2" eb="3">
      <t>ヤマ</t>
    </rPh>
    <phoneticPr fontId="19"/>
  </si>
  <si>
    <t>岐南町民</t>
    <rPh sb="0" eb="2">
      <t>ギナン</t>
    </rPh>
    <rPh sb="2" eb="4">
      <t>チョウミン</t>
    </rPh>
    <phoneticPr fontId="19"/>
  </si>
  <si>
    <t>白鳥</t>
    <rPh sb="0" eb="2">
      <t>シロトリ</t>
    </rPh>
    <phoneticPr fontId="19"/>
  </si>
  <si>
    <t>鮎の瀬</t>
    <rPh sb="0" eb="1">
      <t>アユ</t>
    </rPh>
    <rPh sb="2" eb="3">
      <t>セ</t>
    </rPh>
    <phoneticPr fontId="19"/>
  </si>
  <si>
    <t>各務原</t>
    <rPh sb="0" eb="3">
      <t>カカミガハラ</t>
    </rPh>
    <phoneticPr fontId="19"/>
  </si>
  <si>
    <t>⑮</t>
    <phoneticPr fontId="19"/>
  </si>
  <si>
    <t>⑯</t>
    <phoneticPr fontId="19"/>
  </si>
  <si>
    <t>⑰</t>
    <phoneticPr fontId="19"/>
  </si>
  <si>
    <t>⑱</t>
    <phoneticPr fontId="19"/>
  </si>
  <si>
    <t>飛騨川</t>
    <rPh sb="0" eb="2">
      <t>ヒダ</t>
    </rPh>
    <rPh sb="2" eb="3">
      <t>ガワ</t>
    </rPh>
    <phoneticPr fontId="19"/>
  </si>
  <si>
    <t>⑥</t>
    <phoneticPr fontId="19"/>
  </si>
  <si>
    <t>⑦</t>
    <phoneticPr fontId="19"/>
  </si>
  <si>
    <t>⑧</t>
    <phoneticPr fontId="19"/>
  </si>
  <si>
    <t>⑦</t>
    <phoneticPr fontId="19"/>
  </si>
  <si>
    <t>⑨</t>
    <phoneticPr fontId="19"/>
  </si>
  <si>
    <t>⑩</t>
    <phoneticPr fontId="19"/>
  </si>
  <si>
    <t>⑪</t>
    <phoneticPr fontId="19"/>
  </si>
  <si>
    <t>⑫</t>
    <phoneticPr fontId="19"/>
  </si>
  <si>
    <t>姫治</t>
    <rPh sb="0" eb="1">
      <t>ヒメ</t>
    </rPh>
    <rPh sb="1" eb="2">
      <t>ジ</t>
    </rPh>
    <phoneticPr fontId="19"/>
  </si>
  <si>
    <t>中津川</t>
    <rPh sb="0" eb="2">
      <t>ナカツ</t>
    </rPh>
    <rPh sb="2" eb="3">
      <t>ガワ</t>
    </rPh>
    <phoneticPr fontId="19"/>
  </si>
  <si>
    <t>①</t>
    <phoneticPr fontId="19"/>
  </si>
  <si>
    <t>☓</t>
    <phoneticPr fontId="19"/>
  </si>
  <si>
    <t>板津秋</t>
    <rPh sb="0" eb="1">
      <t>イタ</t>
    </rPh>
    <rPh sb="1" eb="2">
      <t>ツ</t>
    </rPh>
    <rPh sb="2" eb="3">
      <t>アキ</t>
    </rPh>
    <phoneticPr fontId="19"/>
  </si>
  <si>
    <t>稲子</t>
    <rPh sb="0" eb="1">
      <t>イネ</t>
    </rPh>
    <rPh sb="1" eb="2">
      <t>コ</t>
    </rPh>
    <phoneticPr fontId="19"/>
  </si>
  <si>
    <t>若井</t>
    <rPh sb="0" eb="2">
      <t>ワカイ</t>
    </rPh>
    <phoneticPr fontId="19"/>
  </si>
  <si>
    <t>山田賢</t>
    <rPh sb="0" eb="2">
      <t>ヤマダ</t>
    </rPh>
    <rPh sb="2" eb="3">
      <t>カシコ</t>
    </rPh>
    <phoneticPr fontId="19"/>
  </si>
  <si>
    <t>井戸輝</t>
    <rPh sb="0" eb="2">
      <t>イド</t>
    </rPh>
    <rPh sb="2" eb="3">
      <t>テル</t>
    </rPh>
    <phoneticPr fontId="19"/>
  </si>
  <si>
    <t>戸本</t>
    <rPh sb="0" eb="1">
      <t>ト</t>
    </rPh>
    <rPh sb="1" eb="2">
      <t>モト</t>
    </rPh>
    <phoneticPr fontId="19"/>
  </si>
  <si>
    <t>平光</t>
    <rPh sb="0" eb="2">
      <t>ヒラミツ</t>
    </rPh>
    <phoneticPr fontId="19"/>
  </si>
  <si>
    <t>遠藤</t>
    <rPh sb="0" eb="2">
      <t>エンドウ</t>
    </rPh>
    <phoneticPr fontId="19"/>
  </si>
  <si>
    <t>石丸</t>
    <rPh sb="0" eb="2">
      <t>イシマル</t>
    </rPh>
    <phoneticPr fontId="19"/>
  </si>
  <si>
    <t>☓</t>
    <phoneticPr fontId="19"/>
  </si>
  <si>
    <t>☓</t>
    <phoneticPr fontId="19"/>
  </si>
  <si>
    <t>②</t>
    <phoneticPr fontId="19"/>
  </si>
  <si>
    <t>②</t>
    <phoneticPr fontId="19"/>
  </si>
  <si>
    <t>小羽</t>
    <rPh sb="0" eb="1">
      <t>コ</t>
    </rPh>
    <rPh sb="1" eb="2">
      <t>バ</t>
    </rPh>
    <phoneticPr fontId="19"/>
  </si>
  <si>
    <t>三次</t>
    <rPh sb="0" eb="2">
      <t>ミツギ</t>
    </rPh>
    <phoneticPr fontId="19"/>
  </si>
  <si>
    <t>中止</t>
    <rPh sb="0" eb="2">
      <t>チュウシ</t>
    </rPh>
    <phoneticPr fontId="19"/>
  </si>
  <si>
    <t>③</t>
    <phoneticPr fontId="19"/>
  </si>
  <si>
    <t>③</t>
    <phoneticPr fontId="19"/>
  </si>
  <si>
    <t>諏訪山(中止)</t>
    <rPh sb="0" eb="2">
      <t>スワ</t>
    </rPh>
    <rPh sb="2" eb="3">
      <t>ヤマ</t>
    </rPh>
    <rPh sb="4" eb="6">
      <t>チュウシ</t>
    </rPh>
    <phoneticPr fontId="19"/>
  </si>
  <si>
    <t>白鳥(中止)</t>
    <rPh sb="0" eb="2">
      <t>シロトリ</t>
    </rPh>
    <rPh sb="3" eb="5">
      <t>チュウシ</t>
    </rPh>
    <phoneticPr fontId="19"/>
  </si>
  <si>
    <t>白　鳥(中止)</t>
    <rPh sb="0" eb="1">
      <t>シロ</t>
    </rPh>
    <rPh sb="2" eb="3">
      <t>トリ</t>
    </rPh>
    <rPh sb="4" eb="6">
      <t>チュウシ</t>
    </rPh>
    <phoneticPr fontId="19"/>
  </si>
  <si>
    <t xml:space="preserve">  平成２８年度　中・長距離打者　長打成績</t>
    <rPh sb="2" eb="4">
      <t>ヘイセイ</t>
    </rPh>
    <rPh sb="6" eb="8">
      <t>ネンド</t>
    </rPh>
    <rPh sb="9" eb="10">
      <t>チュウ</t>
    </rPh>
    <rPh sb="11" eb="14">
      <t>チョウキョリ</t>
    </rPh>
    <rPh sb="14" eb="16">
      <t>ダシャ</t>
    </rPh>
    <rPh sb="17" eb="19">
      <t>チョウダ</t>
    </rPh>
    <rPh sb="19" eb="21">
      <t>セイセキ</t>
    </rPh>
    <phoneticPr fontId="19"/>
  </si>
  <si>
    <t>田口勉</t>
    <rPh sb="0" eb="2">
      <t>タグチ</t>
    </rPh>
    <rPh sb="2" eb="3">
      <t>ベン</t>
    </rPh>
    <phoneticPr fontId="19"/>
  </si>
  <si>
    <t>清水外</t>
    <rPh sb="0" eb="2">
      <t>シミズ</t>
    </rPh>
    <rPh sb="2" eb="3">
      <t>ホカ</t>
    </rPh>
    <phoneticPr fontId="19"/>
  </si>
  <si>
    <t>林二</t>
    <rPh sb="0" eb="1">
      <t>ハヤシ</t>
    </rPh>
    <rPh sb="1" eb="2">
      <t>２</t>
    </rPh>
    <phoneticPr fontId="19"/>
  </si>
  <si>
    <t>②</t>
    <phoneticPr fontId="19"/>
  </si>
  <si>
    <t xml:space="preserve"> ～２８．５．１(日)～．(日)/延 日/試合～</t>
    <rPh sb="9" eb="10">
      <t>ニチ</t>
    </rPh>
    <rPh sb="14" eb="15">
      <t>ニチ</t>
    </rPh>
    <rPh sb="17" eb="18">
      <t>ノベ</t>
    </rPh>
    <rPh sb="19" eb="20">
      <t>ニチ</t>
    </rPh>
    <rPh sb="21" eb="23">
      <t>シアイ</t>
    </rPh>
    <phoneticPr fontId="19"/>
  </si>
  <si>
    <t>渡辺友</t>
    <rPh sb="0" eb="2">
      <t>ワタナベ</t>
    </rPh>
    <rPh sb="2" eb="3">
      <t>ユウ</t>
    </rPh>
    <phoneticPr fontId="19"/>
  </si>
  <si>
    <t>阿部</t>
    <rPh sb="0" eb="2">
      <t>アベ</t>
    </rPh>
    <phoneticPr fontId="19"/>
  </si>
  <si>
    <t>森下</t>
    <rPh sb="0" eb="2">
      <t>モリシタ</t>
    </rPh>
    <phoneticPr fontId="19"/>
  </si>
  <si>
    <t xml:space="preserve"> ③</t>
    <phoneticPr fontId="19"/>
  </si>
  <si>
    <t>あさぎり</t>
    <phoneticPr fontId="19"/>
  </si>
  <si>
    <t xml:space="preserve"> ～２８．５．１２(木)～．(木)/延日/試合～</t>
    <rPh sb="10" eb="11">
      <t>モク</t>
    </rPh>
    <rPh sb="15" eb="16">
      <t>モク</t>
    </rPh>
    <rPh sb="18" eb="19">
      <t>ノベ</t>
    </rPh>
    <rPh sb="19" eb="20">
      <t>ニチ</t>
    </rPh>
    <rPh sb="21" eb="23">
      <t>シアイ</t>
    </rPh>
    <phoneticPr fontId="19"/>
  </si>
  <si>
    <t>坂梨</t>
    <rPh sb="0" eb="2">
      <t>サカナシ</t>
    </rPh>
    <phoneticPr fontId="19"/>
  </si>
  <si>
    <t>加藤</t>
    <rPh sb="0" eb="2">
      <t>カトウ</t>
    </rPh>
    <phoneticPr fontId="19"/>
  </si>
  <si>
    <t>⑤</t>
    <phoneticPr fontId="19"/>
  </si>
  <si>
    <t>⑤</t>
    <phoneticPr fontId="19"/>
  </si>
  <si>
    <t>川嶋</t>
    <rPh sb="0" eb="2">
      <t>カワシマ</t>
    </rPh>
    <phoneticPr fontId="19"/>
  </si>
  <si>
    <t>長瀬</t>
    <rPh sb="0" eb="1">
      <t>ナガ</t>
    </rPh>
    <rPh sb="1" eb="2">
      <t>セ</t>
    </rPh>
    <phoneticPr fontId="19"/>
  </si>
  <si>
    <t>上甫木</t>
    <rPh sb="0" eb="1">
      <t>ウエ</t>
    </rPh>
    <rPh sb="1" eb="2">
      <t>ホ</t>
    </rPh>
    <rPh sb="2" eb="3">
      <t>キ</t>
    </rPh>
    <phoneticPr fontId="19"/>
  </si>
  <si>
    <t>長谷川</t>
    <rPh sb="0" eb="3">
      <t>ハセガワ</t>
    </rPh>
    <phoneticPr fontId="19"/>
  </si>
  <si>
    <t>井戸正</t>
    <rPh sb="0" eb="2">
      <t>イド</t>
    </rPh>
    <rPh sb="2" eb="3">
      <t>セイ</t>
    </rPh>
    <phoneticPr fontId="19"/>
  </si>
  <si>
    <t>④</t>
    <phoneticPr fontId="19"/>
  </si>
  <si>
    <t>☓</t>
    <phoneticPr fontId="19"/>
  </si>
  <si>
    <t>あさぎり</t>
    <phoneticPr fontId="19"/>
  </si>
  <si>
    <t>あさぎり</t>
    <phoneticPr fontId="19"/>
  </si>
  <si>
    <t>中津川(中止)</t>
    <rPh sb="0" eb="2">
      <t>ナカツ</t>
    </rPh>
    <rPh sb="2" eb="3">
      <t>ガワ</t>
    </rPh>
    <rPh sb="4" eb="6">
      <t>チュウシ</t>
    </rPh>
    <phoneticPr fontId="19"/>
  </si>
  <si>
    <t>テスト用欄</t>
    <rPh sb="3" eb="4">
      <t>ヨウ</t>
    </rPh>
    <rPh sb="4" eb="5">
      <t>ラン</t>
    </rPh>
    <phoneticPr fontId="19"/>
  </si>
  <si>
    <t>勝</t>
    <rPh sb="0" eb="1">
      <t>カチ</t>
    </rPh>
    <phoneticPr fontId="19"/>
  </si>
  <si>
    <t>負</t>
    <rPh sb="0" eb="1">
      <t>マ</t>
    </rPh>
    <phoneticPr fontId="19"/>
  </si>
  <si>
    <t>飛騨川（中止）</t>
    <rPh sb="0" eb="2">
      <t>ヒダ</t>
    </rPh>
    <rPh sb="2" eb="3">
      <t>ガワ</t>
    </rPh>
    <rPh sb="4" eb="6">
      <t>チュウシ</t>
    </rPh>
    <phoneticPr fontId="19"/>
  </si>
  <si>
    <t>④</t>
    <phoneticPr fontId="19"/>
  </si>
  <si>
    <t>服部</t>
    <rPh sb="0" eb="2">
      <t>ハットリ</t>
    </rPh>
    <phoneticPr fontId="19"/>
  </si>
  <si>
    <t>⑥</t>
    <phoneticPr fontId="19"/>
  </si>
  <si>
    <t>池田</t>
    <rPh sb="0" eb="2">
      <t>イケダ</t>
    </rPh>
    <phoneticPr fontId="19"/>
  </si>
  <si>
    <t>新家</t>
    <rPh sb="0" eb="2">
      <t>アラヤ</t>
    </rPh>
    <phoneticPr fontId="19"/>
  </si>
  <si>
    <t>藤井</t>
    <rPh sb="0" eb="2">
      <t>フジイ</t>
    </rPh>
    <phoneticPr fontId="19"/>
  </si>
  <si>
    <t>小羽</t>
    <rPh sb="0" eb="1">
      <t>コ</t>
    </rPh>
    <rPh sb="1" eb="2">
      <t>バ</t>
    </rPh>
    <phoneticPr fontId="19"/>
  </si>
  <si>
    <t>尾前</t>
    <rPh sb="0" eb="1">
      <t>オ</t>
    </rPh>
    <rPh sb="1" eb="2">
      <t>マエ</t>
    </rPh>
    <phoneticPr fontId="19"/>
  </si>
  <si>
    <t>若森</t>
    <rPh sb="0" eb="2">
      <t>ワカモリ</t>
    </rPh>
    <phoneticPr fontId="19"/>
  </si>
  <si>
    <t>９／25(日)</t>
    <rPh sb="5" eb="6">
      <t>ニチ</t>
    </rPh>
    <phoneticPr fontId="19"/>
  </si>
  <si>
    <t>登</t>
    <rPh sb="0" eb="1">
      <t>ト</t>
    </rPh>
    <phoneticPr fontId="19"/>
  </si>
  <si>
    <t>年間リーグ戦成績表の作成について</t>
    <rPh sb="0" eb="2">
      <t>ネンカン</t>
    </rPh>
    <rPh sb="5" eb="6">
      <t>セン</t>
    </rPh>
    <rPh sb="6" eb="8">
      <t>セイセキ</t>
    </rPh>
    <rPh sb="8" eb="9">
      <t>ヒョウ</t>
    </rPh>
    <rPh sb="10" eb="12">
      <t>サクセイ</t>
    </rPh>
    <phoneticPr fontId="19"/>
  </si>
  <si>
    <t>⑤</t>
    <phoneticPr fontId="19"/>
  </si>
  <si>
    <t>⑤</t>
    <phoneticPr fontId="19"/>
  </si>
  <si>
    <t>戸本</t>
    <rPh sb="0" eb="1">
      <t>ト</t>
    </rPh>
    <rPh sb="1" eb="2">
      <t>モト</t>
    </rPh>
    <phoneticPr fontId="19"/>
  </si>
  <si>
    <t>中津川（中止）</t>
    <rPh sb="0" eb="2">
      <t>ナカツ</t>
    </rPh>
    <rPh sb="2" eb="3">
      <t>ガワ</t>
    </rPh>
    <rPh sb="4" eb="6">
      <t>チュウシ</t>
    </rPh>
    <phoneticPr fontId="19"/>
  </si>
  <si>
    <t>白鳥（中止）</t>
    <rPh sb="0" eb="2">
      <t>シロトリ</t>
    </rPh>
    <rPh sb="3" eb="5">
      <t>チュウシ</t>
    </rPh>
    <phoneticPr fontId="19"/>
  </si>
  <si>
    <t>丹生川（中止）</t>
    <rPh sb="0" eb="3">
      <t>ニュウカワ</t>
    </rPh>
    <rPh sb="4" eb="6">
      <t>チュウシ</t>
    </rPh>
    <phoneticPr fontId="19"/>
  </si>
  <si>
    <t>⑥</t>
    <phoneticPr fontId="19"/>
  </si>
  <si>
    <t>宮部</t>
    <rPh sb="0" eb="2">
      <t>ミヤベ</t>
    </rPh>
    <phoneticPr fontId="19"/>
  </si>
  <si>
    <t>⑨</t>
    <phoneticPr fontId="19"/>
  </si>
  <si>
    <t>⑦</t>
    <phoneticPr fontId="19"/>
  </si>
  <si>
    <t>⑦</t>
    <phoneticPr fontId="19"/>
  </si>
  <si>
    <t>野原</t>
    <rPh sb="0" eb="2">
      <t>ノハラ</t>
    </rPh>
    <phoneticPr fontId="19"/>
  </si>
  <si>
    <t>⑧</t>
    <phoneticPr fontId="19"/>
  </si>
  <si>
    <t>⑧</t>
    <phoneticPr fontId="19"/>
  </si>
  <si>
    <t>尾前</t>
    <rPh sb="0" eb="1">
      <t>オ</t>
    </rPh>
    <rPh sb="1" eb="2">
      <t>マエ</t>
    </rPh>
    <phoneticPr fontId="19"/>
  </si>
  <si>
    <t>無笹</t>
    <rPh sb="0" eb="1">
      <t>ム</t>
    </rPh>
    <rPh sb="1" eb="2">
      <t>ササ</t>
    </rPh>
    <phoneticPr fontId="19"/>
  </si>
  <si>
    <t>羽賀</t>
    <rPh sb="0" eb="2">
      <t>ハガ</t>
    </rPh>
    <phoneticPr fontId="19"/>
  </si>
  <si>
    <t>⑨</t>
    <phoneticPr fontId="19"/>
  </si>
  <si>
    <t>①</t>
    <phoneticPr fontId="19"/>
  </si>
  <si>
    <t>シニア岐南
バッティング</t>
    <rPh sb="3" eb="5">
      <t>ギナン</t>
    </rPh>
    <phoneticPr fontId="19"/>
  </si>
  <si>
    <t>諏訪山（中止）</t>
    <rPh sb="0" eb="2">
      <t>スワ</t>
    </rPh>
    <rPh sb="2" eb="3">
      <t>ヤマ</t>
    </rPh>
    <rPh sb="4" eb="6">
      <t>チュウシ</t>
    </rPh>
    <phoneticPr fontId="19"/>
  </si>
  <si>
    <t xml:space="preserve">⑧  </t>
    <phoneticPr fontId="19"/>
  </si>
  <si>
    <t>（エ）</t>
    <phoneticPr fontId="19"/>
  </si>
  <si>
    <t>(エ)</t>
    <phoneticPr fontId="19"/>
  </si>
  <si>
    <t>あさぎり</t>
    <phoneticPr fontId="19"/>
  </si>
  <si>
    <t>あさぎり</t>
    <phoneticPr fontId="19"/>
  </si>
  <si>
    <t>(グ)</t>
    <phoneticPr fontId="19"/>
  </si>
  <si>
    <t>(グ)</t>
    <phoneticPr fontId="19"/>
  </si>
  <si>
    <t>(エ)</t>
    <phoneticPr fontId="19"/>
  </si>
  <si>
    <t>　　　　　　塁打＝本（３倍）+三（２倍）+ニ</t>
    <rPh sb="6" eb="7">
      <t>ルイ</t>
    </rPh>
    <rPh sb="7" eb="8">
      <t>ダ</t>
    </rPh>
    <rPh sb="9" eb="10">
      <t>ホン</t>
    </rPh>
    <rPh sb="12" eb="13">
      <t>バイ</t>
    </rPh>
    <rPh sb="15" eb="16">
      <t>サン</t>
    </rPh>
    <rPh sb="18" eb="19">
      <t>バイ</t>
    </rPh>
    <phoneticPr fontId="19"/>
  </si>
  <si>
    <t>連　盟　受　賞　者　（団体・個人)</t>
    <rPh sb="0" eb="1">
      <t>レン</t>
    </rPh>
    <rPh sb="2" eb="3">
      <t>メイ</t>
    </rPh>
    <rPh sb="4" eb="5">
      <t>ウケ</t>
    </rPh>
    <rPh sb="6" eb="7">
      <t>ショウ</t>
    </rPh>
    <rPh sb="8" eb="9">
      <t>シャ</t>
    </rPh>
    <rPh sb="11" eb="13">
      <t>ダンタイ</t>
    </rPh>
    <rPh sb="14" eb="16">
      <t>コジン</t>
    </rPh>
    <phoneticPr fontId="19"/>
  </si>
  <si>
    <t>シニア</t>
    <phoneticPr fontId="19"/>
  </si>
  <si>
    <t>ハイ
シニア</t>
    <phoneticPr fontId="19"/>
  </si>
  <si>
    <r>
      <t>連盟受賞者</t>
    </r>
    <r>
      <rPr>
        <sz val="22"/>
        <color indexed="23"/>
        <rFont val="HG明朝B"/>
        <family val="1"/>
        <charset val="128"/>
      </rPr>
      <t>（団体・個人）</t>
    </r>
  </si>
  <si>
    <t>　項　　目</t>
    <rPh sb="1" eb="2">
      <t>コウ</t>
    </rPh>
    <rPh sb="4" eb="5">
      <t>メ</t>
    </rPh>
    <phoneticPr fontId="19"/>
  </si>
  <si>
    <t>国居稔</t>
    <rPh sb="0" eb="2">
      <t>クニイ</t>
    </rPh>
    <rPh sb="2" eb="3">
      <t>ミノル</t>
    </rPh>
    <phoneticPr fontId="19"/>
  </si>
  <si>
    <t>戸崎治</t>
    <rPh sb="0" eb="1">
      <t>ト</t>
    </rPh>
    <rPh sb="1" eb="2">
      <t>サキ</t>
    </rPh>
    <rPh sb="2" eb="3">
      <t>オサム</t>
    </rPh>
    <phoneticPr fontId="19"/>
  </si>
  <si>
    <t>(３勝以上)</t>
    <rPh sb="2" eb="5">
      <t>ショウイジョウ</t>
    </rPh>
    <phoneticPr fontId="19"/>
  </si>
  <si>
    <t>連盟受賞者（団体・個人）</t>
    <rPh sb="0" eb="2">
      <t>レンメイ</t>
    </rPh>
    <rPh sb="2" eb="5">
      <t>ジュショウシャ</t>
    </rPh>
    <rPh sb="6" eb="8">
      <t>ダンタイ</t>
    </rPh>
    <rPh sb="9" eb="11">
      <t>コジン</t>
    </rPh>
    <phoneticPr fontId="19"/>
  </si>
  <si>
    <t>最高殊勲選手</t>
    <rPh sb="0" eb="2">
      <t>サイコウ</t>
    </rPh>
    <rPh sb="2" eb="4">
      <t>シュクン</t>
    </rPh>
    <rPh sb="4" eb="6">
      <t>センシュ</t>
    </rPh>
    <phoneticPr fontId="19"/>
  </si>
  <si>
    <t>最優秀選手</t>
    <rPh sb="0" eb="3">
      <t>サイユウシュウ</t>
    </rPh>
    <rPh sb="3" eb="5">
      <t>センシュ</t>
    </rPh>
    <phoneticPr fontId="19"/>
  </si>
  <si>
    <t>優秀選手</t>
    <rPh sb="0" eb="2">
      <t>ユウシュウ</t>
    </rPh>
    <rPh sb="2" eb="4">
      <t>センシュ</t>
    </rPh>
    <phoneticPr fontId="19"/>
  </si>
  <si>
    <t>最多勝選手</t>
    <rPh sb="0" eb="3">
      <t>サイタショウ</t>
    </rPh>
    <rPh sb="3" eb="5">
      <t>センシュ</t>
    </rPh>
    <phoneticPr fontId="19"/>
  </si>
  <si>
    <t>最多長打選手</t>
    <rPh sb="0" eb="2">
      <t>サイタ</t>
    </rPh>
    <rPh sb="2" eb="4">
      <t>チョウダ</t>
    </rPh>
    <rPh sb="4" eb="6">
      <t>センシュ</t>
    </rPh>
    <phoneticPr fontId="19"/>
  </si>
  <si>
    <t>ハイシニア</t>
    <phoneticPr fontId="19"/>
  </si>
  <si>
    <t>項　　　目</t>
    <rPh sb="0" eb="1">
      <t>コウ</t>
    </rPh>
    <rPh sb="4" eb="5">
      <t>メ</t>
    </rPh>
    <phoneticPr fontId="19"/>
  </si>
  <si>
    <t>古　希</t>
    <rPh sb="0" eb="1">
      <t>イニシエ</t>
    </rPh>
    <rPh sb="2" eb="3">
      <t>マレ</t>
    </rPh>
    <phoneticPr fontId="19"/>
  </si>
  <si>
    <t>最多勝
投　手</t>
    <rPh sb="0" eb="2">
      <t>サイタ</t>
    </rPh>
    <rPh sb="2" eb="3">
      <t>カチ</t>
    </rPh>
    <rPh sb="4" eb="5">
      <t>トウ</t>
    </rPh>
    <rPh sb="6" eb="7">
      <t>テ</t>
    </rPh>
    <phoneticPr fontId="19"/>
  </si>
  <si>
    <t>　連盟受賞者（団体・個人）</t>
    <phoneticPr fontId="19"/>
  </si>
  <si>
    <t>　　　　連盟受賞者（団体・個人）</t>
    <phoneticPr fontId="19"/>
  </si>
  <si>
    <t>⑪</t>
    <phoneticPr fontId="19"/>
  </si>
  <si>
    <t>⑪</t>
    <phoneticPr fontId="19"/>
  </si>
  <si>
    <t>（フ）</t>
    <phoneticPr fontId="19"/>
  </si>
  <si>
    <t>（フ）</t>
    <phoneticPr fontId="19"/>
  </si>
  <si>
    <t>（シ）</t>
    <phoneticPr fontId="19"/>
  </si>
  <si>
    <t>（グ）</t>
    <phoneticPr fontId="19"/>
  </si>
  <si>
    <t>（グ）</t>
    <phoneticPr fontId="19"/>
  </si>
  <si>
    <r>
      <t xml:space="preserve">　 </t>
    </r>
    <r>
      <rPr>
        <sz val="28"/>
        <rFont val="HG明朝E"/>
        <family val="1"/>
        <charset val="128"/>
      </rPr>
      <t xml:space="preserve">投 手 成 績   </t>
    </r>
  </si>
  <si>
    <t>⑫</t>
    <phoneticPr fontId="19"/>
  </si>
  <si>
    <t>●</t>
    <phoneticPr fontId="19"/>
  </si>
  <si>
    <t>ｘ</t>
    <phoneticPr fontId="19"/>
  </si>
  <si>
    <t>⑪</t>
    <phoneticPr fontId="19"/>
  </si>
  <si>
    <t>○</t>
    <phoneticPr fontId="19"/>
  </si>
  <si>
    <t>⑪</t>
    <phoneticPr fontId="19"/>
  </si>
  <si>
    <t>○</t>
    <phoneticPr fontId="19"/>
  </si>
  <si>
    <t>⑨</t>
    <phoneticPr fontId="19"/>
  </si>
  <si>
    <t>○</t>
    <phoneticPr fontId="19"/>
  </si>
  <si>
    <t>ｘ</t>
    <phoneticPr fontId="19"/>
  </si>
  <si>
    <t>●</t>
    <phoneticPr fontId="19"/>
  </si>
  <si>
    <t>○</t>
    <phoneticPr fontId="19"/>
  </si>
  <si>
    <t>中止</t>
    <rPh sb="0" eb="2">
      <t>チュウシ</t>
    </rPh>
    <phoneticPr fontId="19"/>
  </si>
  <si>
    <t>中止</t>
    <rPh sb="0" eb="2">
      <t>チュウシ</t>
    </rPh>
    <phoneticPr fontId="19"/>
  </si>
  <si>
    <t>⑯</t>
    <phoneticPr fontId="19"/>
  </si>
  <si>
    <t>●</t>
    <phoneticPr fontId="19"/>
  </si>
  <si>
    <t>⑯</t>
    <phoneticPr fontId="19"/>
  </si>
  <si>
    <t>⑯</t>
    <phoneticPr fontId="19"/>
  </si>
  <si>
    <t>●</t>
    <phoneticPr fontId="19"/>
  </si>
  <si>
    <t>ｘ</t>
    <phoneticPr fontId="19"/>
  </si>
  <si>
    <t>ｘ</t>
    <phoneticPr fontId="19"/>
  </si>
  <si>
    <t>ｘ</t>
    <phoneticPr fontId="19"/>
  </si>
  <si>
    <t>ｘ</t>
    <phoneticPr fontId="19"/>
  </si>
  <si>
    <t>●</t>
    <phoneticPr fontId="19"/>
  </si>
  <si>
    <t>●</t>
    <phoneticPr fontId="19"/>
  </si>
  <si>
    <t>⑯</t>
    <phoneticPr fontId="19"/>
  </si>
  <si>
    <t>⑰</t>
    <phoneticPr fontId="19"/>
  </si>
  <si>
    <t>●</t>
    <phoneticPr fontId="19"/>
  </si>
  <si>
    <t>⑰</t>
    <phoneticPr fontId="19"/>
  </si>
  <si>
    <t>●</t>
    <phoneticPr fontId="19"/>
  </si>
  <si>
    <t>ｘ</t>
    <phoneticPr fontId="19"/>
  </si>
  <si>
    <t>⑰</t>
    <phoneticPr fontId="19"/>
  </si>
  <si>
    <t>●</t>
    <phoneticPr fontId="19"/>
  </si>
  <si>
    <t>⑰</t>
    <phoneticPr fontId="19"/>
  </si>
  <si>
    <t>ｘ</t>
    <phoneticPr fontId="19"/>
  </si>
  <si>
    <t>⑪</t>
    <phoneticPr fontId="19"/>
  </si>
  <si>
    <t>⑪</t>
    <phoneticPr fontId="19"/>
  </si>
  <si>
    <t>ｘ</t>
    <phoneticPr fontId="19"/>
  </si>
  <si>
    <t>⑫</t>
    <phoneticPr fontId="19"/>
  </si>
  <si>
    <t>ｘ</t>
    <phoneticPr fontId="19"/>
  </si>
  <si>
    <t>⑫</t>
    <phoneticPr fontId="19"/>
  </si>
  <si>
    <t>⑫</t>
    <phoneticPr fontId="19"/>
  </si>
  <si>
    <t>ｘ</t>
    <phoneticPr fontId="19"/>
  </si>
  <si>
    <t>ｘ</t>
    <phoneticPr fontId="19"/>
  </si>
  <si>
    <t>⑱</t>
    <phoneticPr fontId="19"/>
  </si>
  <si>
    <t>ｘ</t>
    <phoneticPr fontId="19"/>
  </si>
  <si>
    <t>ｘ</t>
    <phoneticPr fontId="19"/>
  </si>
  <si>
    <t>ｘ</t>
    <phoneticPr fontId="19"/>
  </si>
  <si>
    <t>⑱</t>
    <phoneticPr fontId="19"/>
  </si>
  <si>
    <t>ｘ</t>
    <phoneticPr fontId="19"/>
  </si>
  <si>
    <t>ｘ</t>
    <phoneticPr fontId="19"/>
  </si>
  <si>
    <t>ｘ</t>
    <phoneticPr fontId="19"/>
  </si>
  <si>
    <t>⑱</t>
    <phoneticPr fontId="19"/>
  </si>
  <si>
    <t>白鳥シルバースターズv</t>
    <rPh sb="0" eb="2">
      <t>シロトリ</t>
    </rPh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</si>
</sst>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6" formatCode="&quot;¥&quot;#,##0;[Red]&quot;¥&quot;\-#,##0"/>
    <numFmt numFmtId="176" formatCode="0_ "/>
    <numFmt numFmtId="177" formatCode="[$-411]ggge&quot;年&quot;m&quot;月&quot;d&quot;日&quot;&quot;現在&quot;"/>
    <numFmt numFmtId="178" formatCode="0.000"/>
    <numFmt numFmtId="179" formatCode="m/d;@"/>
  </numFmts>
  <fonts count="117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4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4"/>
      <name val="ＭＳ Ｐゴシック"/>
      <family val="3"/>
      <charset val="128"/>
    </font>
    <font>
      <b/>
      <sz val="13"/>
      <color indexed="54"/>
      <name val="ＭＳ Ｐゴシック"/>
      <family val="3"/>
      <charset val="128"/>
    </font>
    <font>
      <b/>
      <sz val="11"/>
      <color indexed="54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8"/>
      <name val="ＭＳ Ｐゴシック"/>
      <family val="3"/>
      <charset val="128"/>
    </font>
    <font>
      <i/>
      <sz val="16"/>
      <name val="ＭＳ Ｐゴシック"/>
      <family val="3"/>
      <charset val="128"/>
    </font>
    <font>
      <i/>
      <sz val="20"/>
      <name val="ＭＳ Ｐゴシック"/>
      <family val="3"/>
      <charset val="128"/>
    </font>
    <font>
      <i/>
      <sz val="22"/>
      <name val="ＭＳ Ｐゴシック"/>
      <family val="3"/>
      <charset val="128"/>
    </font>
    <font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sz val="12"/>
      <name val="ＭＳ 明朝"/>
      <family val="1"/>
      <charset val="128"/>
    </font>
    <font>
      <b/>
      <sz val="14"/>
      <name val="ＭＳ 明朝"/>
      <family val="1"/>
      <charset val="128"/>
    </font>
    <font>
      <b/>
      <sz val="16"/>
      <name val="ＭＳ Ｐゴシック"/>
      <family val="3"/>
      <charset val="128"/>
    </font>
    <font>
      <sz val="16"/>
      <name val="ＭＳ Ｐゴシック"/>
      <family val="3"/>
      <charset val="128"/>
    </font>
    <font>
      <sz val="14"/>
      <name val="ＭＳ 明朝"/>
      <family val="1"/>
      <charset val="128"/>
    </font>
    <font>
      <sz val="16"/>
      <name val="ＭＳ 明朝"/>
      <family val="1"/>
      <charset val="128"/>
    </font>
    <font>
      <i/>
      <sz val="16"/>
      <name val="ＭＳ 明朝"/>
      <family val="1"/>
      <charset val="128"/>
    </font>
    <font>
      <b/>
      <sz val="12"/>
      <name val="ＭＳ 明朝"/>
      <family val="1"/>
      <charset val="128"/>
    </font>
    <font>
      <b/>
      <i/>
      <sz val="14"/>
      <name val="ＭＳ 明朝"/>
      <family val="1"/>
      <charset val="128"/>
    </font>
    <font>
      <b/>
      <sz val="16"/>
      <name val="ＭＳ 明朝"/>
      <family val="1"/>
      <charset val="128"/>
    </font>
    <font>
      <sz val="10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b/>
      <i/>
      <sz val="18"/>
      <name val="ＭＳ 明朝"/>
      <family val="1"/>
      <charset val="128"/>
    </font>
    <font>
      <i/>
      <sz val="18"/>
      <name val="ＭＳ 明朝"/>
      <family val="1"/>
      <charset val="128"/>
    </font>
    <font>
      <b/>
      <sz val="16"/>
      <name val="ＭＳ Ｐ明朝"/>
      <family val="1"/>
      <charset val="128"/>
    </font>
    <font>
      <sz val="9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4"/>
      <name val="ＭＳ Ｐ明朝"/>
      <family val="1"/>
      <charset val="128"/>
    </font>
    <font>
      <sz val="12"/>
      <name val="ＭＳ Ｐ明朝"/>
      <family val="1"/>
      <charset val="128"/>
    </font>
    <font>
      <sz val="11"/>
      <name val="HGS明朝B"/>
      <family val="1"/>
      <charset val="128"/>
    </font>
    <font>
      <sz val="12"/>
      <name val="HGS明朝B"/>
      <family val="1"/>
      <charset val="128"/>
    </font>
    <font>
      <i/>
      <sz val="12"/>
      <name val="ＭＳ Ｐゴシック"/>
      <family val="3"/>
      <charset val="128"/>
    </font>
    <font>
      <i/>
      <sz val="11"/>
      <name val="ＭＳ Ｐゴシック"/>
      <family val="3"/>
      <charset val="128"/>
    </font>
    <font>
      <sz val="22"/>
      <name val="ＭＳ Ｐ明朝"/>
      <family val="1"/>
      <charset val="128"/>
    </font>
    <font>
      <sz val="16"/>
      <name val="ＭＳ Ｐ明朝"/>
      <family val="1"/>
      <charset val="128"/>
    </font>
    <font>
      <b/>
      <sz val="18"/>
      <name val="HG明朝B"/>
      <family val="1"/>
      <charset val="128"/>
    </font>
    <font>
      <sz val="18"/>
      <name val="HG明朝E"/>
      <family val="1"/>
      <charset val="128"/>
    </font>
    <font>
      <b/>
      <sz val="14"/>
      <name val="ＭＳ Ｐ明朝"/>
      <family val="1"/>
      <charset val="128"/>
    </font>
    <font>
      <b/>
      <sz val="12"/>
      <name val="ＭＳ Ｐ明朝"/>
      <family val="1"/>
      <charset val="128"/>
    </font>
    <font>
      <sz val="16"/>
      <name val="HG明朝E"/>
      <family val="1"/>
      <charset val="128"/>
    </font>
    <font>
      <sz val="12"/>
      <name val="HG明朝E"/>
      <family val="1"/>
      <charset val="128"/>
    </font>
    <font>
      <sz val="14"/>
      <name val="HG明朝B"/>
      <family val="1"/>
      <charset val="128"/>
    </font>
    <font>
      <sz val="12"/>
      <name val="HGS明朝E"/>
      <family val="1"/>
      <charset val="128"/>
    </font>
    <font>
      <sz val="11"/>
      <name val="HGS明朝E"/>
      <family val="1"/>
      <charset val="128"/>
    </font>
    <font>
      <sz val="14"/>
      <name val="HGS明朝E"/>
      <family val="1"/>
      <charset val="128"/>
    </font>
    <font>
      <sz val="14"/>
      <name val="HG明朝E"/>
      <family val="1"/>
      <charset val="128"/>
    </font>
    <font>
      <sz val="12"/>
      <name val="HG明朝B"/>
      <family val="1"/>
      <charset val="128"/>
    </font>
    <font>
      <b/>
      <sz val="22"/>
      <name val="HG明朝B"/>
      <family val="1"/>
      <charset val="128"/>
    </font>
    <font>
      <sz val="26"/>
      <name val="HG明朝B"/>
      <family val="1"/>
      <charset val="128"/>
    </font>
    <font>
      <sz val="14"/>
      <name val="HGS明朝B"/>
      <family val="1"/>
      <charset val="128"/>
    </font>
    <font>
      <sz val="22"/>
      <name val="HGS明朝B"/>
      <family val="1"/>
      <charset val="128"/>
    </font>
    <font>
      <sz val="18"/>
      <name val="ＭＳ Ｐ明朝"/>
      <family val="1"/>
      <charset val="128"/>
    </font>
    <font>
      <sz val="16"/>
      <name val="HGS明朝E"/>
      <family val="1"/>
      <charset val="128"/>
    </font>
    <font>
      <sz val="20"/>
      <name val="ＭＳ Ｐ明朝"/>
      <family val="1"/>
      <charset val="128"/>
    </font>
    <font>
      <sz val="11"/>
      <name val="ＭＳ Ｐ明朝"/>
      <family val="1"/>
      <charset val="128"/>
    </font>
    <font>
      <sz val="20"/>
      <name val="HG明朝E"/>
      <family val="1"/>
      <charset val="128"/>
    </font>
    <font>
      <sz val="20"/>
      <name val="HGS明朝E"/>
      <family val="1"/>
      <charset val="128"/>
    </font>
    <font>
      <sz val="24"/>
      <name val="HG明朝B"/>
      <family val="1"/>
      <charset val="128"/>
    </font>
    <font>
      <sz val="16"/>
      <name val="HG明朝B"/>
      <family val="1"/>
      <charset val="128"/>
    </font>
    <font>
      <sz val="20"/>
      <name val="HGS明朝B"/>
      <family val="1"/>
      <charset val="128"/>
    </font>
    <font>
      <sz val="18"/>
      <name val="HGS明朝E"/>
      <family val="1"/>
      <charset val="128"/>
    </font>
    <font>
      <sz val="11"/>
      <name val="HG明朝E"/>
      <family val="1"/>
      <charset val="128"/>
    </font>
    <font>
      <b/>
      <sz val="22"/>
      <name val="ＭＳ Ｐ明朝"/>
      <family val="1"/>
      <charset val="128"/>
    </font>
    <font>
      <b/>
      <sz val="20"/>
      <name val="ＭＳ Ｐ明朝"/>
      <family val="1"/>
      <charset val="128"/>
    </font>
    <font>
      <b/>
      <sz val="18"/>
      <name val="ＭＳ Ｐ明朝"/>
      <family val="1"/>
      <charset val="128"/>
    </font>
    <font>
      <b/>
      <u/>
      <sz val="20"/>
      <name val="HG明朝B"/>
      <family val="1"/>
      <charset val="128"/>
    </font>
    <font>
      <sz val="18"/>
      <name val="HGS明朝B"/>
      <family val="1"/>
      <charset val="128"/>
    </font>
    <font>
      <b/>
      <sz val="20"/>
      <name val="HG明朝B"/>
      <family val="1"/>
      <charset val="128"/>
    </font>
    <font>
      <sz val="10"/>
      <name val="ＭＳ Ｐ明朝"/>
      <family val="1"/>
      <charset val="128"/>
    </font>
    <font>
      <u/>
      <sz val="11"/>
      <name val="ＭＳ Ｐゴシック"/>
      <family val="3"/>
      <charset val="128"/>
    </font>
    <font>
      <b/>
      <sz val="36"/>
      <name val="ＭＳ Ｐ明朝"/>
      <family val="1"/>
      <charset val="128"/>
    </font>
    <font>
      <b/>
      <sz val="45"/>
      <name val="ＭＳ Ｐ明朝"/>
      <family val="1"/>
      <charset val="128"/>
    </font>
    <font>
      <sz val="24"/>
      <name val="ＭＳ Ｐゴシック"/>
      <family val="3"/>
      <charset val="128"/>
    </font>
    <font>
      <b/>
      <sz val="26"/>
      <name val="ＭＳ Ｐ明朝"/>
      <family val="1"/>
      <charset val="128"/>
    </font>
    <font>
      <b/>
      <i/>
      <sz val="28"/>
      <name val="ＭＳ Ｐ明朝"/>
      <family val="1"/>
      <charset val="128"/>
    </font>
    <font>
      <i/>
      <sz val="36"/>
      <name val="ＭＳ Ｐ明朝"/>
      <family val="1"/>
      <charset val="128"/>
    </font>
    <font>
      <b/>
      <sz val="40"/>
      <name val="ＭＳ Ｐ明朝"/>
      <family val="1"/>
      <charset val="128"/>
    </font>
    <font>
      <b/>
      <sz val="50"/>
      <name val="HGS明朝B"/>
      <family val="1"/>
      <charset val="128"/>
    </font>
    <font>
      <b/>
      <sz val="40"/>
      <name val="HGS明朝B"/>
      <family val="1"/>
      <charset val="128"/>
    </font>
    <font>
      <sz val="22"/>
      <name val="HG明朝B"/>
      <family val="1"/>
      <charset val="128"/>
    </font>
    <font>
      <b/>
      <sz val="28"/>
      <name val="ＭＳ Ｐ明朝"/>
      <family val="1"/>
      <charset val="128"/>
    </font>
    <font>
      <b/>
      <sz val="30"/>
      <name val="ＭＳ Ｐ明朝"/>
      <family val="1"/>
      <charset val="128"/>
    </font>
    <font>
      <b/>
      <sz val="28"/>
      <name val="HGS明朝B"/>
      <family val="1"/>
      <charset val="128"/>
    </font>
    <font>
      <b/>
      <sz val="36"/>
      <name val="HGS明朝B"/>
      <family val="1"/>
      <charset val="128"/>
    </font>
    <font>
      <b/>
      <sz val="32"/>
      <name val="ＭＳ Ｐ明朝"/>
      <family val="1"/>
      <charset val="128"/>
    </font>
    <font>
      <sz val="11"/>
      <name val="HG明朝B"/>
      <family val="1"/>
      <charset val="128"/>
    </font>
    <font>
      <sz val="10"/>
      <name val="HGS明朝E"/>
      <family val="1"/>
      <charset val="128"/>
    </font>
    <font>
      <sz val="20"/>
      <name val="HG明朝B"/>
      <family val="1"/>
      <charset val="128"/>
    </font>
    <font>
      <b/>
      <sz val="16"/>
      <name val="HG明朝B"/>
      <family val="1"/>
      <charset val="128"/>
    </font>
    <font>
      <u/>
      <sz val="11"/>
      <color indexed="12"/>
      <name val="ＭＳ Ｐゴシック"/>
      <family val="3"/>
      <charset val="128"/>
    </font>
    <font>
      <sz val="18"/>
      <name val="HG明朝B"/>
      <family val="1"/>
      <charset val="128"/>
    </font>
    <font>
      <sz val="20"/>
      <color indexed="9"/>
      <name val="HG明朝B"/>
      <family val="1"/>
      <charset val="128"/>
    </font>
    <font>
      <sz val="36"/>
      <name val="HG明朝B"/>
      <family val="1"/>
      <charset val="128"/>
    </font>
    <font>
      <sz val="26"/>
      <color indexed="23"/>
      <name val="ＭＳ 明朝"/>
      <family val="1"/>
      <charset val="128"/>
    </font>
    <font>
      <sz val="26"/>
      <name val="HG明朝E"/>
      <family val="1"/>
      <charset val="128"/>
    </font>
    <font>
      <sz val="26"/>
      <color indexed="23"/>
      <name val="HG明朝B"/>
      <family val="1"/>
      <charset val="128"/>
    </font>
    <font>
      <sz val="22"/>
      <color indexed="23"/>
      <name val="HG明朝B"/>
      <family val="1"/>
      <charset val="128"/>
    </font>
    <font>
      <b/>
      <sz val="24"/>
      <color indexed="23"/>
      <name val="HGS明朝B"/>
      <family val="1"/>
      <charset val="128"/>
    </font>
    <font>
      <sz val="18"/>
      <color indexed="23"/>
      <name val="HGS明朝B"/>
      <family val="1"/>
      <charset val="128"/>
    </font>
    <font>
      <sz val="28"/>
      <name val="HG明朝E"/>
      <family val="1"/>
      <charset val="128"/>
    </font>
  </fonts>
  <fills count="26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51"/>
      </patternFill>
    </fill>
    <fill>
      <patternFill patternType="solid">
        <fgColor indexed="62"/>
      </patternFill>
    </fill>
    <fill>
      <patternFill patternType="solid">
        <fgColor indexed="45"/>
      </patternFill>
    </fill>
    <fill>
      <patternFill patternType="solid">
        <fgColor indexed="65"/>
        <bgColor indexed="64"/>
      </patternFill>
    </fill>
    <fill>
      <patternFill patternType="gray0625"/>
    </fill>
    <fill>
      <patternFill patternType="solid">
        <fgColor indexed="43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8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</fills>
  <borders count="112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 diagonalDown="1">
      <left style="hair">
        <color indexed="64"/>
      </left>
      <right/>
      <top/>
      <bottom/>
      <diagonal style="hair">
        <color indexed="64"/>
      </diagonal>
    </border>
    <border diagonalDown="1">
      <left/>
      <right/>
      <top/>
      <bottom/>
      <diagonal style="hair">
        <color indexed="64"/>
      </diagonal>
    </border>
    <border diagonalDown="1">
      <left/>
      <right style="hair">
        <color indexed="64"/>
      </right>
      <top/>
      <bottom/>
      <diagonal style="hair">
        <color indexed="64"/>
      </diagonal>
    </border>
    <border diagonalDown="1">
      <left style="hair">
        <color indexed="64"/>
      </left>
      <right/>
      <top/>
      <bottom style="hair">
        <color indexed="64"/>
      </bottom>
      <diagonal style="hair">
        <color indexed="64"/>
      </diagonal>
    </border>
    <border diagonalDown="1">
      <left/>
      <right/>
      <top/>
      <bottom style="hair">
        <color indexed="64"/>
      </bottom>
      <diagonal style="hair">
        <color indexed="64"/>
      </diagonal>
    </border>
    <border diagonalDown="1">
      <left/>
      <right style="hair">
        <color indexed="64"/>
      </right>
      <top/>
      <bottom style="hair">
        <color indexed="64"/>
      </bottom>
      <diagonal style="hair">
        <color indexed="64"/>
      </diagonal>
    </border>
    <border diagonalDown="1">
      <left style="hair">
        <color indexed="64"/>
      </left>
      <right/>
      <top style="hair">
        <color indexed="64"/>
      </top>
      <bottom/>
      <diagonal style="hair">
        <color indexed="64"/>
      </diagonal>
    </border>
    <border diagonalDown="1">
      <left/>
      <right/>
      <top style="hair">
        <color indexed="64"/>
      </top>
      <bottom/>
      <diagonal style="hair">
        <color indexed="64"/>
      </diagonal>
    </border>
    <border diagonalDown="1">
      <left/>
      <right style="hair">
        <color indexed="64"/>
      </right>
      <top style="hair">
        <color indexed="64"/>
      </top>
      <bottom/>
      <diagonal style="hair">
        <color indexed="64"/>
      </diagonal>
    </border>
    <border diagonalDown="1">
      <left style="hair">
        <color indexed="64"/>
      </left>
      <right/>
      <top style="hair">
        <color indexed="64"/>
      </top>
      <bottom/>
      <diagonal style="thin">
        <color indexed="64"/>
      </diagonal>
    </border>
    <border diagonalDown="1">
      <left/>
      <right/>
      <top style="hair">
        <color indexed="64"/>
      </top>
      <bottom/>
      <diagonal style="thin">
        <color indexed="64"/>
      </diagonal>
    </border>
    <border diagonalDown="1">
      <left/>
      <right style="hair">
        <color indexed="64"/>
      </right>
      <top style="hair">
        <color indexed="64"/>
      </top>
      <bottom/>
      <diagonal style="thin">
        <color indexed="64"/>
      </diagonal>
    </border>
    <border diagonalDown="1">
      <left style="hair">
        <color indexed="64"/>
      </left>
      <right/>
      <top/>
      <bottom/>
      <diagonal style="thin">
        <color indexed="64"/>
      </diagonal>
    </border>
    <border diagonalDown="1">
      <left/>
      <right/>
      <top/>
      <bottom/>
      <diagonal style="thin">
        <color indexed="64"/>
      </diagonal>
    </border>
    <border diagonalDown="1">
      <left/>
      <right style="hair">
        <color indexed="64"/>
      </right>
      <top/>
      <bottom/>
      <diagonal style="thin">
        <color indexed="64"/>
      </diagonal>
    </border>
    <border diagonalDown="1">
      <left style="hair">
        <color indexed="64"/>
      </left>
      <right/>
      <top/>
      <bottom style="hair">
        <color indexed="64"/>
      </bottom>
      <diagonal style="thin">
        <color indexed="64"/>
      </diagonal>
    </border>
    <border diagonalDown="1">
      <left/>
      <right/>
      <top/>
      <bottom style="hair">
        <color indexed="64"/>
      </bottom>
      <diagonal style="thin">
        <color indexed="64"/>
      </diagonal>
    </border>
    <border diagonalDown="1">
      <left/>
      <right style="hair">
        <color indexed="64"/>
      </right>
      <top/>
      <bottom style="hair">
        <color indexed="64"/>
      </bottom>
      <diagonal style="thin">
        <color indexed="64"/>
      </diagonal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 diagonalDown="1"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 style="thin">
        <color indexed="64"/>
      </diagonal>
    </border>
    <border diagonalDown="1"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 style="hair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 style="hair">
        <color indexed="64"/>
      </right>
      <top style="thin">
        <color indexed="64"/>
      </top>
      <bottom/>
      <diagonal style="thin">
        <color indexed="64"/>
      </diagonal>
    </border>
    <border diagonalDown="1"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thin">
        <color indexed="64"/>
      </diagonal>
    </border>
    <border diagonalDown="1"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 style="thin">
        <color indexed="64"/>
      </diagonal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 diagonalUp="1">
      <left style="hair">
        <color indexed="64"/>
      </left>
      <right style="hair">
        <color indexed="64"/>
      </right>
      <top style="hair">
        <color indexed="64"/>
      </top>
      <bottom/>
      <diagonal style="hair">
        <color indexed="64"/>
      </diagonal>
    </border>
    <border diagonalUp="1">
      <left style="hair">
        <color indexed="64"/>
      </left>
      <right style="hair">
        <color indexed="64"/>
      </right>
      <top/>
      <bottom/>
      <diagonal style="hair">
        <color indexed="64"/>
      </diagonal>
    </border>
    <border diagonalUp="1">
      <left style="hair">
        <color indexed="64"/>
      </left>
      <right style="hair">
        <color indexed="64"/>
      </right>
      <top/>
      <bottom style="hair">
        <color indexed="64"/>
      </bottom>
      <diagonal style="hair">
        <color indexed="64"/>
      </diagonal>
    </border>
  </borders>
  <cellStyleXfs count="44">
    <xf numFmtId="0" fontId="0" fillId="0" borderId="0">
      <alignment vertical="center"/>
    </xf>
    <xf numFmtId="0" fontId="2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14" borderId="1" applyNumberFormat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top"/>
      <protection locked="0"/>
    </xf>
    <xf numFmtId="0" fontId="1" fillId="5" borderId="2" applyNumberFormat="0" applyFont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9" fillId="9" borderId="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9" borderId="9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6" fontId="1" fillId="0" borderId="0" applyFont="0" applyFill="0" applyBorder="0" applyAlignment="0" applyProtection="0">
      <alignment vertical="center"/>
    </xf>
    <xf numFmtId="0" fontId="17" fillId="3" borderId="4" applyNumberFormat="0" applyAlignment="0" applyProtection="0">
      <alignment vertical="center"/>
    </xf>
    <xf numFmtId="0" fontId="18" fillId="7" borderId="0" applyNumberFormat="0" applyBorder="0" applyAlignment="0" applyProtection="0">
      <alignment vertical="center"/>
    </xf>
  </cellStyleXfs>
  <cellXfs count="1598">
    <xf numFmtId="0" fontId="0" fillId="0" borderId="0" xfId="0">
      <alignment vertical="center"/>
    </xf>
    <xf numFmtId="0" fontId="0" fillId="0" borderId="0" xfId="0" applyFill="1" applyProtection="1">
      <alignment vertical="center"/>
      <protection locked="0"/>
    </xf>
    <xf numFmtId="0" fontId="0" fillId="0" borderId="0" xfId="0" applyBorder="1" applyProtection="1">
      <alignment vertical="center"/>
      <protection locked="0"/>
    </xf>
    <xf numFmtId="0" fontId="0" fillId="0" borderId="0" xfId="0" applyFill="1" applyBorder="1" applyProtection="1">
      <alignment vertical="center"/>
      <protection locked="0"/>
    </xf>
    <xf numFmtId="0" fontId="0" fillId="0" borderId="0" xfId="0" applyFill="1">
      <alignment vertical="center"/>
    </xf>
    <xf numFmtId="0" fontId="20" fillId="0" borderId="0" xfId="0" applyNumberFormat="1" applyFont="1" applyFill="1" applyBorder="1" applyAlignment="1" applyProtection="1">
      <alignment vertical="center"/>
      <protection locked="0"/>
    </xf>
    <xf numFmtId="0" fontId="21" fillId="0" borderId="0" xfId="0" applyNumberFormat="1" applyFont="1" applyFill="1" applyBorder="1" applyAlignment="1" applyProtection="1">
      <alignment vertical="center"/>
      <protection locked="0"/>
    </xf>
    <xf numFmtId="0" fontId="22" fillId="0" borderId="0" xfId="0" applyNumberFormat="1" applyFont="1" applyFill="1" applyBorder="1" applyAlignment="1" applyProtection="1">
      <alignment vertical="center"/>
      <protection locked="0"/>
    </xf>
    <xf numFmtId="0" fontId="0" fillId="0" borderId="0" xfId="0" applyNumberFormat="1" applyFill="1" applyBorder="1" applyAlignment="1" applyProtection="1">
      <alignment vertical="center"/>
      <protection locked="0"/>
    </xf>
    <xf numFmtId="0" fontId="23" fillId="0" borderId="0" xfId="0" applyNumberFormat="1" applyFont="1" applyFill="1" applyBorder="1" applyAlignment="1" applyProtection="1">
      <alignment vertical="center"/>
      <protection locked="0"/>
    </xf>
    <xf numFmtId="0" fontId="24" fillId="0" borderId="0" xfId="0" applyFont="1" applyBorder="1" applyProtection="1">
      <alignment vertical="center"/>
      <protection locked="0"/>
    </xf>
    <xf numFmtId="177" fontId="25" fillId="0" borderId="0" xfId="0" applyNumberFormat="1" applyFont="1" applyBorder="1" applyAlignment="1" applyProtection="1">
      <alignment vertical="center"/>
      <protection locked="0"/>
    </xf>
    <xf numFmtId="0" fontId="0" fillId="0" borderId="0" xfId="0" applyProtection="1">
      <alignment vertical="center"/>
      <protection locked="0"/>
    </xf>
    <xf numFmtId="177" fontId="26" fillId="0" borderId="0" xfId="0" applyNumberFormat="1" applyFont="1" applyBorder="1" applyAlignment="1" applyProtection="1">
      <alignment vertical="center"/>
      <protection locked="0"/>
    </xf>
    <xf numFmtId="177" fontId="27" fillId="0" borderId="0" xfId="0" applyNumberFormat="1" applyFont="1" applyBorder="1" applyAlignment="1" applyProtection="1">
      <alignment vertical="center"/>
      <protection locked="0"/>
    </xf>
    <xf numFmtId="0" fontId="28" fillId="0" borderId="0" xfId="0" applyNumberFormat="1" applyFont="1" applyFill="1" applyBorder="1" applyAlignment="1" applyProtection="1">
      <alignment vertical="center"/>
      <protection locked="0"/>
    </xf>
    <xf numFmtId="177" fontId="24" fillId="0" borderId="0" xfId="0" applyNumberFormat="1" applyFont="1" applyBorder="1" applyAlignment="1" applyProtection="1">
      <alignment vertical="center"/>
      <protection locked="0"/>
    </xf>
    <xf numFmtId="0" fontId="24" fillId="0" borderId="0" xfId="0" applyFont="1" applyFill="1" applyBorder="1" applyAlignment="1" applyProtection="1">
      <alignment horizontal="center"/>
      <protection locked="0"/>
    </xf>
    <xf numFmtId="0" fontId="0" fillId="0" borderId="0" xfId="0" applyBorder="1">
      <alignment vertical="center"/>
    </xf>
    <xf numFmtId="0" fontId="25" fillId="0" borderId="10" xfId="0" applyFont="1" applyFill="1" applyBorder="1" applyAlignment="1">
      <alignment horizontal="center" vertical="center" textRotation="255" wrapText="1" shrinkToFit="1"/>
    </xf>
    <xf numFmtId="0" fontId="25" fillId="0" borderId="10" xfId="0" applyFont="1" applyFill="1" applyBorder="1" applyAlignment="1">
      <alignment horizontal="center" vertical="center" textRotation="255"/>
    </xf>
    <xf numFmtId="0" fontId="25" fillId="0" borderId="11" xfId="0" applyFont="1" applyFill="1" applyBorder="1" applyAlignment="1">
      <alignment horizontal="center" vertical="center" textRotation="255"/>
    </xf>
    <xf numFmtId="0" fontId="24" fillId="0" borderId="12" xfId="0" applyFont="1" applyFill="1" applyBorder="1" applyAlignment="1">
      <alignment horizontal="center" vertical="center" textRotation="255" wrapText="1" shrinkToFit="1"/>
    </xf>
    <xf numFmtId="0" fontId="25" fillId="0" borderId="10" xfId="0" applyFont="1" applyFill="1" applyBorder="1" applyAlignment="1">
      <alignment horizontal="left" vertical="center" textRotation="255"/>
    </xf>
    <xf numFmtId="0" fontId="25" fillId="0" borderId="12" xfId="0" applyFont="1" applyFill="1" applyBorder="1" applyAlignment="1">
      <alignment horizontal="center" vertical="center" textRotation="255" wrapText="1" shrinkToFit="1"/>
    </xf>
    <xf numFmtId="0" fontId="24" fillId="0" borderId="13" xfId="0" applyFont="1" applyFill="1" applyBorder="1" applyAlignment="1" applyProtection="1">
      <alignment horizontal="center" vertical="center"/>
      <protection locked="0"/>
    </xf>
    <xf numFmtId="0" fontId="24" fillId="0" borderId="14" xfId="0" applyFont="1" applyFill="1" applyBorder="1" applyAlignment="1">
      <alignment horizontal="center" vertical="center"/>
    </xf>
    <xf numFmtId="0" fontId="24" fillId="0" borderId="0" xfId="0" applyFont="1" applyFill="1" applyBorder="1" applyAlignment="1" applyProtection="1">
      <alignment horizontal="center" vertical="center"/>
      <protection locked="0"/>
    </xf>
    <xf numFmtId="0" fontId="24" fillId="0" borderId="0" xfId="0" applyFont="1" applyFill="1" applyBorder="1" applyAlignment="1">
      <alignment horizontal="center" vertical="center"/>
    </xf>
    <xf numFmtId="0" fontId="24" fillId="0" borderId="15" xfId="0" applyFont="1" applyFill="1" applyBorder="1" applyAlignment="1" applyProtection="1">
      <alignment horizontal="center" vertical="center"/>
      <protection locked="0"/>
    </xf>
    <xf numFmtId="0" fontId="24" fillId="0" borderId="16" xfId="0" applyFont="1" applyFill="1" applyBorder="1" applyAlignment="1" applyProtection="1">
      <alignment horizontal="center" vertical="center"/>
      <protection locked="0"/>
    </xf>
    <xf numFmtId="0" fontId="24" fillId="0" borderId="0" xfId="0" applyNumberFormat="1" applyFont="1" applyFill="1" applyBorder="1" applyAlignment="1" applyProtection="1">
      <alignment horizontal="center" vertical="center"/>
      <protection locked="0"/>
    </xf>
    <xf numFmtId="0" fontId="24" fillId="0" borderId="0" xfId="0" applyFont="1" applyFill="1" applyBorder="1" applyAlignment="1" applyProtection="1">
      <alignment vertical="center"/>
      <protection locked="0"/>
    </xf>
    <xf numFmtId="0" fontId="24" fillId="0" borderId="15" xfId="0" applyFont="1" applyFill="1" applyBorder="1" applyAlignment="1" applyProtection="1">
      <alignment vertical="center"/>
      <protection locked="0"/>
    </xf>
    <xf numFmtId="0" fontId="24" fillId="0" borderId="17" xfId="0" applyFont="1" applyFill="1" applyBorder="1" applyAlignment="1" applyProtection="1">
      <alignment horizontal="center" vertical="center"/>
      <protection locked="0"/>
    </xf>
    <xf numFmtId="0" fontId="24" fillId="0" borderId="18" xfId="0" applyFont="1" applyFill="1" applyBorder="1" applyAlignment="1" applyProtection="1">
      <alignment horizontal="center" vertical="center"/>
      <protection locked="0"/>
    </xf>
    <xf numFmtId="0" fontId="1" fillId="0" borderId="0" xfId="0" applyFont="1" applyFill="1" applyBorder="1" applyAlignment="1" applyProtection="1">
      <alignment horizontal="center" vertical="center"/>
      <protection locked="0"/>
    </xf>
    <xf numFmtId="0" fontId="24" fillId="0" borderId="16" xfId="0" applyFont="1" applyFill="1" applyBorder="1" applyAlignment="1" applyProtection="1">
      <alignment vertical="center"/>
      <protection locked="0"/>
    </xf>
    <xf numFmtId="0" fontId="24" fillId="0" borderId="13" xfId="0" applyFont="1" applyFill="1" applyBorder="1" applyAlignment="1" applyProtection="1">
      <alignment vertical="center"/>
      <protection locked="0"/>
    </xf>
    <xf numFmtId="0" fontId="24" fillId="0" borderId="18" xfId="0" applyNumberFormat="1" applyFont="1" applyFill="1" applyBorder="1" applyAlignment="1" applyProtection="1">
      <alignment horizontal="center" vertical="center"/>
      <protection locked="0"/>
    </xf>
    <xf numFmtId="0" fontId="24" fillId="0" borderId="14" xfId="0" applyNumberFormat="1" applyFont="1" applyFill="1" applyBorder="1" applyAlignment="1" applyProtection="1">
      <alignment horizontal="center" vertical="center"/>
      <protection locked="0"/>
    </xf>
    <xf numFmtId="0" fontId="24" fillId="0" borderId="19" xfId="0" applyFont="1" applyFill="1" applyBorder="1" applyAlignment="1" applyProtection="1">
      <alignment horizontal="center" vertical="center"/>
      <protection locked="0"/>
    </xf>
    <xf numFmtId="0" fontId="24" fillId="0" borderId="19" xfId="0" applyFont="1" applyFill="1" applyBorder="1" applyAlignment="1">
      <alignment horizontal="center" vertical="center"/>
    </xf>
    <xf numFmtId="0" fontId="24" fillId="0" borderId="20" xfId="0" applyFont="1" applyFill="1" applyBorder="1" applyAlignment="1" applyProtection="1">
      <alignment horizontal="center" vertical="center"/>
      <protection locked="0"/>
    </xf>
    <xf numFmtId="0" fontId="24" fillId="0" borderId="19" xfId="0" applyFont="1" applyFill="1" applyBorder="1" applyAlignment="1" applyProtection="1">
      <alignment vertical="center"/>
      <protection locked="0"/>
    </xf>
    <xf numFmtId="0" fontId="24" fillId="0" borderId="20" xfId="0" applyFont="1" applyFill="1" applyBorder="1" applyAlignment="1" applyProtection="1">
      <alignment vertical="center"/>
      <protection locked="0"/>
    </xf>
    <xf numFmtId="0" fontId="24" fillId="0" borderId="14" xfId="0" applyFont="1" applyFill="1" applyBorder="1" applyAlignment="1" applyProtection="1">
      <alignment horizontal="center" vertical="center"/>
      <protection locked="0"/>
    </xf>
    <xf numFmtId="0" fontId="1" fillId="0" borderId="16" xfId="0" applyFont="1" applyFill="1" applyBorder="1" applyAlignment="1" applyProtection="1">
      <alignment horizontal="center" vertical="center"/>
      <protection locked="0"/>
    </xf>
    <xf numFmtId="0" fontId="0" fillId="0" borderId="16" xfId="0" applyBorder="1">
      <alignment vertical="center"/>
    </xf>
    <xf numFmtId="0" fontId="24" fillId="0" borderId="15" xfId="0" applyNumberFormat="1" applyFont="1" applyFill="1" applyBorder="1" applyAlignment="1" applyProtection="1">
      <alignment horizontal="center" vertical="center"/>
      <protection locked="0"/>
    </xf>
    <xf numFmtId="0" fontId="24" fillId="0" borderId="0" xfId="0" applyFont="1" applyFill="1" applyBorder="1" applyAlignment="1" applyProtection="1">
      <alignment horizontal="right" vertical="center"/>
      <protection locked="0"/>
    </xf>
    <xf numFmtId="0" fontId="24" fillId="0" borderId="15" xfId="0" applyFont="1" applyFill="1" applyBorder="1" applyAlignment="1">
      <alignment horizontal="center" vertical="center"/>
    </xf>
    <xf numFmtId="0" fontId="1" fillId="0" borderId="15" xfId="0" applyFont="1" applyFill="1" applyBorder="1" applyAlignment="1" applyProtection="1">
      <alignment horizontal="center" vertical="center"/>
      <protection locked="0"/>
    </xf>
    <xf numFmtId="0" fontId="24" fillId="0" borderId="19" xfId="0" applyNumberFormat="1" applyFont="1" applyFill="1" applyBorder="1" applyAlignment="1" applyProtection="1">
      <alignment horizontal="center" vertical="center"/>
      <protection locked="0"/>
    </xf>
    <xf numFmtId="0" fontId="24" fillId="0" borderId="21" xfId="0" applyFont="1" applyFill="1" applyBorder="1" applyAlignment="1" applyProtection="1">
      <alignment vertical="center"/>
      <protection locked="0"/>
    </xf>
    <xf numFmtId="0" fontId="24" fillId="0" borderId="21" xfId="0" applyFont="1" applyFill="1" applyBorder="1" applyAlignment="1" applyProtection="1">
      <alignment horizontal="center" vertical="center"/>
      <protection locked="0"/>
    </xf>
    <xf numFmtId="0" fontId="24" fillId="0" borderId="18" xfId="0" applyFont="1" applyFill="1" applyBorder="1" applyAlignment="1" applyProtection="1">
      <alignment vertical="center"/>
      <protection locked="0"/>
    </xf>
    <xf numFmtId="0" fontId="1" fillId="0" borderId="0" xfId="0" applyFont="1" applyFill="1" applyBorder="1" applyAlignment="1" applyProtection="1">
      <alignment vertical="center"/>
      <protection locked="0"/>
    </xf>
    <xf numFmtId="0" fontId="1" fillId="0" borderId="16" xfId="0" applyFont="1" applyFill="1" applyBorder="1" applyAlignment="1" applyProtection="1">
      <alignment vertical="center"/>
      <protection locked="0"/>
    </xf>
    <xf numFmtId="0" fontId="24" fillId="0" borderId="21" xfId="0" applyNumberFormat="1" applyFont="1" applyFill="1" applyBorder="1" applyAlignment="1" applyProtection="1">
      <alignment horizontal="center" vertical="center"/>
      <protection locked="0"/>
    </xf>
    <xf numFmtId="0" fontId="1" fillId="0" borderId="0" xfId="0" applyFont="1" applyFill="1" applyBorder="1" applyAlignment="1" applyProtection="1">
      <alignment horizontal="left" vertical="center"/>
      <protection locked="0"/>
    </xf>
    <xf numFmtId="0" fontId="1" fillId="0" borderId="16" xfId="0" applyFont="1" applyFill="1" applyBorder="1" applyAlignment="1" applyProtection="1">
      <alignment horizontal="left" vertical="center"/>
      <protection locked="0"/>
    </xf>
    <xf numFmtId="0" fontId="24" fillId="0" borderId="13" xfId="0" applyFont="1" applyFill="1" applyBorder="1" applyAlignment="1">
      <alignment horizontal="center" vertical="center"/>
    </xf>
    <xf numFmtId="0" fontId="1" fillId="0" borderId="17" xfId="0" applyFont="1" applyFill="1" applyBorder="1" applyAlignment="1" applyProtection="1">
      <alignment horizontal="center" vertical="center"/>
      <protection locked="0"/>
    </xf>
    <xf numFmtId="0" fontId="25" fillId="0" borderId="16" xfId="0" applyFont="1" applyFill="1" applyBorder="1" applyAlignment="1" applyProtection="1">
      <alignment horizontal="left" vertical="center"/>
      <protection locked="0"/>
    </xf>
    <xf numFmtId="0" fontId="25" fillId="0" borderId="16" xfId="0" applyFont="1" applyFill="1" applyBorder="1" applyAlignment="1" applyProtection="1">
      <alignment vertical="center"/>
      <protection locked="0"/>
    </xf>
    <xf numFmtId="0" fontId="25" fillId="0" borderId="0" xfId="0" applyFont="1" applyFill="1" applyBorder="1" applyAlignment="1" applyProtection="1">
      <alignment horizontal="center" vertical="center"/>
      <protection locked="0"/>
    </xf>
    <xf numFmtId="0" fontId="30" fillId="0" borderId="0" xfId="0" applyNumberFormat="1" applyFont="1" applyFill="1" applyBorder="1" applyAlignment="1" applyProtection="1">
      <alignment vertical="center" wrapText="1"/>
      <protection locked="0"/>
    </xf>
    <xf numFmtId="0" fontId="1" fillId="0" borderId="0" xfId="0" applyFont="1" applyFill="1">
      <alignment vertical="center"/>
    </xf>
    <xf numFmtId="0" fontId="1" fillId="0" borderId="0" xfId="0" applyFont="1">
      <alignment vertical="center"/>
    </xf>
    <xf numFmtId="0" fontId="1" fillId="0" borderId="0" xfId="0" applyFont="1" applyFill="1" applyBorder="1">
      <alignment vertical="center"/>
    </xf>
    <xf numFmtId="0" fontId="1" fillId="0" borderId="0" xfId="0" applyFont="1" applyBorder="1">
      <alignment vertical="center"/>
    </xf>
    <xf numFmtId="0" fontId="24" fillId="0" borderId="12" xfId="0" applyFont="1" applyBorder="1">
      <alignment vertical="center"/>
    </xf>
    <xf numFmtId="0" fontId="24" fillId="0" borderId="10" xfId="0" applyFont="1" applyBorder="1">
      <alignment vertical="center"/>
    </xf>
    <xf numFmtId="0" fontId="24" fillId="0" borderId="22" xfId="0" applyFont="1" applyBorder="1">
      <alignment vertical="center"/>
    </xf>
    <xf numFmtId="0" fontId="0" fillId="0" borderId="0" xfId="0" applyFill="1" applyAlignment="1">
      <alignment vertical="center"/>
    </xf>
    <xf numFmtId="0" fontId="25" fillId="0" borderId="0" xfId="0" applyFont="1">
      <alignment vertical="center"/>
    </xf>
    <xf numFmtId="0" fontId="24" fillId="0" borderId="0" xfId="0" applyFont="1">
      <alignment vertical="center"/>
    </xf>
    <xf numFmtId="0" fontId="0" fillId="0" borderId="16" xfId="0" applyBorder="1" applyProtection="1">
      <alignment vertical="center"/>
      <protection locked="0"/>
    </xf>
    <xf numFmtId="0" fontId="0" fillId="0" borderId="18" xfId="0" applyFill="1" applyBorder="1">
      <alignment vertical="center"/>
    </xf>
    <xf numFmtId="0" fontId="31" fillId="0" borderId="0" xfId="0" applyNumberFormat="1" applyFont="1" applyFill="1" applyBorder="1" applyAlignment="1" applyProtection="1">
      <alignment vertical="center"/>
      <protection locked="0"/>
    </xf>
    <xf numFmtId="0" fontId="32" fillId="0" borderId="0" xfId="0" applyNumberFormat="1" applyFont="1" applyFill="1" applyBorder="1" applyAlignment="1" applyProtection="1">
      <alignment vertical="center"/>
      <protection locked="0"/>
    </xf>
    <xf numFmtId="177" fontId="33" fillId="0" borderId="0" xfId="0" applyNumberFormat="1" applyFont="1" applyBorder="1" applyAlignment="1" applyProtection="1">
      <alignment vertical="center"/>
      <protection locked="0"/>
    </xf>
    <xf numFmtId="0" fontId="34" fillId="0" borderId="0" xfId="0" applyNumberFormat="1" applyFont="1" applyFill="1" applyBorder="1" applyAlignment="1" applyProtection="1">
      <alignment horizontal="center" vertical="center"/>
      <protection locked="0"/>
    </xf>
    <xf numFmtId="0" fontId="35" fillId="0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Fill="1" applyBorder="1">
      <alignment vertical="center"/>
    </xf>
    <xf numFmtId="0" fontId="0" fillId="0" borderId="19" xfId="0" applyFill="1" applyBorder="1">
      <alignment vertical="center"/>
    </xf>
    <xf numFmtId="0" fontId="0" fillId="0" borderId="19" xfId="0" applyBorder="1">
      <alignment vertical="center"/>
    </xf>
    <xf numFmtId="0" fontId="25" fillId="0" borderId="19" xfId="0" applyFont="1" applyFill="1" applyBorder="1" applyAlignment="1">
      <alignment horizontal="center" vertical="center"/>
    </xf>
    <xf numFmtId="0" fontId="25" fillId="0" borderId="17" xfId="0" applyFont="1" applyFill="1" applyBorder="1" applyAlignment="1">
      <alignment vertical="center"/>
    </xf>
    <xf numFmtId="0" fontId="36" fillId="0" borderId="10" xfId="0" applyFont="1" applyFill="1" applyBorder="1" applyAlignment="1">
      <alignment vertical="center" textRotation="255" wrapText="1" shrinkToFit="1"/>
    </xf>
    <xf numFmtId="0" fontId="36" fillId="0" borderId="10" xfId="0" applyFont="1" applyFill="1" applyBorder="1" applyAlignment="1">
      <alignment horizontal="center" vertical="center" textRotation="255"/>
    </xf>
    <xf numFmtId="0" fontId="36" fillId="0" borderId="11" xfId="0" applyFont="1" applyFill="1" applyBorder="1" applyAlignment="1">
      <alignment horizontal="center" vertical="center" textRotation="255" wrapText="1" shrinkToFit="1"/>
    </xf>
    <xf numFmtId="0" fontId="36" fillId="0" borderId="10" xfId="0" applyFont="1" applyFill="1" applyBorder="1" applyAlignment="1">
      <alignment horizontal="center" vertical="center" textRotation="255" wrapText="1" shrinkToFit="1"/>
    </xf>
    <xf numFmtId="0" fontId="36" fillId="0" borderId="11" xfId="0" applyFont="1" applyFill="1" applyBorder="1" applyAlignment="1">
      <alignment horizontal="center" vertical="center" textRotation="255"/>
    </xf>
    <xf numFmtId="0" fontId="36" fillId="0" borderId="12" xfId="0" applyFont="1" applyFill="1" applyBorder="1" applyAlignment="1">
      <alignment horizontal="center" vertical="center" textRotation="255" wrapText="1" shrinkToFit="1"/>
    </xf>
    <xf numFmtId="0" fontId="36" fillId="0" borderId="10" xfId="0" applyFont="1" applyFill="1" applyBorder="1" applyAlignment="1">
      <alignment horizontal="left" vertical="center" textRotation="255"/>
    </xf>
    <xf numFmtId="0" fontId="36" fillId="0" borderId="13" xfId="0" applyFont="1" applyFill="1" applyBorder="1" applyAlignment="1">
      <alignment horizontal="center" vertical="center" textRotation="255"/>
    </xf>
    <xf numFmtId="0" fontId="25" fillId="0" borderId="20" xfId="0" applyFont="1" applyFill="1" applyBorder="1" applyAlignment="1">
      <alignment vertical="center"/>
    </xf>
    <xf numFmtId="0" fontId="25" fillId="0" borderId="0" xfId="0" applyFont="1" applyFill="1" applyBorder="1" applyAlignment="1" applyProtection="1">
      <alignment vertical="center"/>
      <protection locked="0"/>
    </xf>
    <xf numFmtId="0" fontId="25" fillId="0" borderId="15" xfId="0" applyNumberFormat="1" applyFont="1" applyFill="1" applyBorder="1" applyAlignment="1" applyProtection="1">
      <alignment horizontal="center" vertical="center"/>
      <protection locked="0"/>
    </xf>
    <xf numFmtId="0" fontId="25" fillId="0" borderId="17" xfId="0" applyNumberFormat="1" applyFont="1" applyFill="1" applyBorder="1" applyAlignment="1" applyProtection="1">
      <alignment horizontal="center" vertical="center"/>
      <protection locked="0"/>
    </xf>
    <xf numFmtId="0" fontId="25" fillId="0" borderId="16" xfId="0" applyFont="1" applyFill="1" applyBorder="1" applyAlignment="1" applyProtection="1">
      <alignment horizontal="center" vertical="center"/>
      <protection locked="0"/>
    </xf>
    <xf numFmtId="0" fontId="25" fillId="0" borderId="0" xfId="0" applyFont="1" applyFill="1" applyBorder="1" applyAlignment="1">
      <alignment horizontal="center" vertical="center"/>
    </xf>
    <xf numFmtId="0" fontId="25" fillId="0" borderId="17" xfId="0" applyFont="1" applyFill="1" applyBorder="1" applyAlignment="1" applyProtection="1">
      <alignment vertical="center"/>
      <protection locked="0"/>
    </xf>
    <xf numFmtId="0" fontId="25" fillId="0" borderId="13" xfId="0" applyFont="1" applyFill="1" applyBorder="1" applyAlignment="1" applyProtection="1">
      <alignment vertical="center"/>
      <protection locked="0"/>
    </xf>
    <xf numFmtId="0" fontId="1" fillId="0" borderId="17" xfId="0" applyFont="1" applyFill="1" applyBorder="1" applyAlignment="1">
      <alignment vertical="center"/>
    </xf>
    <xf numFmtId="0" fontId="25" fillId="0" borderId="18" xfId="0" applyNumberFormat="1" applyFont="1" applyFill="1" applyBorder="1" applyAlignment="1" applyProtection="1">
      <alignment horizontal="center" vertical="center"/>
      <protection locked="0"/>
    </xf>
    <xf numFmtId="0" fontId="25" fillId="0" borderId="0" xfId="0" applyNumberFormat="1" applyFont="1" applyFill="1" applyBorder="1" applyAlignment="1" applyProtection="1">
      <alignment horizontal="center" vertical="center"/>
      <protection locked="0"/>
    </xf>
    <xf numFmtId="0" fontId="25" fillId="0" borderId="16" xfId="0" applyNumberFormat="1" applyFont="1" applyFill="1" applyBorder="1" applyAlignment="1" applyProtection="1">
      <alignment horizontal="center" vertical="center"/>
      <protection locked="0"/>
    </xf>
    <xf numFmtId="0" fontId="1" fillId="0" borderId="16" xfId="0" applyFont="1" applyFill="1" applyBorder="1" applyAlignment="1">
      <alignment vertical="center"/>
    </xf>
    <xf numFmtId="0" fontId="25" fillId="0" borderId="19" xfId="0" applyFont="1" applyFill="1" applyBorder="1" applyAlignment="1" applyProtection="1">
      <alignment vertical="center"/>
      <protection locked="0"/>
    </xf>
    <xf numFmtId="0" fontId="25" fillId="0" borderId="20" xfId="0" applyFont="1" applyFill="1" applyBorder="1" applyAlignment="1" applyProtection="1">
      <alignment vertical="center"/>
      <protection locked="0"/>
    </xf>
    <xf numFmtId="0" fontId="25" fillId="0" borderId="19" xfId="0" applyFont="1" applyFill="1" applyBorder="1" applyAlignment="1" applyProtection="1">
      <alignment horizontal="center" vertical="center"/>
      <protection locked="0"/>
    </xf>
    <xf numFmtId="0" fontId="25" fillId="0" borderId="20" xfId="0" applyFont="1" applyFill="1" applyBorder="1" applyAlignment="1" applyProtection="1">
      <alignment horizontal="center" vertical="center"/>
      <protection locked="0"/>
    </xf>
    <xf numFmtId="0" fontId="25" fillId="0" borderId="19" xfId="0" applyNumberFormat="1" applyFont="1" applyFill="1" applyBorder="1" applyAlignment="1" applyProtection="1">
      <alignment horizontal="center" vertical="center"/>
      <protection locked="0"/>
    </xf>
    <xf numFmtId="0" fontId="25" fillId="0" borderId="20" xfId="0" applyNumberFormat="1" applyFont="1" applyFill="1" applyBorder="1" applyAlignment="1" applyProtection="1">
      <alignment horizontal="center" vertical="center"/>
      <protection locked="0"/>
    </xf>
    <xf numFmtId="0" fontId="24" fillId="0" borderId="19" xfId="0" applyNumberFormat="1" applyFont="1" applyFill="1" applyBorder="1" applyAlignment="1" applyProtection="1">
      <alignment horizontal="left" vertical="center"/>
      <protection locked="0"/>
    </xf>
    <xf numFmtId="0" fontId="1" fillId="0" borderId="20" xfId="0" applyFont="1" applyFill="1" applyBorder="1" applyAlignment="1">
      <alignment vertical="center"/>
    </xf>
    <xf numFmtId="0" fontId="25" fillId="0" borderId="17" xfId="0" applyFont="1" applyFill="1" applyBorder="1" applyAlignment="1" applyProtection="1">
      <alignment horizontal="center" vertical="center"/>
      <protection locked="0"/>
    </xf>
    <xf numFmtId="0" fontId="24" fillId="0" borderId="14" xfId="0" applyFont="1" applyFill="1" applyBorder="1" applyAlignment="1" applyProtection="1">
      <alignment vertical="center"/>
      <protection locked="0"/>
    </xf>
    <xf numFmtId="0" fontId="24" fillId="0" borderId="17" xfId="0" applyFont="1" applyFill="1" applyBorder="1" applyAlignment="1" applyProtection="1">
      <alignment vertical="center"/>
      <protection locked="0"/>
    </xf>
    <xf numFmtId="0" fontId="25" fillId="0" borderId="17" xfId="0" applyFont="1" applyFill="1" applyBorder="1" applyAlignment="1" applyProtection="1">
      <alignment horizontal="left" vertical="center"/>
      <protection locked="0"/>
    </xf>
    <xf numFmtId="0" fontId="24" fillId="0" borderId="15" xfId="0" applyFont="1" applyFill="1" applyBorder="1" applyAlignment="1">
      <alignment vertical="center"/>
    </xf>
    <xf numFmtId="0" fontId="25" fillId="0" borderId="13" xfId="0" applyFont="1" applyFill="1" applyBorder="1" applyAlignment="1" applyProtection="1">
      <alignment horizontal="center" vertical="center"/>
      <protection locked="0"/>
    </xf>
    <xf numFmtId="0" fontId="24" fillId="0" borderId="0" xfId="0" applyFont="1" applyFill="1" applyBorder="1" applyAlignment="1">
      <alignment vertical="center"/>
    </xf>
    <xf numFmtId="0" fontId="24" fillId="0" borderId="19" xfId="0" applyFont="1" applyFill="1" applyBorder="1" applyAlignment="1">
      <alignment vertical="center"/>
    </xf>
    <xf numFmtId="0" fontId="24" fillId="0" borderId="0" xfId="0" applyFont="1" applyFill="1" applyBorder="1" applyAlignment="1">
      <alignment horizontal="center" vertical="center" textRotation="255" wrapText="1" shrinkToFit="1"/>
    </xf>
    <xf numFmtId="0" fontId="24" fillId="0" borderId="0" xfId="0" applyFont="1" applyFill="1" applyBorder="1" applyAlignment="1">
      <alignment horizontal="center" vertical="center" textRotation="255"/>
    </xf>
    <xf numFmtId="0" fontId="25" fillId="0" borderId="17" xfId="0" applyFont="1" applyFill="1" applyBorder="1" applyAlignment="1">
      <alignment horizontal="center" vertical="center" textRotation="255" wrapText="1" shrinkToFit="1"/>
    </xf>
    <xf numFmtId="0" fontId="25" fillId="0" borderId="0" xfId="0" applyFont="1" applyFill="1" applyBorder="1" applyAlignment="1">
      <alignment horizontal="center" vertical="center" textRotation="255"/>
    </xf>
    <xf numFmtId="0" fontId="25" fillId="0" borderId="16" xfId="0" applyFont="1" applyFill="1" applyBorder="1" applyAlignment="1">
      <alignment horizontal="center" vertical="center" textRotation="255"/>
    </xf>
    <xf numFmtId="0" fontId="24" fillId="0" borderId="18" xfId="0" applyFont="1" applyFill="1" applyBorder="1" applyAlignment="1">
      <alignment horizontal="center" vertical="center" textRotation="255" wrapText="1" shrinkToFit="1"/>
    </xf>
    <xf numFmtId="0" fontId="24" fillId="0" borderId="18" xfId="0" applyFont="1" applyFill="1" applyBorder="1" applyAlignment="1">
      <alignment vertical="center"/>
    </xf>
    <xf numFmtId="0" fontId="25" fillId="0" borderId="16" xfId="0" applyFont="1" applyFill="1" applyBorder="1" applyAlignment="1">
      <alignment vertical="center"/>
    </xf>
    <xf numFmtId="0" fontId="24" fillId="0" borderId="17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left" vertical="center" textRotation="255"/>
    </xf>
    <xf numFmtId="0" fontId="25" fillId="0" borderId="0" xfId="0" applyFont="1" applyFill="1" applyBorder="1" applyAlignment="1">
      <alignment horizontal="left" vertical="center" textRotation="255"/>
    </xf>
    <xf numFmtId="0" fontId="36" fillId="0" borderId="0" xfId="0" applyFont="1" applyFill="1" applyBorder="1" applyAlignment="1">
      <alignment horizontal="center" vertical="center" textRotation="255" wrapText="1" shrinkToFit="1"/>
    </xf>
    <xf numFmtId="0" fontId="36" fillId="0" borderId="0" xfId="0" applyFont="1" applyFill="1" applyBorder="1" applyAlignment="1">
      <alignment horizontal="center" vertical="center" textRotation="255"/>
    </xf>
    <xf numFmtId="0" fontId="36" fillId="0" borderId="16" xfId="0" applyFont="1" applyFill="1" applyBorder="1" applyAlignment="1">
      <alignment horizontal="center" vertical="center" textRotation="255"/>
    </xf>
    <xf numFmtId="0" fontId="25" fillId="0" borderId="16" xfId="0" applyFont="1" applyFill="1" applyBorder="1" applyAlignment="1">
      <alignment horizontal="center" vertical="center" textRotation="255" wrapText="1" shrinkToFit="1"/>
    </xf>
    <xf numFmtId="0" fontId="24" fillId="0" borderId="16" xfId="0" applyFont="1" applyFill="1" applyBorder="1" applyAlignment="1">
      <alignment vertical="center"/>
    </xf>
    <xf numFmtId="0" fontId="24" fillId="0" borderId="16" xfId="0" applyFont="1" applyFill="1" applyBorder="1" applyAlignment="1">
      <alignment horizontal="center" vertical="center"/>
    </xf>
    <xf numFmtId="0" fontId="24" fillId="0" borderId="19" xfId="0" applyFont="1" applyFill="1" applyBorder="1" applyAlignment="1">
      <alignment horizontal="center" vertical="center" textRotation="255" wrapText="1" shrinkToFit="1"/>
    </xf>
    <xf numFmtId="0" fontId="24" fillId="0" borderId="19" xfId="0" applyFont="1" applyFill="1" applyBorder="1" applyAlignment="1">
      <alignment horizontal="center" vertical="center" textRotation="255"/>
    </xf>
    <xf numFmtId="0" fontId="25" fillId="0" borderId="20" xfId="0" applyFont="1" applyFill="1" applyBorder="1" applyAlignment="1">
      <alignment horizontal="center" vertical="center" textRotation="255" wrapText="1" shrinkToFit="1"/>
    </xf>
    <xf numFmtId="0" fontId="25" fillId="0" borderId="19" xfId="0" applyFont="1" applyFill="1" applyBorder="1" applyAlignment="1">
      <alignment horizontal="center" vertical="center" textRotation="255"/>
    </xf>
    <xf numFmtId="0" fontId="25" fillId="0" borderId="20" xfId="0" applyFont="1" applyFill="1" applyBorder="1" applyAlignment="1">
      <alignment horizontal="center" vertical="center" textRotation="255"/>
    </xf>
    <xf numFmtId="0" fontId="24" fillId="0" borderId="14" xfId="0" applyFont="1" applyFill="1" applyBorder="1" applyAlignment="1">
      <alignment horizontal="center" vertical="center" textRotation="255" wrapText="1" shrinkToFit="1"/>
    </xf>
    <xf numFmtId="0" fontId="24" fillId="0" borderId="20" xfId="0" applyFont="1" applyFill="1" applyBorder="1" applyAlignment="1">
      <alignment vertical="center"/>
    </xf>
    <xf numFmtId="0" fontId="24" fillId="0" borderId="20" xfId="0" applyFont="1" applyFill="1" applyBorder="1" applyAlignment="1">
      <alignment horizontal="center" vertical="center"/>
    </xf>
    <xf numFmtId="0" fontId="24" fillId="0" borderId="19" xfId="0" applyFont="1" applyFill="1" applyBorder="1" applyAlignment="1">
      <alignment horizontal="left" vertical="center" textRotation="255"/>
    </xf>
    <xf numFmtId="0" fontId="25" fillId="0" borderId="19" xfId="0" applyFont="1" applyFill="1" applyBorder="1" applyAlignment="1">
      <alignment horizontal="left" vertical="center" textRotation="255"/>
    </xf>
    <xf numFmtId="0" fontId="24" fillId="0" borderId="21" xfId="0" applyFont="1" applyFill="1" applyBorder="1" applyAlignment="1">
      <alignment horizontal="center" vertical="center" textRotation="255" wrapText="1" shrinkToFit="1"/>
    </xf>
    <xf numFmtId="0" fontId="24" fillId="0" borderId="0" xfId="0" applyFont="1" applyFill="1" applyBorder="1" applyAlignment="1">
      <alignment horizontal="center" vertical="center" wrapText="1"/>
    </xf>
    <xf numFmtId="0" fontId="1" fillId="0" borderId="17" xfId="0" applyFont="1" applyFill="1" applyBorder="1" applyAlignment="1">
      <alignment vertical="center" wrapText="1"/>
    </xf>
    <xf numFmtId="0" fontId="1" fillId="0" borderId="16" xfId="0" applyFont="1" applyFill="1" applyBorder="1" applyAlignment="1">
      <alignment vertical="center" wrapText="1"/>
    </xf>
    <xf numFmtId="0" fontId="1" fillId="0" borderId="20" xfId="0" applyFont="1" applyFill="1" applyBorder="1" applyAlignment="1">
      <alignment vertical="center" wrapText="1"/>
    </xf>
    <xf numFmtId="0" fontId="24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25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25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25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19" xfId="0" applyNumberFormat="1" applyFont="1" applyFill="1" applyBorder="1" applyAlignment="1" applyProtection="1">
      <alignment horizontal="center" vertical="center" wrapText="1"/>
      <protection locked="0"/>
    </xf>
    <xf numFmtId="0" fontId="25" fillId="0" borderId="19" xfId="0" applyNumberFormat="1" applyFont="1" applyFill="1" applyBorder="1" applyAlignment="1" applyProtection="1">
      <alignment horizontal="center" vertical="center" wrapText="1"/>
      <protection locked="0"/>
    </xf>
    <xf numFmtId="0" fontId="25" fillId="0" borderId="20" xfId="0" applyNumberFormat="1" applyFont="1" applyFill="1" applyBorder="1" applyAlignment="1" applyProtection="1">
      <alignment horizontal="center" vertical="center" wrapText="1"/>
      <protection locked="0"/>
    </xf>
    <xf numFmtId="0" fontId="25" fillId="0" borderId="0" xfId="0" applyFont="1" applyFill="1">
      <alignment vertical="center"/>
    </xf>
    <xf numFmtId="0" fontId="0" fillId="0" borderId="15" xfId="0" applyFill="1" applyBorder="1">
      <alignment vertical="center"/>
    </xf>
    <xf numFmtId="0" fontId="24" fillId="0" borderId="11" xfId="0" applyFont="1" applyBorder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18" xfId="0" applyBorder="1" applyProtection="1">
      <alignment vertical="center"/>
      <protection locked="0"/>
    </xf>
    <xf numFmtId="0" fontId="39" fillId="0" borderId="0" xfId="0" applyNumberFormat="1" applyFont="1" applyFill="1" applyBorder="1" applyAlignment="1" applyProtection="1">
      <alignment horizontal="left" vertical="center"/>
      <protection locked="0"/>
    </xf>
    <xf numFmtId="0" fontId="21" fillId="0" borderId="0" xfId="0" applyNumberFormat="1" applyFont="1" applyFill="1" applyBorder="1" applyAlignment="1" applyProtection="1">
      <alignment horizontal="center" vertical="center"/>
      <protection locked="0"/>
    </xf>
    <xf numFmtId="0" fontId="40" fillId="0" borderId="0" xfId="0" applyNumberFormat="1" applyFont="1" applyFill="1" applyBorder="1" applyAlignment="1" applyProtection="1">
      <alignment vertical="center"/>
      <protection locked="0"/>
    </xf>
    <xf numFmtId="0" fontId="41" fillId="0" borderId="0" xfId="0" applyNumberFormat="1" applyFont="1" applyFill="1" applyBorder="1" applyAlignment="1" applyProtection="1">
      <alignment vertical="center"/>
      <protection locked="0"/>
    </xf>
    <xf numFmtId="0" fontId="0" fillId="0" borderId="19" xfId="0" applyBorder="1" applyProtection="1">
      <alignment vertical="center"/>
      <protection locked="0"/>
    </xf>
    <xf numFmtId="0" fontId="0" fillId="0" borderId="18" xfId="0" applyBorder="1">
      <alignment vertical="center"/>
    </xf>
    <xf numFmtId="0" fontId="36" fillId="0" borderId="14" xfId="0" applyFont="1" applyFill="1" applyBorder="1" applyAlignment="1">
      <alignment horizontal="center" vertical="center" textRotation="255" wrapText="1" shrinkToFit="1"/>
    </xf>
    <xf numFmtId="0" fontId="36" fillId="0" borderId="19" xfId="0" applyFont="1" applyFill="1" applyBorder="1" applyAlignment="1">
      <alignment horizontal="center" vertical="center" textRotation="255"/>
    </xf>
    <xf numFmtId="0" fontId="36" fillId="0" borderId="19" xfId="0" applyFont="1" applyFill="1" applyBorder="1" applyAlignment="1">
      <alignment horizontal="left" vertical="center" textRotation="255"/>
    </xf>
    <xf numFmtId="0" fontId="36" fillId="0" borderId="20" xfId="0" applyFont="1" applyFill="1" applyBorder="1" applyAlignment="1">
      <alignment horizontal="center" vertical="center" textRotation="255"/>
    </xf>
    <xf numFmtId="0" fontId="36" fillId="0" borderId="19" xfId="0" applyFont="1" applyFill="1" applyBorder="1" applyAlignment="1">
      <alignment horizontal="center" vertical="center" textRotation="255" wrapText="1" shrinkToFit="1"/>
    </xf>
    <xf numFmtId="0" fontId="36" fillId="0" borderId="20" xfId="0" applyFont="1" applyFill="1" applyBorder="1" applyAlignment="1">
      <alignment horizontal="center" vertical="center" textRotation="255" wrapText="1" shrinkToFit="1"/>
    </xf>
    <xf numFmtId="0" fontId="42" fillId="0" borderId="0" xfId="0" applyFont="1" applyFill="1" applyBorder="1" applyAlignment="1" applyProtection="1">
      <alignment horizontal="center" vertical="center"/>
      <protection locked="0"/>
    </xf>
    <xf numFmtId="0" fontId="42" fillId="0" borderId="16" xfId="0" applyFont="1" applyFill="1" applyBorder="1" applyAlignment="1" applyProtection="1">
      <alignment horizontal="center" vertical="center"/>
      <protection locked="0"/>
    </xf>
    <xf numFmtId="0" fontId="42" fillId="0" borderId="0" xfId="0" applyFont="1" applyFill="1" applyBorder="1" applyAlignment="1" applyProtection="1">
      <alignment horizontal="right" vertical="center"/>
      <protection locked="0"/>
    </xf>
    <xf numFmtId="0" fontId="42" fillId="0" borderId="19" xfId="0" applyFont="1" applyFill="1" applyBorder="1" applyAlignment="1" applyProtection="1">
      <alignment horizontal="center" vertical="center"/>
      <protection locked="0"/>
    </xf>
    <xf numFmtId="0" fontId="42" fillId="0" borderId="20" xfId="0" applyFont="1" applyFill="1" applyBorder="1" applyAlignment="1" applyProtection="1">
      <alignment horizontal="center" vertical="center"/>
      <protection locked="0"/>
    </xf>
    <xf numFmtId="0" fontId="25" fillId="0" borderId="14" xfId="0" applyFont="1" applyFill="1" applyBorder="1" applyAlignment="1" applyProtection="1">
      <alignment horizontal="center" vertical="center"/>
      <protection locked="0"/>
    </xf>
    <xf numFmtId="0" fontId="42" fillId="0" borderId="0" xfId="0" applyFont="1" applyFill="1" applyBorder="1" applyAlignment="1" applyProtection="1">
      <alignment vertical="center"/>
      <protection locked="0"/>
    </xf>
    <xf numFmtId="0" fontId="25" fillId="0" borderId="18" xfId="0" applyFont="1" applyFill="1" applyBorder="1" applyAlignment="1" applyProtection="1">
      <alignment vertical="center"/>
      <protection locked="0"/>
    </xf>
    <xf numFmtId="0" fontId="1" fillId="0" borderId="16" xfId="0" applyFont="1" applyFill="1" applyBorder="1">
      <alignment vertical="center"/>
    </xf>
    <xf numFmtId="0" fontId="42" fillId="0" borderId="16" xfId="0" applyFont="1" applyFill="1" applyBorder="1" applyAlignment="1" applyProtection="1">
      <alignment vertical="center"/>
      <protection locked="0"/>
    </xf>
    <xf numFmtId="0" fontId="25" fillId="0" borderId="14" xfId="0" applyNumberFormat="1" applyFont="1" applyFill="1" applyBorder="1" applyAlignment="1" applyProtection="1">
      <alignment horizontal="center" vertical="center"/>
      <protection locked="0"/>
    </xf>
    <xf numFmtId="0" fontId="42" fillId="0" borderId="19" xfId="0" applyFont="1" applyFill="1" applyBorder="1" applyAlignment="1" applyProtection="1">
      <alignment vertical="center"/>
      <protection locked="0"/>
    </xf>
    <xf numFmtId="0" fontId="25" fillId="0" borderId="18" xfId="0" applyFont="1" applyFill="1" applyBorder="1" applyAlignment="1" applyProtection="1">
      <alignment horizontal="center" vertical="center"/>
      <protection locked="0"/>
    </xf>
    <xf numFmtId="0" fontId="36" fillId="0" borderId="16" xfId="0" applyFont="1" applyFill="1" applyBorder="1" applyAlignment="1" applyProtection="1">
      <alignment horizontal="right" vertical="center"/>
      <protection locked="0"/>
    </xf>
    <xf numFmtId="0" fontId="25" fillId="0" borderId="0" xfId="0" applyFont="1" applyFill="1" applyBorder="1" applyAlignment="1" applyProtection="1">
      <alignment horizontal="right" vertical="center"/>
      <protection locked="0"/>
    </xf>
    <xf numFmtId="0" fontId="25" fillId="0" borderId="18" xfId="0" applyFont="1" applyFill="1" applyBorder="1" applyAlignment="1">
      <alignment vertical="center"/>
    </xf>
    <xf numFmtId="0" fontId="42" fillId="0" borderId="0" xfId="0" applyFont="1" applyFill="1" applyBorder="1" applyAlignment="1">
      <alignment vertical="center"/>
    </xf>
    <xf numFmtId="0" fontId="36" fillId="0" borderId="0" xfId="0" applyFont="1" applyFill="1" applyBorder="1" applyAlignment="1" applyProtection="1">
      <alignment horizontal="center" vertical="center"/>
      <protection locked="0"/>
    </xf>
    <xf numFmtId="0" fontId="36" fillId="0" borderId="16" xfId="0" applyFont="1" applyFill="1" applyBorder="1" applyAlignment="1" applyProtection="1">
      <alignment horizontal="center" vertical="center"/>
      <protection locked="0"/>
    </xf>
    <xf numFmtId="0" fontId="25" fillId="0" borderId="13" xfId="0" applyFont="1" applyFill="1" applyBorder="1" applyAlignment="1">
      <alignment vertical="center"/>
    </xf>
    <xf numFmtId="0" fontId="36" fillId="0" borderId="20" xfId="0" applyFont="1" applyFill="1" applyBorder="1" applyAlignment="1" applyProtection="1">
      <alignment horizontal="center" vertical="center"/>
      <protection locked="0"/>
    </xf>
    <xf numFmtId="0" fontId="25" fillId="0" borderId="14" xfId="0" applyFont="1" applyFill="1" applyBorder="1" applyAlignment="1">
      <alignment vertical="center"/>
    </xf>
    <xf numFmtId="0" fontId="42" fillId="0" borderId="19" xfId="0" applyFont="1" applyFill="1" applyBorder="1" applyAlignment="1">
      <alignment vertical="center"/>
    </xf>
    <xf numFmtId="0" fontId="36" fillId="0" borderId="19" xfId="0" applyFont="1" applyFill="1" applyBorder="1" applyAlignment="1" applyProtection="1">
      <alignment horizontal="center" vertical="center"/>
      <protection locked="0"/>
    </xf>
    <xf numFmtId="0" fontId="25" fillId="0" borderId="17" xfId="0" applyFont="1" applyFill="1" applyBorder="1" applyAlignment="1" applyProtection="1">
      <alignment horizontal="right" vertical="center"/>
      <protection locked="0"/>
    </xf>
    <xf numFmtId="0" fontId="42" fillId="0" borderId="18" xfId="0" applyFont="1" applyFill="1" applyBorder="1" applyAlignment="1" applyProtection="1">
      <alignment horizontal="center" vertical="center"/>
      <protection locked="0"/>
    </xf>
    <xf numFmtId="0" fontId="36" fillId="0" borderId="16" xfId="0" applyFont="1" applyFill="1" applyBorder="1" applyAlignment="1" applyProtection="1">
      <alignment vertical="center"/>
      <protection locked="0"/>
    </xf>
    <xf numFmtId="0" fontId="25" fillId="0" borderId="16" xfId="0" applyFont="1" applyFill="1" applyBorder="1" applyAlignment="1">
      <alignment horizontal="center" vertical="center"/>
    </xf>
    <xf numFmtId="0" fontId="42" fillId="0" borderId="16" xfId="0" applyFont="1" applyFill="1" applyBorder="1" applyAlignment="1" applyProtection="1">
      <alignment horizontal="right" vertical="center"/>
      <protection locked="0"/>
    </xf>
    <xf numFmtId="0" fontId="25" fillId="0" borderId="18" xfId="0" applyFont="1" applyFill="1" applyBorder="1">
      <alignment vertical="center"/>
    </xf>
    <xf numFmtId="0" fontId="36" fillId="0" borderId="0" xfId="0" applyFont="1" applyFill="1" applyBorder="1" applyAlignment="1" applyProtection="1">
      <alignment vertical="center"/>
      <protection locked="0"/>
    </xf>
    <xf numFmtId="0" fontId="25" fillId="0" borderId="14" xfId="0" applyFont="1" applyFill="1" applyBorder="1" applyAlignment="1" applyProtection="1">
      <alignment vertical="center"/>
      <protection locked="0"/>
    </xf>
    <xf numFmtId="0" fontId="36" fillId="0" borderId="20" xfId="0" applyFont="1" applyFill="1" applyBorder="1" applyAlignment="1" applyProtection="1">
      <alignment vertical="center"/>
      <protection locked="0"/>
    </xf>
    <xf numFmtId="0" fontId="36" fillId="0" borderId="19" xfId="0" applyFont="1" applyFill="1" applyBorder="1" applyAlignment="1" applyProtection="1">
      <alignment vertical="center"/>
      <protection locked="0"/>
    </xf>
    <xf numFmtId="0" fontId="0" fillId="0" borderId="15" xfId="0" applyBorder="1">
      <alignment vertical="center"/>
    </xf>
    <xf numFmtId="0" fontId="25" fillId="0" borderId="15" xfId="0" applyFont="1" applyFill="1" applyBorder="1" applyAlignment="1">
      <alignment horizontal="center" vertical="center"/>
    </xf>
    <xf numFmtId="0" fontId="42" fillId="0" borderId="15" xfId="0" applyFont="1" applyFill="1" applyBorder="1" applyAlignment="1" applyProtection="1">
      <alignment horizontal="center" vertical="center"/>
      <protection locked="0"/>
    </xf>
    <xf numFmtId="0" fontId="25" fillId="0" borderId="15" xfId="0" applyFont="1" applyFill="1" applyBorder="1" applyAlignment="1" applyProtection="1">
      <alignment horizontal="center" vertical="center"/>
      <protection locked="0"/>
    </xf>
    <xf numFmtId="0" fontId="42" fillId="0" borderId="15" xfId="0" applyFont="1" applyFill="1" applyBorder="1" applyAlignment="1" applyProtection="1">
      <alignment vertical="center"/>
      <protection locked="0"/>
    </xf>
    <xf numFmtId="0" fontId="36" fillId="0" borderId="17" xfId="0" applyFont="1" applyFill="1" applyBorder="1" applyAlignment="1" applyProtection="1">
      <alignment horizontal="center" vertical="center"/>
      <protection locked="0"/>
    </xf>
    <xf numFmtId="0" fontId="42" fillId="0" borderId="15" xfId="0" applyFont="1" applyFill="1" applyBorder="1" applyAlignment="1" applyProtection="1">
      <alignment horizontal="right" vertical="center"/>
      <protection locked="0"/>
    </xf>
    <xf numFmtId="0" fontId="44" fillId="0" borderId="0" xfId="0" applyFont="1" applyFill="1">
      <alignment vertical="center"/>
    </xf>
    <xf numFmtId="0" fontId="36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42" fillId="0" borderId="0" xfId="0" applyFont="1" applyFill="1" applyAlignment="1">
      <alignment vertical="center"/>
    </xf>
    <xf numFmtId="0" fontId="42" fillId="0" borderId="0" xfId="0" applyFont="1">
      <alignment vertical="center"/>
    </xf>
    <xf numFmtId="0" fontId="36" fillId="0" borderId="0" xfId="0" applyFont="1">
      <alignment vertical="center"/>
    </xf>
    <xf numFmtId="177" fontId="45" fillId="0" borderId="0" xfId="0" applyNumberFormat="1" applyFont="1" applyBorder="1" applyAlignment="1" applyProtection="1">
      <alignment vertical="center"/>
      <protection locked="0"/>
    </xf>
    <xf numFmtId="0" fontId="46" fillId="0" borderId="0" xfId="0" applyFont="1">
      <alignment vertical="center"/>
    </xf>
    <xf numFmtId="0" fontId="47" fillId="0" borderId="0" xfId="0" applyFont="1">
      <alignment vertical="center"/>
    </xf>
    <xf numFmtId="0" fontId="25" fillId="0" borderId="0" xfId="0" applyFont="1" applyFill="1" applyProtection="1">
      <alignment vertical="center"/>
      <protection locked="0"/>
    </xf>
    <xf numFmtId="0" fontId="25" fillId="0" borderId="0" xfId="0" applyFont="1" applyFill="1" applyAlignment="1" applyProtection="1">
      <alignment horizontal="center" vertical="center"/>
      <protection locked="0"/>
    </xf>
    <xf numFmtId="0" fontId="25" fillId="0" borderId="0" xfId="0" applyFont="1" applyBorder="1" applyProtection="1">
      <alignment vertical="center"/>
      <protection locked="0"/>
    </xf>
    <xf numFmtId="0" fontId="1" fillId="0" borderId="0" xfId="0" applyFont="1" applyBorder="1" applyProtection="1">
      <alignment vertical="center"/>
      <protection locked="0"/>
    </xf>
    <xf numFmtId="0" fontId="1" fillId="0" borderId="0" xfId="0" applyFont="1" applyFill="1" applyProtection="1">
      <alignment vertical="center"/>
      <protection locked="0"/>
    </xf>
    <xf numFmtId="0" fontId="1" fillId="0" borderId="0" xfId="0" applyFont="1" applyFill="1" applyBorder="1" applyProtection="1">
      <alignment vertical="center"/>
      <protection locked="0"/>
    </xf>
    <xf numFmtId="0" fontId="25" fillId="0" borderId="0" xfId="0" applyFont="1" applyFill="1" applyBorder="1" applyProtection="1">
      <alignment vertical="center"/>
      <protection locked="0"/>
    </xf>
    <xf numFmtId="0" fontId="48" fillId="0" borderId="0" xfId="0" applyNumberFormat="1" applyFont="1" applyFill="1" applyBorder="1" applyAlignment="1" applyProtection="1">
      <alignment horizontal="center" vertical="center"/>
      <protection locked="0"/>
    </xf>
    <xf numFmtId="0" fontId="25" fillId="0" borderId="0" xfId="0" applyNumberFormat="1" applyFont="1" applyFill="1" applyBorder="1" applyAlignment="1" applyProtection="1">
      <alignment vertical="center"/>
      <protection locked="0"/>
    </xf>
    <xf numFmtId="0" fontId="48" fillId="0" borderId="0" xfId="0" applyNumberFormat="1" applyFont="1" applyFill="1" applyBorder="1" applyAlignment="1" applyProtection="1">
      <alignment vertical="center"/>
      <protection locked="0"/>
    </xf>
    <xf numFmtId="0" fontId="49" fillId="0" borderId="0" xfId="0" applyNumberFormat="1" applyFont="1" applyFill="1" applyBorder="1" applyAlignment="1" applyProtection="1">
      <alignment vertical="center"/>
      <protection locked="0"/>
    </xf>
    <xf numFmtId="0" fontId="1" fillId="0" borderId="0" xfId="0" applyNumberFormat="1" applyFont="1" applyFill="1" applyBorder="1" applyAlignment="1" applyProtection="1">
      <alignment vertical="center"/>
      <protection locked="0"/>
    </xf>
    <xf numFmtId="0" fontId="49" fillId="0" borderId="0" xfId="0" applyFont="1" applyFill="1">
      <alignment vertical="center"/>
    </xf>
    <xf numFmtId="177" fontId="27" fillId="0" borderId="19" xfId="0" applyNumberFormat="1" applyFont="1" applyBorder="1" applyAlignment="1" applyProtection="1">
      <alignment vertical="center"/>
      <protection locked="0"/>
    </xf>
    <xf numFmtId="0" fontId="50" fillId="0" borderId="0" xfId="0" applyNumberFormat="1" applyFont="1" applyFill="1" applyBorder="1" applyAlignment="1" applyProtection="1">
      <alignment vertical="center"/>
      <protection locked="0"/>
    </xf>
    <xf numFmtId="0" fontId="20" fillId="0" borderId="19" xfId="0" applyNumberFormat="1" applyFont="1" applyFill="1" applyBorder="1" applyAlignment="1" applyProtection="1">
      <alignment vertical="center"/>
      <protection locked="0"/>
    </xf>
    <xf numFmtId="177" fontId="51" fillId="0" borderId="0" xfId="0" applyNumberFormat="1" applyFont="1" applyBorder="1" applyAlignment="1" applyProtection="1">
      <alignment vertical="center"/>
      <protection locked="0"/>
    </xf>
    <xf numFmtId="0" fontId="1" fillId="0" borderId="11" xfId="0" applyFont="1" applyFill="1" applyBorder="1" applyAlignment="1">
      <alignment horizontal="center" vertical="center" textRotation="255"/>
    </xf>
    <xf numFmtId="0" fontId="1" fillId="0" borderId="10" xfId="0" applyFont="1" applyFill="1" applyBorder="1" applyAlignment="1">
      <alignment horizontal="center" vertical="center" textRotation="255"/>
    </xf>
    <xf numFmtId="0" fontId="1" fillId="0" borderId="20" xfId="0" applyFont="1" applyFill="1" applyBorder="1" applyAlignment="1" applyProtection="1">
      <alignment horizontal="center" vertical="center"/>
      <protection locked="0"/>
    </xf>
    <xf numFmtId="0" fontId="1" fillId="0" borderId="19" xfId="0" applyFont="1" applyFill="1" applyBorder="1" applyAlignment="1" applyProtection="1">
      <alignment horizontal="center" vertical="center"/>
      <protection locked="0"/>
    </xf>
    <xf numFmtId="0" fontId="25" fillId="0" borderId="21" xfId="0" applyFont="1" applyFill="1" applyBorder="1" applyAlignment="1" applyProtection="1">
      <alignment horizontal="center" vertical="center"/>
      <protection locked="0"/>
    </xf>
    <xf numFmtId="0" fontId="27" fillId="0" borderId="0" xfId="0" applyNumberFormat="1" applyFont="1" applyFill="1" applyBorder="1" applyAlignment="1" applyProtection="1">
      <alignment vertical="center" wrapText="1"/>
      <protection locked="0"/>
    </xf>
    <xf numFmtId="0" fontId="25" fillId="0" borderId="0" xfId="0" applyFont="1" applyFill="1" applyAlignment="1">
      <alignment horizontal="center" vertical="center"/>
    </xf>
    <xf numFmtId="0" fontId="25" fillId="0" borderId="0" xfId="0" applyFont="1" applyFill="1" applyBorder="1">
      <alignment vertical="center"/>
    </xf>
    <xf numFmtId="0" fontId="24" fillId="0" borderId="12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5" fillId="0" borderId="0" xfId="0" applyFont="1" applyFill="1" applyAlignment="1">
      <alignment vertical="center"/>
    </xf>
    <xf numFmtId="0" fontId="25" fillId="0" borderId="0" xfId="0" applyFont="1" applyProtection="1">
      <alignment vertical="center"/>
      <protection locked="0"/>
    </xf>
    <xf numFmtId="0" fontId="1" fillId="0" borderId="0" xfId="0" applyFont="1" applyProtection="1">
      <alignment vertical="center"/>
      <protection locked="0"/>
    </xf>
    <xf numFmtId="177" fontId="44" fillId="0" borderId="0" xfId="0" applyNumberFormat="1" applyFont="1" applyBorder="1" applyAlignment="1" applyProtection="1">
      <alignment vertical="center"/>
      <protection locked="0"/>
    </xf>
    <xf numFmtId="0" fontId="24" fillId="0" borderId="19" xfId="0" applyFont="1" applyFill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/>
    </xf>
    <xf numFmtId="0" fontId="21" fillId="0" borderId="19" xfId="0" applyNumberFormat="1" applyFont="1" applyFill="1" applyBorder="1" applyAlignment="1" applyProtection="1">
      <alignment vertical="center"/>
      <protection locked="0"/>
    </xf>
    <xf numFmtId="0" fontId="0" fillId="0" borderId="19" xfId="0" applyFill="1" applyBorder="1" applyProtection="1">
      <alignment vertical="center"/>
      <protection locked="0"/>
    </xf>
    <xf numFmtId="0" fontId="0" fillId="0" borderId="19" xfId="0" applyNumberFormat="1" applyFill="1" applyBorder="1" applyAlignment="1" applyProtection="1">
      <alignment vertical="center"/>
      <protection locked="0"/>
    </xf>
    <xf numFmtId="0" fontId="32" fillId="0" borderId="19" xfId="0" applyNumberFormat="1" applyFont="1" applyFill="1" applyBorder="1" applyAlignment="1" applyProtection="1">
      <alignment vertical="center"/>
      <protection locked="0"/>
    </xf>
    <xf numFmtId="177" fontId="44" fillId="0" borderId="19" xfId="0" applyNumberFormat="1" applyFont="1" applyBorder="1" applyAlignment="1" applyProtection="1">
      <alignment vertical="center"/>
      <protection locked="0"/>
    </xf>
    <xf numFmtId="0" fontId="36" fillId="0" borderId="16" xfId="0" applyFont="1" applyFill="1" applyBorder="1" applyAlignment="1">
      <alignment horizontal="center" vertical="center" textRotation="255" wrapText="1" shrinkToFit="1"/>
    </xf>
    <xf numFmtId="0" fontId="36" fillId="0" borderId="18" xfId="0" applyFont="1" applyFill="1" applyBorder="1" applyAlignment="1">
      <alignment horizontal="center" vertical="center" textRotation="255" wrapText="1" shrinkToFit="1"/>
    </xf>
    <xf numFmtId="0" fontId="36" fillId="0" borderId="0" xfId="0" applyFont="1" applyFill="1" applyBorder="1" applyAlignment="1">
      <alignment horizontal="left" vertical="center" textRotation="255"/>
    </xf>
    <xf numFmtId="0" fontId="42" fillId="0" borderId="17" xfId="0" applyFont="1" applyFill="1" applyBorder="1" applyAlignment="1" applyProtection="1">
      <alignment horizontal="center" vertical="center"/>
      <protection locked="0"/>
    </xf>
    <xf numFmtId="0" fontId="25" fillId="0" borderId="21" xfId="0" applyFont="1" applyFill="1" applyBorder="1" applyAlignment="1" applyProtection="1">
      <alignment vertical="center"/>
      <protection locked="0"/>
    </xf>
    <xf numFmtId="0" fontId="42" fillId="0" borderId="17" xfId="0" applyFont="1" applyFill="1" applyBorder="1" applyAlignment="1" applyProtection="1">
      <alignment vertical="center"/>
      <protection locked="0"/>
    </xf>
    <xf numFmtId="0" fontId="25" fillId="0" borderId="15" xfId="0" applyFont="1" applyFill="1" applyBorder="1" applyAlignment="1" applyProtection="1">
      <alignment vertical="center"/>
      <protection locked="0"/>
    </xf>
    <xf numFmtId="0" fontId="25" fillId="0" borderId="23" xfId="0" applyFont="1" applyFill="1" applyBorder="1" applyAlignment="1" applyProtection="1">
      <alignment horizontal="center" vertical="center"/>
      <protection locked="0"/>
    </xf>
    <xf numFmtId="0" fontId="42" fillId="0" borderId="14" xfId="0" applyFont="1" applyFill="1" applyBorder="1" applyAlignment="1" applyProtection="1">
      <alignment horizontal="center" vertical="center"/>
      <protection locked="0"/>
    </xf>
    <xf numFmtId="0" fontId="25" fillId="0" borderId="24" xfId="0" applyFont="1" applyFill="1" applyBorder="1" applyAlignment="1" applyProtection="1">
      <alignment horizontal="center" vertical="center"/>
      <protection locked="0"/>
    </xf>
    <xf numFmtId="0" fontId="52" fillId="0" borderId="0" xfId="0" applyFont="1" applyBorder="1" applyAlignment="1">
      <alignment horizontal="left" vertical="center"/>
    </xf>
    <xf numFmtId="177" fontId="54" fillId="0" borderId="0" xfId="0" applyNumberFormat="1" applyFont="1" applyBorder="1" applyAlignment="1" applyProtection="1">
      <alignment vertical="top"/>
      <protection locked="0"/>
    </xf>
    <xf numFmtId="0" fontId="0" fillId="0" borderId="25" xfId="0" applyBorder="1">
      <alignment vertical="center"/>
    </xf>
    <xf numFmtId="0" fontId="56" fillId="0" borderId="0" xfId="0" applyFont="1" applyBorder="1">
      <alignment vertical="center"/>
    </xf>
    <xf numFmtId="0" fontId="0" fillId="0" borderId="26" xfId="0" applyBorder="1">
      <alignment vertical="center"/>
    </xf>
    <xf numFmtId="0" fontId="58" fillId="0" borderId="0" xfId="0" applyFont="1">
      <alignment vertical="center"/>
    </xf>
    <xf numFmtId="0" fontId="29" fillId="0" borderId="0" xfId="0" applyFont="1" applyBorder="1">
      <alignment vertical="center"/>
    </xf>
    <xf numFmtId="0" fontId="29" fillId="0" borderId="0" xfId="0" applyFont="1">
      <alignment vertical="center"/>
    </xf>
    <xf numFmtId="0" fontId="0" fillId="0" borderId="27" xfId="0" applyBorder="1">
      <alignment vertical="center"/>
    </xf>
    <xf numFmtId="0" fontId="57" fillId="0" borderId="0" xfId="0" applyFont="1" applyBorder="1">
      <alignment vertical="center"/>
    </xf>
    <xf numFmtId="30" fontId="45" fillId="0" borderId="28" xfId="0" applyNumberFormat="1" applyFont="1" applyBorder="1" applyAlignment="1">
      <alignment vertical="center"/>
    </xf>
    <xf numFmtId="0" fontId="59" fillId="0" borderId="29" xfId="0" applyFont="1" applyBorder="1" applyAlignment="1">
      <alignment horizontal="center" vertical="center"/>
    </xf>
    <xf numFmtId="0" fontId="60" fillId="0" borderId="30" xfId="0" applyFont="1" applyBorder="1" applyAlignment="1">
      <alignment horizontal="center" vertical="center"/>
    </xf>
    <xf numFmtId="0" fontId="59" fillId="0" borderId="30" xfId="0" applyFont="1" applyBorder="1" applyAlignment="1">
      <alignment horizontal="center" vertical="center"/>
    </xf>
    <xf numFmtId="0" fontId="61" fillId="0" borderId="30" xfId="0" applyFont="1" applyBorder="1" applyAlignment="1">
      <alignment horizontal="center" vertical="center"/>
    </xf>
    <xf numFmtId="0" fontId="61" fillId="0" borderId="30" xfId="0" applyFont="1" applyFill="1" applyBorder="1" applyAlignment="1">
      <alignment horizontal="center" vertical="center"/>
    </xf>
    <xf numFmtId="0" fontId="61" fillId="0" borderId="0" xfId="0" applyFont="1" applyFill="1" applyBorder="1" applyAlignment="1">
      <alignment horizontal="center" vertical="center"/>
    </xf>
    <xf numFmtId="0" fontId="61" fillId="0" borderId="31" xfId="0" applyFont="1" applyFill="1" applyBorder="1" applyAlignment="1">
      <alignment horizontal="center" vertical="center"/>
    </xf>
    <xf numFmtId="0" fontId="57" fillId="0" borderId="26" xfId="0" applyFont="1" applyBorder="1">
      <alignment vertical="center"/>
    </xf>
    <xf numFmtId="0" fontId="56" fillId="0" borderId="13" xfId="0" applyFont="1" applyBorder="1" applyAlignment="1">
      <alignment horizontal="center" vertical="center"/>
    </xf>
    <xf numFmtId="0" fontId="62" fillId="0" borderId="0" xfId="0" applyFont="1" applyBorder="1" applyAlignment="1">
      <alignment horizontal="center" vertical="center"/>
    </xf>
    <xf numFmtId="0" fontId="57" fillId="0" borderId="0" xfId="0" applyFont="1">
      <alignment vertical="center"/>
    </xf>
    <xf numFmtId="0" fontId="62" fillId="0" borderId="0" xfId="0" applyFont="1" applyBorder="1">
      <alignment vertical="center"/>
    </xf>
    <xf numFmtId="0" fontId="62" fillId="0" borderId="13" xfId="0" applyFont="1" applyBorder="1" applyAlignment="1">
      <alignment horizontal="center" vertical="center"/>
    </xf>
    <xf numFmtId="0" fontId="56" fillId="0" borderId="0" xfId="0" applyFont="1" applyBorder="1" applyAlignment="1">
      <alignment horizontal="center" vertical="center"/>
    </xf>
    <xf numFmtId="0" fontId="57" fillId="0" borderId="0" xfId="0" applyFont="1" applyFill="1" applyBorder="1">
      <alignment vertical="center"/>
    </xf>
    <xf numFmtId="0" fontId="56" fillId="18" borderId="13" xfId="0" applyFont="1" applyFill="1" applyBorder="1" applyAlignment="1">
      <alignment horizontal="center" vertical="center"/>
    </xf>
    <xf numFmtId="0" fontId="56" fillId="0" borderId="16" xfId="0" applyFont="1" applyBorder="1" applyAlignment="1">
      <alignment horizontal="center" vertical="center"/>
    </xf>
    <xf numFmtId="0" fontId="25" fillId="0" borderId="0" xfId="0" applyFont="1" applyBorder="1">
      <alignment vertical="center"/>
    </xf>
    <xf numFmtId="0" fontId="58" fillId="0" borderId="27" xfId="0" applyFont="1" applyBorder="1" applyAlignment="1">
      <alignment vertical="center"/>
    </xf>
    <xf numFmtId="0" fontId="59" fillId="0" borderId="0" xfId="0" applyFont="1" applyBorder="1" applyAlignment="1">
      <alignment horizontal="center" vertical="center"/>
    </xf>
    <xf numFmtId="0" fontId="63" fillId="0" borderId="27" xfId="0" applyFont="1" applyBorder="1" applyAlignment="1">
      <alignment horizontal="left" vertical="center"/>
    </xf>
    <xf numFmtId="0" fontId="62" fillId="0" borderId="0" xfId="0" applyFont="1">
      <alignment vertical="center"/>
    </xf>
    <xf numFmtId="177" fontId="33" fillId="0" borderId="0" xfId="0" applyNumberFormat="1" applyFont="1" applyBorder="1" applyAlignment="1" applyProtection="1">
      <alignment horizontal="left" vertical="center"/>
      <protection locked="0"/>
    </xf>
    <xf numFmtId="0" fontId="64" fillId="0" borderId="0" xfId="0" applyFont="1" applyBorder="1" applyAlignment="1">
      <alignment vertical="center"/>
    </xf>
    <xf numFmtId="0" fontId="65" fillId="0" borderId="0" xfId="0" applyFont="1" applyBorder="1" applyAlignment="1">
      <alignment vertical="center"/>
    </xf>
    <xf numFmtId="30" fontId="44" fillId="0" borderId="19" xfId="0" applyNumberFormat="1" applyFont="1" applyBorder="1" applyAlignment="1">
      <alignment vertical="center"/>
    </xf>
    <xf numFmtId="0" fontId="66" fillId="0" borderId="0" xfId="0" applyFont="1" applyAlignment="1">
      <alignment vertical="center"/>
    </xf>
    <xf numFmtId="0" fontId="67" fillId="0" borderId="0" xfId="0" applyFont="1" applyAlignment="1">
      <alignment vertical="center"/>
    </xf>
    <xf numFmtId="177" fontId="68" fillId="0" borderId="25" xfId="0" applyNumberFormat="1" applyFont="1" applyBorder="1" applyAlignment="1" applyProtection="1">
      <alignment vertical="center"/>
      <protection locked="0"/>
    </xf>
    <xf numFmtId="0" fontId="44" fillId="0" borderId="13" xfId="0" applyFont="1" applyBorder="1" applyAlignment="1">
      <alignment horizontal="center" vertical="center"/>
    </xf>
    <xf numFmtId="0" fontId="68" fillId="0" borderId="32" xfId="0" applyFont="1" applyBorder="1" applyAlignment="1">
      <alignment horizontal="center" vertical="center" textRotation="255"/>
    </xf>
    <xf numFmtId="0" fontId="68" fillId="0" borderId="32" xfId="0" applyFont="1" applyBorder="1" applyAlignment="1">
      <alignment vertical="center" textRotation="255"/>
    </xf>
    <xf numFmtId="0" fontId="44" fillId="0" borderId="33" xfId="0" applyFont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68" fillId="18" borderId="13" xfId="0" applyFont="1" applyFill="1" applyBorder="1" applyAlignment="1">
      <alignment horizontal="center" vertical="center"/>
    </xf>
    <xf numFmtId="0" fontId="70" fillId="18" borderId="23" xfId="0" applyFont="1" applyFill="1" applyBorder="1" applyAlignment="1">
      <alignment horizontal="center" vertical="center"/>
    </xf>
    <xf numFmtId="0" fontId="0" fillId="19" borderId="0" xfId="0" applyFill="1" applyBorder="1">
      <alignment vertical="center"/>
    </xf>
    <xf numFmtId="0" fontId="0" fillId="19" borderId="0" xfId="0" applyFill="1">
      <alignment vertical="center"/>
    </xf>
    <xf numFmtId="0" fontId="70" fillId="18" borderId="13" xfId="0" applyFont="1" applyFill="1" applyBorder="1" applyAlignment="1">
      <alignment horizontal="center" vertical="center"/>
    </xf>
    <xf numFmtId="0" fontId="44" fillId="18" borderId="13" xfId="0" applyFont="1" applyFill="1" applyBorder="1" applyAlignment="1">
      <alignment horizontal="center" vertical="center"/>
    </xf>
    <xf numFmtId="0" fontId="51" fillId="18" borderId="13" xfId="0" applyNumberFormat="1" applyFont="1" applyFill="1" applyBorder="1" applyAlignment="1">
      <alignment horizontal="center" vertical="center"/>
    </xf>
    <xf numFmtId="0" fontId="51" fillId="18" borderId="13" xfId="0" applyFont="1" applyFill="1" applyBorder="1" applyAlignment="1">
      <alignment horizontal="center" vertical="center"/>
    </xf>
    <xf numFmtId="0" fontId="56" fillId="18" borderId="0" xfId="0" applyFont="1" applyFill="1" applyBorder="1" applyAlignment="1">
      <alignment horizontal="center" vertical="center"/>
    </xf>
    <xf numFmtId="0" fontId="56" fillId="18" borderId="16" xfId="0" applyFont="1" applyFill="1" applyBorder="1" applyAlignment="1">
      <alignment horizontal="center" vertical="center"/>
    </xf>
    <xf numFmtId="0" fontId="44" fillId="18" borderId="24" xfId="0" applyFont="1" applyFill="1" applyBorder="1" applyAlignment="1">
      <alignment horizontal="center" vertical="center"/>
    </xf>
    <xf numFmtId="0" fontId="70" fillId="18" borderId="24" xfId="0" applyFont="1" applyFill="1" applyBorder="1" applyAlignment="1">
      <alignment horizontal="center" vertical="center"/>
    </xf>
    <xf numFmtId="0" fontId="68" fillId="18" borderId="24" xfId="0" applyFont="1" applyFill="1" applyBorder="1" applyAlignment="1">
      <alignment horizontal="center" vertical="center"/>
    </xf>
    <xf numFmtId="0" fontId="56" fillId="18" borderId="24" xfId="0" applyFont="1" applyFill="1" applyBorder="1" applyAlignment="1">
      <alignment horizontal="center" vertical="center"/>
    </xf>
    <xf numFmtId="0" fontId="0" fillId="18" borderId="0" xfId="0" applyFill="1">
      <alignment vertical="center"/>
    </xf>
    <xf numFmtId="0" fontId="44" fillId="18" borderId="23" xfId="0" applyFont="1" applyFill="1" applyBorder="1" applyAlignment="1">
      <alignment horizontal="center" vertical="center"/>
    </xf>
    <xf numFmtId="0" fontId="56" fillId="19" borderId="19" xfId="0" applyFont="1" applyFill="1" applyBorder="1" applyAlignment="1">
      <alignment horizontal="center" vertical="center"/>
    </xf>
    <xf numFmtId="0" fontId="0" fillId="19" borderId="19" xfId="0" applyFill="1" applyBorder="1">
      <alignment vertical="center"/>
    </xf>
    <xf numFmtId="0" fontId="68" fillId="18" borderId="0" xfId="0" applyFont="1" applyFill="1" applyBorder="1" applyAlignment="1">
      <alignment horizontal="center" vertical="center"/>
    </xf>
    <xf numFmtId="0" fontId="0" fillId="19" borderId="13" xfId="0" applyFill="1" applyBorder="1">
      <alignment vertical="center"/>
    </xf>
    <xf numFmtId="0" fontId="0" fillId="19" borderId="24" xfId="0" applyFill="1" applyBorder="1">
      <alignment vertical="center"/>
    </xf>
    <xf numFmtId="0" fontId="0" fillId="0" borderId="23" xfId="0" applyBorder="1">
      <alignment vertical="center"/>
    </xf>
    <xf numFmtId="0" fontId="0" fillId="0" borderId="13" xfId="0" applyBorder="1">
      <alignment vertical="center"/>
    </xf>
    <xf numFmtId="0" fontId="0" fillId="0" borderId="24" xfId="0" applyBorder="1">
      <alignment vertical="center"/>
    </xf>
    <xf numFmtId="0" fontId="0" fillId="0" borderId="14" xfId="0" applyBorder="1">
      <alignment vertical="center"/>
    </xf>
    <xf numFmtId="0" fontId="0" fillId="19" borderId="35" xfId="0" applyFill="1" applyBorder="1">
      <alignment vertical="center"/>
    </xf>
    <xf numFmtId="0" fontId="0" fillId="19" borderId="36" xfId="0" applyFill="1" applyBorder="1">
      <alignment vertical="center"/>
    </xf>
    <xf numFmtId="0" fontId="0" fillId="0" borderId="10" xfId="0" applyBorder="1">
      <alignment vertical="center"/>
    </xf>
    <xf numFmtId="0" fontId="0" fillId="0" borderId="36" xfId="0" applyBorder="1">
      <alignment vertical="center"/>
    </xf>
    <xf numFmtId="0" fontId="68" fillId="18" borderId="17" xfId="0" applyFont="1" applyFill="1" applyBorder="1" applyAlignment="1">
      <alignment horizontal="center" vertical="center"/>
    </xf>
    <xf numFmtId="0" fontId="68" fillId="18" borderId="37" xfId="0" applyFont="1" applyFill="1" applyBorder="1" applyAlignment="1">
      <alignment horizontal="center" vertical="center"/>
    </xf>
    <xf numFmtId="0" fontId="44" fillId="18" borderId="38" xfId="0" applyFont="1" applyFill="1" applyBorder="1" applyAlignment="1">
      <alignment horizontal="center" vertical="center"/>
    </xf>
    <xf numFmtId="0" fontId="59" fillId="0" borderId="16" xfId="0" applyFont="1" applyBorder="1">
      <alignment vertical="center"/>
    </xf>
    <xf numFmtId="0" fontId="72" fillId="18" borderId="13" xfId="0" applyFont="1" applyFill="1" applyBorder="1" applyAlignment="1">
      <alignment horizontal="center" vertical="center"/>
    </xf>
    <xf numFmtId="0" fontId="62" fillId="18" borderId="13" xfId="0" applyFont="1" applyFill="1" applyBorder="1" applyAlignment="1">
      <alignment horizontal="center" vertical="center"/>
    </xf>
    <xf numFmtId="0" fontId="62" fillId="18" borderId="18" xfId="0" applyFont="1" applyFill="1" applyBorder="1" applyAlignment="1">
      <alignment horizontal="center" vertical="center"/>
    </xf>
    <xf numFmtId="0" fontId="62" fillId="18" borderId="16" xfId="0" applyFont="1" applyFill="1" applyBorder="1" applyAlignment="1">
      <alignment horizontal="center" vertical="center"/>
    </xf>
    <xf numFmtId="0" fontId="62" fillId="18" borderId="24" xfId="0" applyFont="1" applyFill="1" applyBorder="1" applyAlignment="1">
      <alignment horizontal="center" vertical="center"/>
    </xf>
    <xf numFmtId="0" fontId="62" fillId="18" borderId="20" xfId="0" applyFont="1" applyFill="1" applyBorder="1" applyAlignment="1">
      <alignment horizontal="center" vertical="center"/>
    </xf>
    <xf numFmtId="0" fontId="59" fillId="0" borderId="0" xfId="0" applyFont="1">
      <alignment vertical="center"/>
    </xf>
    <xf numFmtId="0" fontId="72" fillId="0" borderId="13" xfId="0" applyFont="1" applyBorder="1" applyAlignment="1">
      <alignment horizontal="center" vertical="center"/>
    </xf>
    <xf numFmtId="0" fontId="62" fillId="0" borderId="16" xfId="0" applyFont="1" applyBorder="1" applyAlignment="1">
      <alignment horizontal="center" vertical="center"/>
    </xf>
    <xf numFmtId="0" fontId="62" fillId="0" borderId="18" xfId="0" applyFont="1" applyBorder="1" applyAlignment="1">
      <alignment horizontal="center" vertical="center"/>
    </xf>
    <xf numFmtId="0" fontId="56" fillId="0" borderId="18" xfId="0" applyFont="1" applyBorder="1" applyAlignment="1">
      <alignment horizontal="center" vertical="center"/>
    </xf>
    <xf numFmtId="0" fontId="56" fillId="0" borderId="24" xfId="0" applyFont="1" applyBorder="1" applyAlignment="1">
      <alignment horizontal="center" vertical="center"/>
    </xf>
    <xf numFmtId="0" fontId="69" fillId="0" borderId="13" xfId="0" applyFont="1" applyBorder="1" applyAlignment="1">
      <alignment horizontal="center" vertical="center"/>
    </xf>
    <xf numFmtId="0" fontId="69" fillId="0" borderId="16" xfId="0" applyFont="1" applyBorder="1" applyAlignment="1">
      <alignment horizontal="center" vertical="center"/>
    </xf>
    <xf numFmtId="0" fontId="69" fillId="0" borderId="18" xfId="0" applyFont="1" applyBorder="1" applyAlignment="1">
      <alignment horizontal="center" vertical="center"/>
    </xf>
    <xf numFmtId="0" fontId="72" fillId="0" borderId="0" xfId="0" applyFont="1" applyBorder="1" applyAlignment="1">
      <alignment horizontal="center" vertical="center"/>
    </xf>
    <xf numFmtId="0" fontId="69" fillId="0" borderId="24" xfId="0" applyFont="1" applyBorder="1" applyAlignment="1">
      <alignment horizontal="center" vertical="center"/>
    </xf>
    <xf numFmtId="0" fontId="69" fillId="0" borderId="20" xfId="0" applyFont="1" applyBorder="1" applyAlignment="1">
      <alignment horizontal="center" vertical="center"/>
    </xf>
    <xf numFmtId="0" fontId="69" fillId="0" borderId="14" xfId="0" applyFont="1" applyBorder="1" applyAlignment="1">
      <alignment horizontal="center" vertical="center"/>
    </xf>
    <xf numFmtId="0" fontId="73" fillId="0" borderId="22" xfId="0" applyFont="1" applyBorder="1" applyAlignment="1">
      <alignment horizontal="center" vertical="center"/>
    </xf>
    <xf numFmtId="0" fontId="73" fillId="0" borderId="22" xfId="0" applyFont="1" applyBorder="1">
      <alignment vertical="center"/>
    </xf>
    <xf numFmtId="0" fontId="73" fillId="0" borderId="24" xfId="0" applyFont="1" applyBorder="1" applyAlignment="1">
      <alignment horizontal="center" vertical="center"/>
    </xf>
    <xf numFmtId="0" fontId="61" fillId="0" borderId="24" xfId="0" applyFont="1" applyBorder="1">
      <alignment vertical="center"/>
    </xf>
    <xf numFmtId="0" fontId="69" fillId="0" borderId="22" xfId="0" applyFont="1" applyBorder="1">
      <alignment vertical="center"/>
    </xf>
    <xf numFmtId="0" fontId="69" fillId="0" borderId="11" xfId="0" applyFont="1" applyBorder="1">
      <alignment vertical="center"/>
    </xf>
    <xf numFmtId="0" fontId="69" fillId="0" borderId="12" xfId="0" applyFont="1" applyBorder="1">
      <alignment vertical="center"/>
    </xf>
    <xf numFmtId="0" fontId="59" fillId="0" borderId="0" xfId="0" applyFont="1" applyAlignment="1">
      <alignment horizontal="center" vertical="center"/>
    </xf>
    <xf numFmtId="0" fontId="59" fillId="0" borderId="0" xfId="0" applyFont="1" applyBorder="1">
      <alignment vertical="center"/>
    </xf>
    <xf numFmtId="0" fontId="74" fillId="0" borderId="0" xfId="0" applyFont="1" applyBorder="1" applyAlignment="1">
      <alignment vertical="center"/>
    </xf>
    <xf numFmtId="0" fontId="75" fillId="0" borderId="0" xfId="0" applyFont="1">
      <alignment vertical="center"/>
    </xf>
    <xf numFmtId="0" fontId="76" fillId="0" borderId="0" xfId="0" applyFont="1" applyAlignment="1">
      <alignment vertical="center"/>
    </xf>
    <xf numFmtId="58" fontId="25" fillId="0" borderId="0" xfId="0" applyNumberFormat="1" applyFont="1" applyBorder="1" applyAlignment="1">
      <alignment horizontal="center" vertical="center"/>
    </xf>
    <xf numFmtId="0" fontId="50" fillId="0" borderId="39" xfId="0" applyFont="1" applyBorder="1" applyAlignment="1">
      <alignment horizontal="center" vertical="center"/>
    </xf>
    <xf numFmtId="0" fontId="60" fillId="0" borderId="0" xfId="0" applyFont="1">
      <alignment vertical="center"/>
    </xf>
    <xf numFmtId="0" fontId="50" fillId="0" borderId="13" xfId="0" applyFont="1" applyBorder="1" applyAlignment="1">
      <alignment horizontal="center" vertical="center"/>
    </xf>
    <xf numFmtId="0" fontId="50" fillId="0" borderId="38" xfId="0" applyFont="1" applyBorder="1" applyAlignment="1">
      <alignment horizontal="center" vertical="center" textRotation="255"/>
    </xf>
    <xf numFmtId="0" fontId="50" fillId="0" borderId="38" xfId="0" applyFont="1" applyBorder="1" applyAlignment="1">
      <alignment vertical="center" textRotation="255"/>
    </xf>
    <xf numFmtId="0" fontId="50" fillId="0" borderId="38" xfId="0" applyFont="1" applyBorder="1" applyAlignment="1">
      <alignment horizontal="center" vertical="center"/>
    </xf>
    <xf numFmtId="0" fontId="68" fillId="0" borderId="40" xfId="0" applyFont="1" applyBorder="1" applyAlignment="1">
      <alignment horizontal="center" vertical="center"/>
    </xf>
    <xf numFmtId="0" fontId="68" fillId="0" borderId="33" xfId="0" applyFont="1" applyBorder="1" applyAlignment="1">
      <alignment horizontal="center" vertical="center"/>
    </xf>
    <xf numFmtId="0" fontId="68" fillId="0" borderId="15" xfId="0" applyFont="1" applyBorder="1" applyAlignment="1">
      <alignment horizontal="center" vertical="center"/>
    </xf>
    <xf numFmtId="0" fontId="50" fillId="18" borderId="13" xfId="0" applyFont="1" applyFill="1" applyBorder="1" applyAlignment="1">
      <alignment horizontal="center" vertical="center"/>
    </xf>
    <xf numFmtId="0" fontId="56" fillId="19" borderId="0" xfId="0" applyFont="1" applyFill="1" applyAlignment="1">
      <alignment horizontal="center" vertical="center"/>
    </xf>
    <xf numFmtId="0" fontId="57" fillId="19" borderId="0" xfId="0" applyFont="1" applyFill="1" applyAlignment="1">
      <alignment horizontal="center" vertical="center"/>
    </xf>
    <xf numFmtId="57" fontId="44" fillId="18" borderId="13" xfId="0" applyNumberFormat="1" applyFont="1" applyFill="1" applyBorder="1" applyAlignment="1">
      <alignment horizontal="center" vertical="center"/>
    </xf>
    <xf numFmtId="0" fontId="50" fillId="18" borderId="18" xfId="0" applyFont="1" applyFill="1" applyBorder="1" applyAlignment="1">
      <alignment horizontal="center" vertical="center"/>
    </xf>
    <xf numFmtId="0" fontId="50" fillId="18" borderId="0" xfId="0" applyFont="1" applyFill="1" applyBorder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50" fillId="18" borderId="24" xfId="0" applyFont="1" applyFill="1" applyBorder="1" applyAlignment="1">
      <alignment horizontal="center" vertical="center"/>
    </xf>
    <xf numFmtId="0" fontId="50" fillId="18" borderId="14" xfId="0" applyFont="1" applyFill="1" applyBorder="1" applyAlignment="1">
      <alignment horizontal="center" vertical="center"/>
    </xf>
    <xf numFmtId="0" fontId="50" fillId="18" borderId="19" xfId="0" applyFont="1" applyFill="1" applyBorder="1" applyAlignment="1">
      <alignment horizontal="center" vertical="center"/>
    </xf>
    <xf numFmtId="0" fontId="50" fillId="18" borderId="20" xfId="0" applyFont="1" applyFill="1" applyBorder="1" applyAlignment="1">
      <alignment horizontal="center" vertical="center"/>
    </xf>
    <xf numFmtId="0" fontId="50" fillId="18" borderId="18" xfId="0" applyFont="1" applyFill="1" applyBorder="1">
      <alignment vertical="center"/>
    </xf>
    <xf numFmtId="0" fontId="50" fillId="18" borderId="0" xfId="0" applyFont="1" applyFill="1" applyBorder="1">
      <alignment vertical="center"/>
    </xf>
    <xf numFmtId="0" fontId="69" fillId="0" borderId="0" xfId="0" applyFont="1">
      <alignment vertical="center"/>
    </xf>
    <xf numFmtId="0" fontId="59" fillId="19" borderId="0" xfId="0" applyFont="1" applyFill="1">
      <alignment vertical="center"/>
    </xf>
    <xf numFmtId="0" fontId="70" fillId="18" borderId="17" xfId="0" applyFont="1" applyFill="1" applyBorder="1" applyAlignment="1">
      <alignment horizontal="center" vertical="center"/>
    </xf>
    <xf numFmtId="0" fontId="44" fillId="18" borderId="17" xfId="0" applyFont="1" applyFill="1" applyBorder="1" applyAlignment="1">
      <alignment horizontal="center" vertical="center"/>
    </xf>
    <xf numFmtId="0" fontId="70" fillId="18" borderId="37" xfId="0" applyFont="1" applyFill="1" applyBorder="1" applyAlignment="1">
      <alignment horizontal="center" vertical="center"/>
    </xf>
    <xf numFmtId="0" fontId="44" fillId="18" borderId="37" xfId="0" applyFont="1" applyFill="1" applyBorder="1" applyAlignment="1">
      <alignment horizontal="center" vertical="center"/>
    </xf>
    <xf numFmtId="0" fontId="70" fillId="18" borderId="38" xfId="0" applyFont="1" applyFill="1" applyBorder="1" applyAlignment="1">
      <alignment horizontal="center" vertical="center"/>
    </xf>
    <xf numFmtId="0" fontId="59" fillId="0" borderId="24" xfId="0" applyFont="1" applyBorder="1">
      <alignment vertical="center"/>
    </xf>
    <xf numFmtId="0" fontId="72" fillId="18" borderId="24" xfId="0" applyFont="1" applyFill="1" applyBorder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69" fillId="0" borderId="0" xfId="0" applyFont="1" applyAlignment="1">
      <alignment horizontal="center" vertical="center"/>
    </xf>
    <xf numFmtId="0" fontId="69" fillId="0" borderId="24" xfId="0" applyFont="1" applyBorder="1">
      <alignment vertical="center"/>
    </xf>
    <xf numFmtId="0" fontId="80" fillId="0" borderId="39" xfId="0" applyFont="1" applyBorder="1" applyAlignment="1">
      <alignment horizontal="center" vertical="center"/>
    </xf>
    <xf numFmtId="0" fontId="80" fillId="0" borderId="13" xfId="0" applyFont="1" applyBorder="1" applyAlignment="1">
      <alignment horizontal="center" vertical="center"/>
    </xf>
    <xf numFmtId="0" fontId="41" fillId="0" borderId="32" xfId="0" applyFont="1" applyBorder="1" applyAlignment="1">
      <alignment horizontal="center" vertical="center" textRotation="255"/>
    </xf>
    <xf numFmtId="0" fontId="41" fillId="0" borderId="32" xfId="0" applyFont="1" applyBorder="1" applyAlignment="1">
      <alignment vertical="center" textRotation="255"/>
    </xf>
    <xf numFmtId="0" fontId="41" fillId="0" borderId="38" xfId="0" applyFont="1" applyBorder="1" applyAlignment="1">
      <alignment horizontal="center" vertical="center"/>
    </xf>
    <xf numFmtId="0" fontId="41" fillId="0" borderId="40" xfId="0" applyFont="1" applyBorder="1" applyAlignment="1">
      <alignment horizontal="center" vertical="center"/>
    </xf>
    <xf numFmtId="0" fontId="41" fillId="0" borderId="33" xfId="0" applyFont="1" applyBorder="1">
      <alignment vertical="center"/>
    </xf>
    <xf numFmtId="0" fontId="41" fillId="0" borderId="41" xfId="0" applyFont="1" applyBorder="1">
      <alignment vertical="center"/>
    </xf>
    <xf numFmtId="0" fontId="51" fillId="0" borderId="41" xfId="0" applyFont="1" applyBorder="1" applyAlignment="1">
      <alignment horizontal="center" vertical="center"/>
    </xf>
    <xf numFmtId="0" fontId="57" fillId="19" borderId="19" xfId="0" applyFont="1" applyFill="1" applyBorder="1" applyAlignment="1">
      <alignment horizontal="center" vertical="center"/>
    </xf>
    <xf numFmtId="0" fontId="82" fillId="0" borderId="0" xfId="0" applyFont="1" applyBorder="1">
      <alignment vertical="center"/>
    </xf>
    <xf numFmtId="0" fontId="83" fillId="0" borderId="0" xfId="0" applyFont="1" applyAlignment="1">
      <alignment vertical="center"/>
    </xf>
    <xf numFmtId="0" fontId="44" fillId="0" borderId="22" xfId="0" applyFont="1" applyBorder="1" applyAlignment="1">
      <alignment horizontal="center" vertical="center"/>
    </xf>
    <xf numFmtId="0" fontId="44" fillId="0" borderId="22" xfId="0" applyFont="1" applyBorder="1">
      <alignment vertical="center"/>
    </xf>
    <xf numFmtId="0" fontId="62" fillId="0" borderId="22" xfId="0" applyFont="1" applyBorder="1" applyAlignment="1">
      <alignment horizontal="center" vertical="center"/>
    </xf>
    <xf numFmtId="0" fontId="78" fillId="19" borderId="0" xfId="0" applyFont="1" applyFill="1" applyAlignment="1">
      <alignment horizontal="center" vertical="center"/>
    </xf>
    <xf numFmtId="0" fontId="59" fillId="19" borderId="0" xfId="0" applyFont="1" applyFill="1" applyAlignment="1">
      <alignment horizontal="center" vertical="center"/>
    </xf>
    <xf numFmtId="0" fontId="45" fillId="0" borderId="12" xfId="0" applyFont="1" applyBorder="1">
      <alignment vertical="center"/>
    </xf>
    <xf numFmtId="0" fontId="45" fillId="0" borderId="11" xfId="0" applyFont="1" applyBorder="1">
      <alignment vertical="center"/>
    </xf>
    <xf numFmtId="0" fontId="51" fillId="0" borderId="22" xfId="0" applyFont="1" applyBorder="1" applyAlignment="1">
      <alignment horizontal="center" vertical="center"/>
    </xf>
    <xf numFmtId="0" fontId="56" fillId="0" borderId="22" xfId="0" applyFont="1" applyBorder="1" applyAlignment="1">
      <alignment horizontal="distributed" vertical="center" indent="1"/>
    </xf>
    <xf numFmtId="0" fontId="57" fillId="0" borderId="22" xfId="0" applyFont="1" applyBorder="1">
      <alignment vertical="center"/>
    </xf>
    <xf numFmtId="0" fontId="56" fillId="0" borderId="22" xfId="0" applyFont="1" applyBorder="1" applyAlignment="1">
      <alignment horizontal="center" vertical="center"/>
    </xf>
    <xf numFmtId="0" fontId="56" fillId="0" borderId="22" xfId="0" applyFont="1" applyBorder="1">
      <alignment vertical="center"/>
    </xf>
    <xf numFmtId="0" fontId="84" fillId="0" borderId="25" xfId="0" applyFont="1" applyBorder="1">
      <alignment vertical="center"/>
    </xf>
    <xf numFmtId="30" fontId="44" fillId="0" borderId="0" xfId="0" applyNumberFormat="1" applyFont="1" applyBorder="1" applyAlignment="1">
      <alignment vertical="center"/>
    </xf>
    <xf numFmtId="0" fontId="69" fillId="0" borderId="23" xfId="0" applyFont="1" applyBorder="1" applyAlignment="1">
      <alignment horizontal="center" vertical="center"/>
    </xf>
    <xf numFmtId="0" fontId="51" fillId="0" borderId="32" xfId="0" applyFont="1" applyBorder="1" applyAlignment="1">
      <alignment horizontal="center" vertical="center"/>
    </xf>
    <xf numFmtId="0" fontId="51" fillId="0" borderId="25" xfId="0" applyFont="1" applyBorder="1" applyAlignment="1">
      <alignment horizontal="center" vertical="center"/>
    </xf>
    <xf numFmtId="0" fontId="51" fillId="0" borderId="37" xfId="0" applyFont="1" applyBorder="1" applyAlignment="1">
      <alignment horizontal="center" vertical="center"/>
    </xf>
    <xf numFmtId="0" fontId="51" fillId="18" borderId="18" xfId="0" applyNumberFormat="1" applyFont="1" applyFill="1" applyBorder="1" applyAlignment="1">
      <alignment horizontal="center" vertical="center"/>
    </xf>
    <xf numFmtId="0" fontId="51" fillId="0" borderId="38" xfId="0" applyFont="1" applyBorder="1" applyAlignment="1">
      <alignment horizontal="center" vertical="center"/>
    </xf>
    <xf numFmtId="0" fontId="77" fillId="0" borderId="0" xfId="0" applyFont="1" applyAlignment="1">
      <alignment horizontal="center" vertical="center"/>
    </xf>
    <xf numFmtId="0" fontId="77" fillId="0" borderId="0" xfId="0" applyFont="1">
      <alignment vertical="center"/>
    </xf>
    <xf numFmtId="177" fontId="0" fillId="0" borderId="0" xfId="0" applyNumberFormat="1">
      <alignment vertical="center"/>
    </xf>
    <xf numFmtId="0" fontId="85" fillId="18" borderId="0" xfId="0" applyNumberFormat="1" applyFont="1" applyFill="1" applyBorder="1" applyAlignment="1">
      <alignment horizontal="center" vertical="center"/>
    </xf>
    <xf numFmtId="14" fontId="0" fillId="0" borderId="0" xfId="0" applyNumberFormat="1" applyBorder="1">
      <alignment vertical="center"/>
    </xf>
    <xf numFmtId="0" fontId="86" fillId="0" borderId="0" xfId="0" applyFont="1" applyBorder="1">
      <alignment vertical="center"/>
    </xf>
    <xf numFmtId="0" fontId="86" fillId="0" borderId="0" xfId="0" applyFont="1">
      <alignment vertical="center"/>
    </xf>
    <xf numFmtId="30" fontId="45" fillId="0" borderId="19" xfId="0" applyNumberFormat="1" applyFont="1" applyBorder="1" applyAlignment="1">
      <alignment vertical="center"/>
    </xf>
    <xf numFmtId="58" fontId="25" fillId="0" borderId="0" xfId="0" applyNumberFormat="1" applyFont="1" applyBorder="1" applyAlignment="1">
      <alignment vertical="center"/>
    </xf>
    <xf numFmtId="0" fontId="51" fillId="18" borderId="13" xfId="0" applyNumberFormat="1" applyFont="1" applyFill="1" applyBorder="1" applyAlignment="1">
      <alignment vertical="center"/>
    </xf>
    <xf numFmtId="0" fontId="51" fillId="18" borderId="24" xfId="0" applyNumberFormat="1" applyFont="1" applyFill="1" applyBorder="1" applyAlignment="1">
      <alignment vertical="center"/>
    </xf>
    <xf numFmtId="0" fontId="70" fillId="18" borderId="13" xfId="0" applyFont="1" applyFill="1" applyBorder="1">
      <alignment vertical="center"/>
    </xf>
    <xf numFmtId="0" fontId="51" fillId="18" borderId="18" xfId="0" applyNumberFormat="1" applyFont="1" applyFill="1" applyBorder="1" applyAlignment="1">
      <alignment vertical="center"/>
    </xf>
    <xf numFmtId="0" fontId="59" fillId="0" borderId="19" xfId="0" applyFont="1" applyBorder="1">
      <alignment vertical="center"/>
    </xf>
    <xf numFmtId="0" fontId="87" fillId="0" borderId="0" xfId="0" applyFont="1" applyAlignment="1">
      <alignment vertical="center"/>
    </xf>
    <xf numFmtId="0" fontId="89" fillId="0" borderId="0" xfId="0" applyFont="1">
      <alignment vertical="center"/>
    </xf>
    <xf numFmtId="0" fontId="87" fillId="0" borderId="0" xfId="0" applyFont="1" applyBorder="1">
      <alignment vertical="center"/>
    </xf>
    <xf numFmtId="0" fontId="90" fillId="0" borderId="0" xfId="0" applyFont="1" applyBorder="1">
      <alignment vertical="center"/>
    </xf>
    <xf numFmtId="0" fontId="91" fillId="0" borderId="0" xfId="0" applyFont="1" applyBorder="1" applyAlignment="1">
      <alignment vertical="center"/>
    </xf>
    <xf numFmtId="0" fontId="92" fillId="0" borderId="0" xfId="0" applyFont="1" applyBorder="1" applyAlignment="1">
      <alignment vertical="center"/>
    </xf>
    <xf numFmtId="0" fontId="44" fillId="0" borderId="0" xfId="0" applyFont="1">
      <alignment vertical="center"/>
    </xf>
    <xf numFmtId="0" fontId="58" fillId="0" borderId="0" xfId="0" applyFont="1" applyBorder="1">
      <alignment vertical="center"/>
    </xf>
    <xf numFmtId="0" fontId="93" fillId="0" borderId="11" xfId="0" applyFont="1" applyBorder="1" applyAlignment="1">
      <alignment horizontal="center" vertical="center"/>
    </xf>
    <xf numFmtId="0" fontId="93" fillId="0" borderId="23" xfId="0" applyFont="1" applyBorder="1" applyAlignment="1">
      <alignment horizontal="center" vertical="center"/>
    </xf>
    <xf numFmtId="0" fontId="87" fillId="0" borderId="22" xfId="0" applyFont="1" applyBorder="1" applyAlignment="1">
      <alignment horizontal="center" vertical="center" wrapText="1"/>
    </xf>
    <xf numFmtId="0" fontId="93" fillId="0" borderId="22" xfId="0" applyFont="1" applyBorder="1" applyAlignment="1">
      <alignment horizontal="center" vertical="center"/>
    </xf>
    <xf numFmtId="0" fontId="93" fillId="0" borderId="22" xfId="0" applyFont="1" applyBorder="1" applyAlignment="1">
      <alignment horizontal="center" vertical="center" wrapText="1"/>
    </xf>
    <xf numFmtId="0" fontId="93" fillId="0" borderId="13" xfId="0" applyFont="1" applyBorder="1" applyAlignment="1">
      <alignment horizontal="center" vertical="center"/>
    </xf>
    <xf numFmtId="0" fontId="95" fillId="0" borderId="22" xfId="0" applyFont="1" applyBorder="1" applyAlignment="1">
      <alignment horizontal="center" vertical="center"/>
    </xf>
    <xf numFmtId="0" fontId="95" fillId="0" borderId="22" xfId="0" applyFont="1" applyBorder="1" applyAlignment="1">
      <alignment horizontal="center" vertical="center" wrapText="1"/>
    </xf>
    <xf numFmtId="0" fontId="96" fillId="0" borderId="0" xfId="0" applyFont="1" applyBorder="1">
      <alignment vertical="center"/>
    </xf>
    <xf numFmtId="0" fontId="93" fillId="0" borderId="22" xfId="0" applyFont="1" applyBorder="1" applyAlignment="1">
      <alignment horizontal="distributed" vertical="center" indent="1"/>
    </xf>
    <xf numFmtId="0" fontId="87" fillId="18" borderId="22" xfId="0" applyFont="1" applyFill="1" applyBorder="1" applyAlignment="1">
      <alignment horizontal="center" vertical="center" wrapText="1"/>
    </xf>
    <xf numFmtId="0" fontId="98" fillId="0" borderId="11" xfId="0" applyFont="1" applyBorder="1" applyAlignment="1">
      <alignment horizontal="distributed" vertical="center"/>
    </xf>
    <xf numFmtId="0" fontId="93" fillId="0" borderId="16" xfId="0" applyFont="1" applyBorder="1" applyAlignment="1">
      <alignment horizontal="center" vertical="center" wrapText="1"/>
    </xf>
    <xf numFmtId="0" fontId="100" fillId="18" borderId="22" xfId="0" applyFont="1" applyFill="1" applyBorder="1" applyAlignment="1">
      <alignment horizontal="center" vertical="center" wrapText="1"/>
    </xf>
    <xf numFmtId="0" fontId="100" fillId="0" borderId="22" xfId="0" applyFont="1" applyBorder="1" applyAlignment="1">
      <alignment horizontal="center" vertical="center" wrapText="1"/>
    </xf>
    <xf numFmtId="0" fontId="96" fillId="0" borderId="0" xfId="0" applyFont="1">
      <alignment vertical="center"/>
    </xf>
    <xf numFmtId="0" fontId="87" fillId="18" borderId="22" xfId="0" applyFont="1" applyFill="1" applyBorder="1" applyAlignment="1">
      <alignment horizontal="distributed" vertical="center" indent="1"/>
    </xf>
    <xf numFmtId="0" fontId="93" fillId="18" borderId="11" xfId="0" applyFont="1" applyFill="1" applyBorder="1" applyAlignment="1">
      <alignment horizontal="center" vertical="center" wrapText="1"/>
    </xf>
    <xf numFmtId="0" fontId="87" fillId="18" borderId="11" xfId="0" applyFont="1" applyFill="1" applyBorder="1" applyAlignment="1">
      <alignment horizontal="distributed" vertical="center" indent="1"/>
    </xf>
    <xf numFmtId="0" fontId="93" fillId="18" borderId="22" xfId="0" applyFont="1" applyFill="1" applyBorder="1" applyAlignment="1">
      <alignment horizontal="center" vertical="center"/>
    </xf>
    <xf numFmtId="0" fontId="93" fillId="18" borderId="22" xfId="0" applyFont="1" applyFill="1" applyBorder="1" applyAlignment="1">
      <alignment horizontal="center" vertical="center" wrapText="1"/>
    </xf>
    <xf numFmtId="0" fontId="87" fillId="18" borderId="22" xfId="0" applyFont="1" applyFill="1" applyBorder="1" applyAlignment="1">
      <alignment horizontal="center" vertical="center"/>
    </xf>
    <xf numFmtId="0" fontId="93" fillId="18" borderId="13" xfId="0" applyFont="1" applyFill="1" applyBorder="1" applyAlignment="1">
      <alignment horizontal="center" vertical="center"/>
    </xf>
    <xf numFmtId="0" fontId="93" fillId="18" borderId="22" xfId="0" applyFont="1" applyFill="1" applyBorder="1" applyAlignment="1">
      <alignment horizontal="distributed" vertical="center" indent="1"/>
    </xf>
    <xf numFmtId="0" fontId="93" fillId="18" borderId="11" xfId="0" applyFont="1" applyFill="1" applyBorder="1" applyAlignment="1">
      <alignment horizontal="center" vertical="center"/>
    </xf>
    <xf numFmtId="0" fontId="87" fillId="18" borderId="22" xfId="0" applyFont="1" applyFill="1" applyBorder="1" applyAlignment="1">
      <alignment horizontal="distributed" vertical="center" wrapText="1" indent="1"/>
    </xf>
    <xf numFmtId="0" fontId="101" fillId="18" borderId="11" xfId="0" applyFont="1" applyFill="1" applyBorder="1" applyAlignment="1">
      <alignment horizontal="distributed" vertical="center" indent="1"/>
    </xf>
    <xf numFmtId="0" fontId="93" fillId="18" borderId="16" xfId="0" applyFont="1" applyFill="1" applyBorder="1" applyAlignment="1">
      <alignment horizontal="center" vertical="center"/>
    </xf>
    <xf numFmtId="0" fontId="96" fillId="0" borderId="0" xfId="0" applyFont="1" applyAlignment="1">
      <alignment vertical="center"/>
    </xf>
    <xf numFmtId="0" fontId="87" fillId="18" borderId="11" xfId="0" applyFont="1" applyFill="1" applyBorder="1" applyAlignment="1">
      <alignment horizontal="distributed" vertical="center" wrapText="1"/>
    </xf>
    <xf numFmtId="0" fontId="93" fillId="18" borderId="16" xfId="0" applyFont="1" applyFill="1" applyBorder="1" applyAlignment="1">
      <alignment horizontal="center" vertical="center" wrapText="1"/>
    </xf>
    <xf numFmtId="0" fontId="93" fillId="18" borderId="22" xfId="0" applyFont="1" applyFill="1" applyBorder="1" applyAlignment="1">
      <alignment horizontal="distributed" vertical="center" wrapText="1" indent="1"/>
    </xf>
    <xf numFmtId="0" fontId="101" fillId="18" borderId="11" xfId="0" applyFont="1" applyFill="1" applyBorder="1" applyAlignment="1">
      <alignment horizontal="distributed" vertical="center" wrapText="1" indent="1"/>
    </xf>
    <xf numFmtId="0" fontId="58" fillId="0" borderId="10" xfId="0" applyFont="1" applyBorder="1">
      <alignment vertical="center"/>
    </xf>
    <xf numFmtId="0" fontId="58" fillId="0" borderId="17" xfId="0" applyFont="1" applyBorder="1">
      <alignment vertical="center"/>
    </xf>
    <xf numFmtId="0" fontId="58" fillId="0" borderId="13" xfId="0" applyFont="1" applyBorder="1">
      <alignment vertical="center"/>
    </xf>
    <xf numFmtId="0" fontId="58" fillId="0" borderId="19" xfId="0" applyFont="1" applyBorder="1">
      <alignment vertical="center"/>
    </xf>
    <xf numFmtId="0" fontId="58" fillId="0" borderId="11" xfId="0" applyFont="1" applyBorder="1">
      <alignment vertical="center"/>
    </xf>
    <xf numFmtId="0" fontId="93" fillId="18" borderId="20" xfId="0" applyFont="1" applyFill="1" applyBorder="1" applyAlignment="1">
      <alignment horizontal="center" vertical="center" wrapText="1"/>
    </xf>
    <xf numFmtId="0" fontId="44" fillId="0" borderId="0" xfId="0" applyFont="1" applyBorder="1">
      <alignment vertical="center"/>
    </xf>
    <xf numFmtId="0" fontId="45" fillId="0" borderId="0" xfId="0" applyFont="1" applyBorder="1">
      <alignment vertical="center"/>
    </xf>
    <xf numFmtId="0" fontId="45" fillId="0" borderId="0" xfId="0" applyFont="1">
      <alignment vertical="center"/>
    </xf>
    <xf numFmtId="0" fontId="58" fillId="0" borderId="12" xfId="0" applyFont="1" applyBorder="1" applyAlignment="1">
      <alignment horizontal="center" vertical="center"/>
    </xf>
    <xf numFmtId="179" fontId="58" fillId="0" borderId="10" xfId="0" applyNumberFormat="1" applyFont="1" applyBorder="1" applyAlignment="1">
      <alignment horizontal="center" vertical="center"/>
    </xf>
    <xf numFmtId="0" fontId="63" fillId="0" borderId="10" xfId="0" applyFont="1" applyBorder="1" applyAlignment="1">
      <alignment horizontal="center" vertical="center"/>
    </xf>
    <xf numFmtId="0" fontId="58" fillId="0" borderId="11" xfId="0" applyFont="1" applyBorder="1" applyAlignment="1">
      <alignment horizontal="center" vertical="center"/>
    </xf>
    <xf numFmtId="0" fontId="58" fillId="0" borderId="10" xfId="0" applyFont="1" applyBorder="1" applyAlignment="1">
      <alignment horizontal="center" vertical="center"/>
    </xf>
    <xf numFmtId="179" fontId="63" fillId="0" borderId="10" xfId="0" applyNumberFormat="1" applyFont="1" applyBorder="1" applyAlignment="1">
      <alignment horizontal="center" vertical="center"/>
    </xf>
    <xf numFmtId="0" fontId="0" fillId="0" borderId="11" xfId="0" applyBorder="1">
      <alignment vertical="center"/>
    </xf>
    <xf numFmtId="0" fontId="63" fillId="0" borderId="11" xfId="0" applyFont="1" applyBorder="1">
      <alignment vertical="center"/>
    </xf>
    <xf numFmtId="0" fontId="63" fillId="0" borderId="0" xfId="0" applyFont="1">
      <alignment vertical="center"/>
    </xf>
    <xf numFmtId="176" fontId="0" fillId="0" borderId="0" xfId="0" applyNumberFormat="1">
      <alignment vertical="center"/>
    </xf>
    <xf numFmtId="0" fontId="63" fillId="0" borderId="18" xfId="0" applyFont="1" applyBorder="1" applyAlignment="1">
      <alignment horizontal="center" vertical="center"/>
    </xf>
    <xf numFmtId="179" fontId="63" fillId="0" borderId="18" xfId="0" applyNumberFormat="1" applyFont="1" applyBorder="1" applyAlignment="1">
      <alignment horizontal="center" vertical="center"/>
    </xf>
    <xf numFmtId="0" fontId="63" fillId="0" borderId="0" xfId="0" applyFont="1" applyBorder="1" applyAlignment="1">
      <alignment horizontal="center" vertical="center"/>
    </xf>
    <xf numFmtId="0" fontId="58" fillId="0" borderId="10" xfId="0" applyFont="1" applyBorder="1" applyAlignment="1">
      <alignment horizontal="right" vertical="center"/>
    </xf>
    <xf numFmtId="0" fontId="63" fillId="0" borderId="0" xfId="0" applyFont="1" applyAlignment="1">
      <alignment horizontal="center" vertical="center" wrapText="1"/>
    </xf>
    <xf numFmtId="179" fontId="63" fillId="0" borderId="0" xfId="0" applyNumberFormat="1" applyFont="1" applyBorder="1" applyAlignment="1">
      <alignment horizontal="center" vertical="center"/>
    </xf>
    <xf numFmtId="0" fontId="63" fillId="0" borderId="0" xfId="0" applyFont="1" applyBorder="1" applyAlignment="1">
      <alignment horizontal="right" vertical="center"/>
    </xf>
    <xf numFmtId="0" fontId="58" fillId="0" borderId="0" xfId="0" applyFont="1" applyBorder="1" applyAlignment="1">
      <alignment horizontal="center" vertical="center"/>
    </xf>
    <xf numFmtId="0" fontId="58" fillId="0" borderId="20" xfId="0" applyFont="1" applyBorder="1" applyAlignment="1">
      <alignment horizontal="center" vertical="center"/>
    </xf>
    <xf numFmtId="0" fontId="58" fillId="0" borderId="19" xfId="0" applyFont="1" applyBorder="1" applyAlignment="1">
      <alignment horizontal="center" vertical="center"/>
    </xf>
    <xf numFmtId="179" fontId="58" fillId="0" borderId="19" xfId="0" applyNumberFormat="1" applyFont="1" applyBorder="1" applyAlignment="1">
      <alignment horizontal="center" vertical="center"/>
    </xf>
    <xf numFmtId="0" fontId="58" fillId="0" borderId="12" xfId="0" applyFont="1" applyBorder="1" applyAlignment="1">
      <alignment horizontal="right" vertical="center"/>
    </xf>
    <xf numFmtId="0" fontId="57" fillId="0" borderId="31" xfId="0" applyFont="1" applyBorder="1">
      <alignment vertical="center"/>
    </xf>
    <xf numFmtId="0" fontId="56" fillId="0" borderId="42" xfId="0" applyFont="1" applyBorder="1" applyAlignment="1">
      <alignment horizontal="distributed" vertical="center"/>
    </xf>
    <xf numFmtId="0" fontId="56" fillId="0" borderId="43" xfId="0" applyFont="1" applyBorder="1" applyAlignment="1">
      <alignment horizontal="distributed" vertical="center"/>
    </xf>
    <xf numFmtId="0" fontId="103" fillId="0" borderId="30" xfId="0" applyFont="1" applyBorder="1" applyAlignment="1">
      <alignment horizontal="center" vertical="center"/>
    </xf>
    <xf numFmtId="0" fontId="56" fillId="0" borderId="44" xfId="0" applyFont="1" applyBorder="1" applyAlignment="1">
      <alignment horizontal="distributed" vertical="center"/>
    </xf>
    <xf numFmtId="0" fontId="56" fillId="0" borderId="16" xfId="0" applyFont="1" applyBorder="1" applyAlignment="1">
      <alignment horizontal="distributed" vertical="center"/>
    </xf>
    <xf numFmtId="0" fontId="62" fillId="0" borderId="39" xfId="0" applyFont="1" applyBorder="1" applyAlignment="1">
      <alignment horizontal="distributed" vertical="center"/>
    </xf>
    <xf numFmtId="0" fontId="62" fillId="0" borderId="45" xfId="0" applyFont="1" applyBorder="1" applyAlignment="1">
      <alignment horizontal="distributed" vertical="center"/>
    </xf>
    <xf numFmtId="0" fontId="62" fillId="0" borderId="13" xfId="0" applyFont="1" applyBorder="1" applyAlignment="1">
      <alignment horizontal="distributed" vertical="center"/>
    </xf>
    <xf numFmtId="0" fontId="62" fillId="0" borderId="26" xfId="0" applyFont="1" applyBorder="1" applyAlignment="1">
      <alignment horizontal="distributed" vertical="center"/>
    </xf>
    <xf numFmtId="0" fontId="62" fillId="0" borderId="26" xfId="0" applyFont="1" applyBorder="1">
      <alignment vertical="center"/>
    </xf>
    <xf numFmtId="0" fontId="62" fillId="0" borderId="26" xfId="0" applyFont="1" applyFill="1" applyBorder="1">
      <alignment vertical="center"/>
    </xf>
    <xf numFmtId="0" fontId="0" fillId="0" borderId="31" xfId="0" applyBorder="1">
      <alignment vertical="center"/>
    </xf>
    <xf numFmtId="0" fontId="57" fillId="0" borderId="13" xfId="0" applyFont="1" applyBorder="1" applyAlignment="1">
      <alignment horizontal="distributed" vertical="center"/>
    </xf>
    <xf numFmtId="0" fontId="56" fillId="0" borderId="46" xfId="0" applyFont="1" applyBorder="1" applyAlignment="1">
      <alignment horizontal="distributed" vertical="center"/>
    </xf>
    <xf numFmtId="0" fontId="56" fillId="0" borderId="18" xfId="0" applyFont="1" applyBorder="1" applyAlignment="1">
      <alignment horizontal="distributed" vertical="center"/>
    </xf>
    <xf numFmtId="0" fontId="56" fillId="0" borderId="47" xfId="0" applyFont="1" applyBorder="1" applyAlignment="1">
      <alignment horizontal="distributed" vertical="center"/>
    </xf>
    <xf numFmtId="0" fontId="56" fillId="0" borderId="0" xfId="0" applyFont="1" applyBorder="1" applyAlignment="1">
      <alignment horizontal="distributed" vertical="center"/>
    </xf>
    <xf numFmtId="0" fontId="56" fillId="0" borderId="48" xfId="0" applyFont="1" applyBorder="1" applyAlignment="1">
      <alignment horizontal="distributed" vertical="center"/>
    </xf>
    <xf numFmtId="0" fontId="56" fillId="0" borderId="49" xfId="0" applyFont="1" applyBorder="1" applyAlignment="1">
      <alignment horizontal="distributed" vertical="center"/>
    </xf>
    <xf numFmtId="0" fontId="59" fillId="0" borderId="31" xfId="0" applyFont="1" applyBorder="1" applyAlignment="1">
      <alignment horizontal="center" vertical="center"/>
    </xf>
    <xf numFmtId="0" fontId="59" fillId="0" borderId="50" xfId="0" applyFont="1" applyBorder="1" applyAlignment="1">
      <alignment horizontal="center" vertical="center"/>
    </xf>
    <xf numFmtId="0" fontId="57" fillId="0" borderId="26" xfId="0" applyFont="1" applyFill="1" applyBorder="1">
      <alignment vertical="center"/>
    </xf>
    <xf numFmtId="0" fontId="62" fillId="0" borderId="48" xfId="0" applyFont="1" applyBorder="1" applyAlignment="1">
      <alignment horizontal="distributed" vertical="center"/>
    </xf>
    <xf numFmtId="0" fontId="62" fillId="0" borderId="49" xfId="0" applyFont="1" applyBorder="1" applyAlignment="1">
      <alignment horizontal="distributed" vertical="center"/>
    </xf>
    <xf numFmtId="0" fontId="59" fillId="0" borderId="51" xfId="0" applyFont="1" applyBorder="1" applyAlignment="1">
      <alignment horizontal="center" vertical="center"/>
    </xf>
    <xf numFmtId="0" fontId="24" fillId="18" borderId="26" xfId="0" applyFont="1" applyFill="1" applyBorder="1">
      <alignment vertical="center"/>
    </xf>
    <xf numFmtId="0" fontId="59" fillId="18" borderId="26" xfId="0" applyFont="1" applyFill="1" applyBorder="1">
      <alignment vertical="center"/>
    </xf>
    <xf numFmtId="0" fontId="53" fillId="18" borderId="13" xfId="0" applyFont="1" applyFill="1" applyBorder="1" applyAlignment="1">
      <alignment horizontal="center" vertical="center"/>
    </xf>
    <xf numFmtId="0" fontId="56" fillId="18" borderId="0" xfId="0" applyFont="1" applyFill="1" applyAlignment="1">
      <alignment horizontal="center" vertical="center"/>
    </xf>
    <xf numFmtId="0" fontId="57" fillId="18" borderId="0" xfId="0" applyFont="1" applyFill="1" applyAlignment="1">
      <alignment horizontal="center" vertical="center"/>
    </xf>
    <xf numFmtId="0" fontId="59" fillId="18" borderId="0" xfId="0" applyFont="1" applyFill="1">
      <alignment vertical="center"/>
    </xf>
    <xf numFmtId="0" fontId="70" fillId="0" borderId="23" xfId="0" applyFont="1" applyBorder="1" applyAlignment="1">
      <alignment horizontal="center" vertical="center"/>
    </xf>
    <xf numFmtId="0" fontId="70" fillId="0" borderId="22" xfId="0" applyFont="1" applyBorder="1" applyAlignment="1">
      <alignment horizontal="center" vertical="center"/>
    </xf>
    <xf numFmtId="0" fontId="58" fillId="0" borderId="0" xfId="0" applyFont="1" applyFill="1">
      <alignment vertical="center"/>
    </xf>
    <xf numFmtId="0" fontId="29" fillId="0" borderId="0" xfId="0" applyFont="1" applyAlignment="1">
      <alignment horizontal="distributed" vertical="center"/>
    </xf>
    <xf numFmtId="0" fontId="75" fillId="0" borderId="0" xfId="0" applyFont="1" applyFill="1" applyAlignment="1">
      <alignment horizontal="distributed" vertical="center"/>
    </xf>
    <xf numFmtId="0" fontId="75" fillId="0" borderId="0" xfId="0" applyFont="1" applyAlignment="1">
      <alignment horizontal="distributed" vertical="center"/>
    </xf>
    <xf numFmtId="0" fontId="75" fillId="0" borderId="22" xfId="0" applyFont="1" applyBorder="1" applyAlignment="1">
      <alignment horizontal="distributed" vertical="center"/>
    </xf>
    <xf numFmtId="0" fontId="75" fillId="0" borderId="22" xfId="0" applyFont="1" applyFill="1" applyBorder="1" applyAlignment="1">
      <alignment horizontal="distributed" vertical="center"/>
    </xf>
    <xf numFmtId="0" fontId="29" fillId="0" borderId="22" xfId="0" applyFont="1" applyBorder="1" applyAlignment="1">
      <alignment horizontal="distributed" vertical="center"/>
    </xf>
    <xf numFmtId="0" fontId="104" fillId="0" borderId="19" xfId="0" applyFont="1" applyBorder="1" applyAlignment="1">
      <alignment horizontal="center" vertical="center"/>
    </xf>
    <xf numFmtId="0" fontId="62" fillId="0" borderId="52" xfId="0" applyFont="1" applyBorder="1" applyAlignment="1">
      <alignment horizontal="center" vertical="center"/>
    </xf>
    <xf numFmtId="58" fontId="24" fillId="0" borderId="0" xfId="0" applyNumberFormat="1" applyFont="1" applyBorder="1" applyAlignment="1">
      <alignment vertical="center"/>
    </xf>
    <xf numFmtId="0" fontId="56" fillId="18" borderId="18" xfId="0" applyFont="1" applyFill="1" applyBorder="1" applyAlignment="1">
      <alignment horizontal="center" vertical="center"/>
    </xf>
    <xf numFmtId="0" fontId="56" fillId="18" borderId="14" xfId="0" applyFont="1" applyFill="1" applyBorder="1" applyAlignment="1">
      <alignment horizontal="center" vertical="center"/>
    </xf>
    <xf numFmtId="0" fontId="56" fillId="18" borderId="19" xfId="0" applyFont="1" applyFill="1" applyBorder="1" applyAlignment="1">
      <alignment horizontal="center" vertical="center"/>
    </xf>
    <xf numFmtId="0" fontId="0" fillId="18" borderId="19" xfId="0" applyFill="1" applyBorder="1">
      <alignment vertical="center"/>
    </xf>
    <xf numFmtId="0" fontId="68" fillId="0" borderId="21" xfId="0" applyFont="1" applyBorder="1" applyAlignment="1">
      <alignment horizontal="center" vertical="center"/>
    </xf>
    <xf numFmtId="0" fontId="68" fillId="0" borderId="18" xfId="0" applyFont="1" applyBorder="1" applyAlignment="1">
      <alignment horizontal="center" vertical="center"/>
    </xf>
    <xf numFmtId="0" fontId="68" fillId="0" borderId="0" xfId="0" applyFont="1" applyBorder="1" applyAlignment="1">
      <alignment horizontal="center" vertical="center"/>
    </xf>
    <xf numFmtId="0" fontId="51" fillId="18" borderId="18" xfId="0" applyFont="1" applyFill="1" applyBorder="1" applyAlignment="1">
      <alignment horizontal="center" vertical="center"/>
    </xf>
    <xf numFmtId="0" fontId="51" fillId="18" borderId="0" xfId="0" applyFont="1" applyFill="1" applyBorder="1" applyAlignment="1">
      <alignment horizontal="center" vertical="center"/>
    </xf>
    <xf numFmtId="0" fontId="51" fillId="18" borderId="18" xfId="0" applyFont="1" applyFill="1" applyBorder="1">
      <alignment vertical="center"/>
    </xf>
    <xf numFmtId="0" fontId="51" fillId="18" borderId="0" xfId="0" applyFont="1" applyFill="1" applyBorder="1">
      <alignment vertical="center"/>
    </xf>
    <xf numFmtId="0" fontId="69" fillId="18" borderId="0" xfId="0" applyFont="1" applyFill="1" applyBorder="1">
      <alignment vertical="center"/>
    </xf>
    <xf numFmtId="0" fontId="68" fillId="0" borderId="35" xfId="0" applyFont="1" applyBorder="1" applyAlignment="1">
      <alignment horizontal="center" vertical="center"/>
    </xf>
    <xf numFmtId="0" fontId="51" fillId="18" borderId="14" xfId="0" applyFont="1" applyFill="1" applyBorder="1" applyAlignment="1">
      <alignment horizontal="center" vertical="center"/>
    </xf>
    <xf numFmtId="0" fontId="51" fillId="18" borderId="19" xfId="0" applyFont="1" applyFill="1" applyBorder="1" applyAlignment="1">
      <alignment horizontal="center" vertical="center"/>
    </xf>
    <xf numFmtId="0" fontId="69" fillId="18" borderId="18" xfId="0" applyFont="1" applyFill="1" applyBorder="1">
      <alignment vertical="center"/>
    </xf>
    <xf numFmtId="0" fontId="69" fillId="18" borderId="16" xfId="0" applyFont="1" applyFill="1" applyBorder="1">
      <alignment vertical="center"/>
    </xf>
    <xf numFmtId="0" fontId="56" fillId="18" borderId="20" xfId="0" applyFont="1" applyFill="1" applyBorder="1" applyAlignment="1">
      <alignment horizontal="center" vertical="center"/>
    </xf>
    <xf numFmtId="58" fontId="25" fillId="0" borderId="19" xfId="0" applyNumberFormat="1" applyFont="1" applyBorder="1" applyAlignment="1">
      <alignment vertical="center"/>
    </xf>
    <xf numFmtId="0" fontId="51" fillId="0" borderId="11" xfId="0" applyFont="1" applyBorder="1" applyAlignment="1">
      <alignment horizontal="center" vertical="center"/>
    </xf>
    <xf numFmtId="0" fontId="77" fillId="0" borderId="16" xfId="0" applyFont="1" applyBorder="1">
      <alignment vertical="center"/>
    </xf>
    <xf numFmtId="0" fontId="68" fillId="18" borderId="20" xfId="0" applyFont="1" applyFill="1" applyBorder="1" applyAlignment="1">
      <alignment horizontal="center" vertical="center"/>
    </xf>
    <xf numFmtId="0" fontId="68" fillId="18" borderId="22" xfId="0" applyFont="1" applyFill="1" applyBorder="1" applyAlignment="1">
      <alignment horizontal="center" vertical="center"/>
    </xf>
    <xf numFmtId="0" fontId="68" fillId="18" borderId="11" xfId="0" applyFont="1" applyFill="1" applyBorder="1" applyAlignment="1">
      <alignment horizontal="center" vertical="center"/>
    </xf>
    <xf numFmtId="0" fontId="53" fillId="18" borderId="22" xfId="0" applyFont="1" applyFill="1" applyBorder="1" applyAlignment="1">
      <alignment horizontal="center" vertical="center"/>
    </xf>
    <xf numFmtId="0" fontId="56" fillId="18" borderId="22" xfId="0" applyFont="1" applyFill="1" applyBorder="1" applyAlignment="1">
      <alignment horizontal="center" vertical="center"/>
    </xf>
    <xf numFmtId="0" fontId="69" fillId="0" borderId="15" xfId="0" applyFont="1" applyBorder="1">
      <alignment vertical="center"/>
    </xf>
    <xf numFmtId="0" fontId="70" fillId="18" borderId="22" xfId="0" applyFont="1" applyFill="1" applyBorder="1" applyAlignment="1">
      <alignment horizontal="center" vertical="center"/>
    </xf>
    <xf numFmtId="0" fontId="77" fillId="0" borderId="16" xfId="0" applyFont="1" applyBorder="1" applyAlignment="1">
      <alignment horizontal="center" vertical="center"/>
    </xf>
    <xf numFmtId="0" fontId="75" fillId="18" borderId="0" xfId="0" applyFont="1" applyFill="1" applyAlignment="1">
      <alignment horizontal="center" vertical="center"/>
    </xf>
    <xf numFmtId="0" fontId="59" fillId="0" borderId="16" xfId="0" applyFont="1" applyBorder="1" applyAlignment="1">
      <alignment horizontal="center" vertical="center"/>
    </xf>
    <xf numFmtId="0" fontId="68" fillId="18" borderId="16" xfId="0" applyFont="1" applyFill="1" applyBorder="1" applyAlignment="1">
      <alignment horizontal="distributed" vertical="justify" indent="1"/>
    </xf>
    <xf numFmtId="0" fontId="51" fillId="18" borderId="16" xfId="0" applyFont="1" applyFill="1" applyBorder="1" applyAlignment="1">
      <alignment horizontal="distributed" vertical="justify" indent="1"/>
    </xf>
    <xf numFmtId="0" fontId="68" fillId="18" borderId="20" xfId="0" applyFont="1" applyFill="1" applyBorder="1" applyAlignment="1">
      <alignment horizontal="distributed" vertical="justify" indent="1"/>
    </xf>
    <xf numFmtId="0" fontId="68" fillId="18" borderId="16" xfId="0" applyFont="1" applyFill="1" applyBorder="1" applyAlignment="1">
      <alignment horizontal="distributed" vertical="center" indent="1"/>
    </xf>
    <xf numFmtId="0" fontId="61" fillId="0" borderId="16" xfId="0" applyFont="1" applyBorder="1">
      <alignment vertical="center"/>
    </xf>
    <xf numFmtId="0" fontId="78" fillId="18" borderId="0" xfId="0" applyFont="1" applyFill="1" applyAlignment="1">
      <alignment horizontal="center" vertical="center"/>
    </xf>
    <xf numFmtId="0" fontId="57" fillId="18" borderId="19" xfId="0" applyFont="1" applyFill="1" applyBorder="1" applyAlignment="1">
      <alignment horizontal="center" vertical="center"/>
    </xf>
    <xf numFmtId="0" fontId="59" fillId="18" borderId="0" xfId="0" applyFont="1" applyFill="1" applyAlignment="1">
      <alignment horizontal="center" vertical="center"/>
    </xf>
    <xf numFmtId="0" fontId="62" fillId="0" borderId="0" xfId="0" applyFont="1" applyBorder="1" applyAlignment="1">
      <alignment horizontal="distributed" vertical="center"/>
    </xf>
    <xf numFmtId="0" fontId="59" fillId="0" borderId="26" xfId="0" applyFont="1" applyBorder="1" applyAlignment="1">
      <alignment vertical="center"/>
    </xf>
    <xf numFmtId="0" fontId="80" fillId="18" borderId="23" xfId="0" applyFont="1" applyFill="1" applyBorder="1" applyAlignment="1">
      <alignment horizontal="center" vertical="center"/>
    </xf>
    <xf numFmtId="0" fontId="41" fillId="18" borderId="12" xfId="0" applyFont="1" applyFill="1" applyBorder="1" applyAlignment="1">
      <alignment horizontal="center" vertical="center"/>
    </xf>
    <xf numFmtId="0" fontId="41" fillId="18" borderId="10" xfId="0" applyFont="1" applyFill="1" applyBorder="1" applyAlignment="1">
      <alignment horizontal="center" vertical="center"/>
    </xf>
    <xf numFmtId="0" fontId="41" fillId="18" borderId="11" xfId="0" applyFont="1" applyFill="1" applyBorder="1" applyAlignment="1">
      <alignment horizontal="center" vertical="center"/>
    </xf>
    <xf numFmtId="0" fontId="80" fillId="18" borderId="10" xfId="0" applyFont="1" applyFill="1" applyBorder="1" applyAlignment="1">
      <alignment vertical="center"/>
    </xf>
    <xf numFmtId="0" fontId="80" fillId="18" borderId="11" xfId="0" applyFont="1" applyFill="1" applyBorder="1" applyAlignment="1">
      <alignment horizontal="center" vertical="center"/>
    </xf>
    <xf numFmtId="0" fontId="80" fillId="18" borderId="22" xfId="0" applyFont="1" applyFill="1" applyBorder="1" applyAlignment="1">
      <alignment vertical="center"/>
    </xf>
    <xf numFmtId="0" fontId="80" fillId="18" borderId="22" xfId="0" applyFont="1" applyFill="1" applyBorder="1" applyAlignment="1">
      <alignment horizontal="center" vertical="center"/>
    </xf>
    <xf numFmtId="0" fontId="80" fillId="18" borderId="53" xfId="0" applyFont="1" applyFill="1" applyBorder="1" applyAlignment="1">
      <alignment horizontal="center" vertical="center"/>
    </xf>
    <xf numFmtId="0" fontId="51" fillId="18" borderId="13" xfId="0" applyFont="1" applyFill="1" applyBorder="1" applyAlignment="1">
      <alignment vertical="center"/>
    </xf>
    <xf numFmtId="0" fontId="56" fillId="0" borderId="13" xfId="0" applyFont="1" applyBorder="1" applyAlignment="1">
      <alignment vertical="center"/>
    </xf>
    <xf numFmtId="0" fontId="54" fillId="18" borderId="24" xfId="0" applyFont="1" applyFill="1" applyBorder="1" applyAlignment="1">
      <alignment horizontal="center" vertical="center"/>
    </xf>
    <xf numFmtId="0" fontId="56" fillId="19" borderId="20" xfId="0" applyFont="1" applyFill="1" applyBorder="1" applyAlignment="1">
      <alignment horizontal="center" vertical="center"/>
    </xf>
    <xf numFmtId="0" fontId="80" fillId="18" borderId="15" xfId="0" applyFont="1" applyFill="1" applyBorder="1" applyAlignment="1">
      <alignment vertical="center"/>
    </xf>
    <xf numFmtId="0" fontId="80" fillId="18" borderId="17" xfId="0" applyFont="1" applyFill="1" applyBorder="1" applyAlignment="1">
      <alignment horizontal="center" vertical="center"/>
    </xf>
    <xf numFmtId="0" fontId="80" fillId="18" borderId="23" xfId="0" applyFont="1" applyFill="1" applyBorder="1" applyAlignment="1">
      <alignment vertical="center"/>
    </xf>
    <xf numFmtId="0" fontId="54" fillId="18" borderId="23" xfId="0" applyFont="1" applyFill="1" applyBorder="1" applyAlignment="1">
      <alignment horizontal="center" vertical="center"/>
    </xf>
    <xf numFmtId="0" fontId="41" fillId="18" borderId="21" xfId="0" applyFont="1" applyFill="1" applyBorder="1" applyAlignment="1">
      <alignment horizontal="center" vertical="center"/>
    </xf>
    <xf numFmtId="0" fontId="41" fillId="18" borderId="15" xfId="0" applyFont="1" applyFill="1" applyBorder="1" applyAlignment="1">
      <alignment horizontal="center" vertical="center"/>
    </xf>
    <xf numFmtId="0" fontId="41" fillId="18" borderId="21" xfId="0" applyFont="1" applyFill="1" applyBorder="1" applyAlignment="1">
      <alignment vertical="center"/>
    </xf>
    <xf numFmtId="0" fontId="41" fillId="18" borderId="15" xfId="0" applyFont="1" applyFill="1" applyBorder="1" applyAlignment="1">
      <alignment vertical="center"/>
    </xf>
    <xf numFmtId="0" fontId="51" fillId="18" borderId="23" xfId="0" applyFont="1" applyFill="1" applyBorder="1" applyAlignment="1">
      <alignment vertical="center"/>
    </xf>
    <xf numFmtId="0" fontId="59" fillId="0" borderId="0" xfId="0" applyFont="1" applyBorder="1" applyAlignment="1">
      <alignment vertical="center"/>
    </xf>
    <xf numFmtId="0" fontId="105" fillId="18" borderId="22" xfId="0" applyNumberFormat="1" applyFont="1" applyFill="1" applyBorder="1" applyAlignment="1" applyProtection="1">
      <alignment horizontal="center" vertical="center" wrapText="1"/>
      <protection locked="0"/>
    </xf>
    <xf numFmtId="0" fontId="105" fillId="18" borderId="22" xfId="0" applyNumberFormat="1" applyFont="1" applyFill="1" applyBorder="1" applyAlignment="1" applyProtection="1">
      <alignment vertical="center" wrapText="1"/>
      <protection locked="0"/>
    </xf>
    <xf numFmtId="0" fontId="105" fillId="18" borderId="22" xfId="0" applyFont="1" applyFill="1" applyBorder="1" applyAlignment="1">
      <alignment horizontal="center" vertical="center" wrapText="1"/>
    </xf>
    <xf numFmtId="0" fontId="105" fillId="18" borderId="22" xfId="0" applyFont="1" applyFill="1" applyBorder="1" applyAlignment="1">
      <alignment horizontal="center" vertical="center"/>
    </xf>
    <xf numFmtId="0" fontId="105" fillId="18" borderId="22" xfId="0" applyFont="1" applyFill="1" applyBorder="1" applyAlignment="1">
      <alignment horizontal="distributed" vertical="center"/>
    </xf>
    <xf numFmtId="0" fontId="105" fillId="18" borderId="22" xfId="0" applyFont="1" applyFill="1" applyBorder="1" applyAlignment="1">
      <alignment horizontal="distributed" vertical="center" indent="1"/>
    </xf>
    <xf numFmtId="0" fontId="105" fillId="0" borderId="22" xfId="0" applyFont="1" applyBorder="1" applyAlignment="1">
      <alignment horizontal="distributed" vertical="center"/>
    </xf>
    <xf numFmtId="0" fontId="105" fillId="0" borderId="22" xfId="0" applyFont="1" applyFill="1" applyBorder="1" applyAlignment="1">
      <alignment horizontal="distributed" vertical="center"/>
    </xf>
    <xf numFmtId="0" fontId="58" fillId="0" borderId="12" xfId="0" applyFont="1" applyBorder="1">
      <alignment vertical="center"/>
    </xf>
    <xf numFmtId="0" fontId="45" fillId="18" borderId="22" xfId="0" applyFont="1" applyFill="1" applyBorder="1" applyAlignment="1">
      <alignment horizontal="center" vertical="center"/>
    </xf>
    <xf numFmtId="0" fontId="0" fillId="20" borderId="0" xfId="0" applyFill="1">
      <alignment vertical="center"/>
    </xf>
    <xf numFmtId="57" fontId="44" fillId="18" borderId="24" xfId="0" applyNumberFormat="1" applyFont="1" applyFill="1" applyBorder="1" applyAlignment="1">
      <alignment horizontal="center" vertical="center"/>
    </xf>
    <xf numFmtId="0" fontId="51" fillId="18" borderId="24" xfId="0" applyNumberFormat="1" applyFont="1" applyFill="1" applyBorder="1" applyAlignment="1">
      <alignment horizontal="center" vertical="center"/>
    </xf>
    <xf numFmtId="0" fontId="106" fillId="0" borderId="0" xfId="28" applyAlignment="1" applyProtection="1">
      <alignment vertical="center"/>
    </xf>
    <xf numFmtId="0" fontId="70" fillId="0" borderId="24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179" fontId="58" fillId="20" borderId="10" xfId="0" applyNumberFormat="1" applyFont="1" applyFill="1" applyBorder="1" applyAlignment="1">
      <alignment horizontal="center" vertical="center"/>
    </xf>
    <xf numFmtId="0" fontId="58" fillId="20" borderId="10" xfId="0" applyFont="1" applyFill="1" applyBorder="1" applyAlignment="1">
      <alignment horizontal="center" vertical="center"/>
    </xf>
    <xf numFmtId="0" fontId="58" fillId="20" borderId="11" xfId="0" applyFont="1" applyFill="1" applyBorder="1" applyAlignment="1">
      <alignment horizontal="center" vertical="center"/>
    </xf>
    <xf numFmtId="0" fontId="51" fillId="18" borderId="24" xfId="0" applyFont="1" applyFill="1" applyBorder="1" applyAlignment="1">
      <alignment horizontal="center" vertical="center"/>
    </xf>
    <xf numFmtId="0" fontId="68" fillId="0" borderId="17" xfId="0" applyFont="1" applyBorder="1" applyAlignment="1">
      <alignment horizontal="center" vertical="center"/>
    </xf>
    <xf numFmtId="0" fontId="57" fillId="0" borderId="48" xfId="0" applyFont="1" applyBorder="1" applyAlignment="1">
      <alignment horizontal="distributed" vertical="center"/>
    </xf>
    <xf numFmtId="0" fontId="57" fillId="0" borderId="49" xfId="0" applyFont="1" applyBorder="1" applyAlignment="1">
      <alignment horizontal="distributed" vertical="center"/>
    </xf>
    <xf numFmtId="0" fontId="104" fillId="0" borderId="0" xfId="0" applyFont="1" applyBorder="1" applyAlignment="1">
      <alignment horizontal="center" vertical="center"/>
    </xf>
    <xf numFmtId="178" fontId="57" fillId="0" borderId="54" xfId="0" applyNumberFormat="1" applyFont="1" applyBorder="1" applyAlignment="1">
      <alignment horizontal="center" vertical="center"/>
    </xf>
    <xf numFmtId="0" fontId="50" fillId="18" borderId="16" xfId="0" applyFont="1" applyFill="1" applyBorder="1" applyAlignment="1">
      <alignment horizontal="center" vertical="center"/>
    </xf>
    <xf numFmtId="0" fontId="50" fillId="18" borderId="16" xfId="0" applyFont="1" applyFill="1" applyBorder="1">
      <alignment vertical="center"/>
    </xf>
    <xf numFmtId="0" fontId="61" fillId="0" borderId="48" xfId="0" applyFont="1" applyFill="1" applyBorder="1" applyAlignment="1">
      <alignment horizontal="center" vertical="center"/>
    </xf>
    <xf numFmtId="0" fontId="62" fillId="0" borderId="55" xfId="0" applyFont="1" applyBorder="1" applyAlignment="1">
      <alignment horizontal="center" vertical="center"/>
    </xf>
    <xf numFmtId="0" fontId="0" fillId="0" borderId="56" xfId="0" applyBorder="1">
      <alignment vertical="center"/>
    </xf>
    <xf numFmtId="0" fontId="44" fillId="0" borderId="41" xfId="0" applyFont="1" applyBorder="1" applyAlignment="1">
      <alignment horizontal="center" vertical="center"/>
    </xf>
    <xf numFmtId="0" fontId="44" fillId="0" borderId="40" xfId="0" applyFont="1" applyBorder="1" applyAlignment="1">
      <alignment horizontal="center" vertical="center"/>
    </xf>
    <xf numFmtId="0" fontId="65" fillId="0" borderId="21" xfId="0" applyFont="1" applyBorder="1" applyAlignment="1">
      <alignment vertical="center"/>
    </xf>
    <xf numFmtId="0" fontId="65" fillId="0" borderId="15" xfId="0" applyFont="1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17" xfId="0" applyBorder="1">
      <alignment vertical="center"/>
    </xf>
    <xf numFmtId="0" fontId="66" fillId="0" borderId="33" xfId="0" applyFont="1" applyBorder="1" applyAlignment="1">
      <alignment vertical="center"/>
    </xf>
    <xf numFmtId="0" fontId="0" fillId="0" borderId="33" xfId="0" applyBorder="1">
      <alignment vertical="center"/>
    </xf>
    <xf numFmtId="0" fontId="44" fillId="0" borderId="39" xfId="0" applyFont="1" applyBorder="1" applyAlignment="1">
      <alignment horizontal="center" vertical="center"/>
    </xf>
    <xf numFmtId="0" fontId="44" fillId="0" borderId="38" xfId="0" applyFont="1" applyBorder="1" applyAlignment="1">
      <alignment horizontal="center" vertical="center"/>
    </xf>
    <xf numFmtId="0" fontId="80" fillId="18" borderId="18" xfId="0" applyFont="1" applyFill="1" applyBorder="1" applyAlignment="1">
      <alignment horizontal="center" vertical="center"/>
    </xf>
    <xf numFmtId="0" fontId="80" fillId="18" borderId="0" xfId="0" applyFont="1" applyFill="1" applyBorder="1" applyAlignment="1">
      <alignment horizontal="center" vertical="center"/>
    </xf>
    <xf numFmtId="0" fontId="80" fillId="18" borderId="21" xfId="0" applyFont="1" applyFill="1" applyBorder="1" applyAlignment="1">
      <alignment horizontal="center" vertical="center"/>
    </xf>
    <xf numFmtId="0" fontId="80" fillId="18" borderId="15" xfId="0" applyFont="1" applyFill="1" applyBorder="1" applyAlignment="1">
      <alignment horizontal="center" vertical="center"/>
    </xf>
    <xf numFmtId="0" fontId="51" fillId="18" borderId="15" xfId="0" applyFont="1" applyFill="1" applyBorder="1" applyAlignment="1">
      <alignment horizontal="center" vertical="center"/>
    </xf>
    <xf numFmtId="0" fontId="41" fillId="0" borderId="21" xfId="0" applyFont="1" applyBorder="1" applyAlignment="1">
      <alignment horizontal="center" vertical="center"/>
    </xf>
    <xf numFmtId="0" fontId="41" fillId="0" borderId="15" xfId="0" applyFont="1" applyBorder="1">
      <alignment vertical="center"/>
    </xf>
    <xf numFmtId="0" fontId="80" fillId="18" borderId="16" xfId="0" applyFont="1" applyFill="1" applyBorder="1" applyAlignment="1">
      <alignment horizontal="center" vertical="center"/>
    </xf>
    <xf numFmtId="0" fontId="41" fillId="0" borderId="33" xfId="0" applyFont="1" applyBorder="1" applyAlignment="1">
      <alignment horizontal="center" vertical="center"/>
    </xf>
    <xf numFmtId="0" fontId="51" fillId="18" borderId="16" xfId="0" applyFont="1" applyFill="1" applyBorder="1" applyAlignment="1">
      <alignment horizontal="center" vertical="center"/>
    </xf>
    <xf numFmtId="0" fontId="51" fillId="18" borderId="21" xfId="0" applyFont="1" applyFill="1" applyBorder="1" applyAlignment="1">
      <alignment horizontal="center" vertical="center"/>
    </xf>
    <xf numFmtId="0" fontId="51" fillId="18" borderId="17" xfId="0" applyFont="1" applyFill="1" applyBorder="1" applyAlignment="1">
      <alignment horizontal="center" vertical="center"/>
    </xf>
    <xf numFmtId="0" fontId="57" fillId="0" borderId="39" xfId="0" applyFont="1" applyBorder="1" applyAlignment="1">
      <alignment horizontal="center" vertical="center"/>
    </xf>
    <xf numFmtId="0" fontId="57" fillId="0" borderId="13" xfId="0" applyFont="1" applyBorder="1" applyAlignment="1">
      <alignment horizontal="center" vertical="center"/>
    </xf>
    <xf numFmtId="0" fontId="0" fillId="20" borderId="0" xfId="0" applyFill="1" applyProtection="1">
      <alignment vertical="center"/>
      <protection locked="0"/>
    </xf>
    <xf numFmtId="0" fontId="107" fillId="0" borderId="0" xfId="0" applyFont="1">
      <alignment vertical="center"/>
    </xf>
    <xf numFmtId="0" fontId="24" fillId="0" borderId="24" xfId="0" applyFont="1" applyFill="1" applyBorder="1">
      <alignment vertical="center"/>
    </xf>
    <xf numFmtId="0" fontId="58" fillId="20" borderId="20" xfId="0" applyFont="1" applyFill="1" applyBorder="1" applyAlignment="1">
      <alignment horizontal="center" vertical="center"/>
    </xf>
    <xf numFmtId="0" fontId="51" fillId="0" borderId="23" xfId="0" applyFont="1" applyBorder="1" applyAlignment="1">
      <alignment horizontal="center" vertical="center"/>
    </xf>
    <xf numFmtId="0" fontId="58" fillId="0" borderId="10" xfId="0" applyFont="1" applyBorder="1" applyAlignment="1">
      <alignment vertical="center"/>
    </xf>
    <xf numFmtId="0" fontId="63" fillId="0" borderId="0" xfId="0" applyFont="1" applyBorder="1">
      <alignment vertical="center"/>
    </xf>
    <xf numFmtId="0" fontId="68" fillId="18" borderId="23" xfId="0" applyFont="1" applyFill="1" applyBorder="1" applyAlignment="1">
      <alignment horizontal="center" vertical="center"/>
    </xf>
    <xf numFmtId="57" fontId="51" fillId="18" borderId="13" xfId="0" applyNumberFormat="1" applyFont="1" applyFill="1" applyBorder="1" applyAlignment="1">
      <alignment horizontal="center" vertical="center"/>
    </xf>
    <xf numFmtId="0" fontId="51" fillId="18" borderId="23" xfId="0" applyNumberFormat="1" applyFont="1" applyFill="1" applyBorder="1" applyAlignment="1">
      <alignment horizontal="center" vertical="center"/>
    </xf>
    <xf numFmtId="57" fontId="51" fillId="18" borderId="23" xfId="0" applyNumberFormat="1" applyFont="1" applyFill="1" applyBorder="1" applyAlignment="1">
      <alignment horizontal="center" vertical="center"/>
    </xf>
    <xf numFmtId="0" fontId="57" fillId="18" borderId="0" xfId="0" applyFont="1" applyFill="1" applyBorder="1" applyAlignment="1">
      <alignment horizontal="center" vertical="center"/>
    </xf>
    <xf numFmtId="57" fontId="44" fillId="18" borderId="23" xfId="0" applyNumberFormat="1" applyFont="1" applyFill="1" applyBorder="1" applyAlignment="1">
      <alignment horizontal="center" vertical="center"/>
    </xf>
    <xf numFmtId="57" fontId="51" fillId="18" borderId="24" xfId="0" applyNumberFormat="1" applyFont="1" applyFill="1" applyBorder="1" applyAlignment="1">
      <alignment horizontal="center" vertical="center"/>
    </xf>
    <xf numFmtId="0" fontId="68" fillId="18" borderId="13" xfId="0" applyFont="1" applyFill="1" applyBorder="1" applyAlignment="1">
      <alignment horizontal="distributed" vertical="justify" indent="1"/>
    </xf>
    <xf numFmtId="0" fontId="68" fillId="18" borderId="16" xfId="0" applyFont="1" applyFill="1" applyBorder="1" applyAlignment="1">
      <alignment horizontal="center" vertical="center"/>
    </xf>
    <xf numFmtId="0" fontId="75" fillId="18" borderId="0" xfId="0" applyFont="1" applyFill="1" applyBorder="1" applyAlignment="1">
      <alignment horizontal="center" vertical="center"/>
    </xf>
    <xf numFmtId="0" fontId="68" fillId="18" borderId="24" xfId="0" applyFont="1" applyFill="1" applyBorder="1" applyAlignment="1">
      <alignment horizontal="distributed" vertical="justify" indent="1"/>
    </xf>
    <xf numFmtId="0" fontId="53" fillId="18" borderId="24" xfId="0" applyFont="1" applyFill="1" applyBorder="1" applyAlignment="1">
      <alignment horizontal="center" vertical="center"/>
    </xf>
    <xf numFmtId="0" fontId="75" fillId="18" borderId="19" xfId="0" applyFont="1" applyFill="1" applyBorder="1" applyAlignment="1">
      <alignment horizontal="center" vertical="center"/>
    </xf>
    <xf numFmtId="0" fontId="68" fillId="18" borderId="0" xfId="0" applyFont="1" applyFill="1" applyBorder="1">
      <alignment vertical="center"/>
    </xf>
    <xf numFmtId="0" fontId="61" fillId="18" borderId="13" xfId="0" applyFont="1" applyFill="1" applyBorder="1">
      <alignment vertical="center"/>
    </xf>
    <xf numFmtId="0" fontId="102" fillId="18" borderId="0" xfId="0" applyFont="1" applyFill="1" applyAlignment="1">
      <alignment horizontal="center" vertical="center"/>
    </xf>
    <xf numFmtId="0" fontId="59" fillId="18" borderId="16" xfId="0" applyFont="1" applyFill="1" applyBorder="1">
      <alignment vertical="center"/>
    </xf>
    <xf numFmtId="0" fontId="77" fillId="18" borderId="13" xfId="0" applyFont="1" applyFill="1" applyBorder="1" applyAlignment="1">
      <alignment horizontal="center" vertical="center"/>
    </xf>
    <xf numFmtId="0" fontId="69" fillId="18" borderId="13" xfId="0" applyFont="1" applyFill="1" applyBorder="1" applyAlignment="1">
      <alignment horizontal="center" vertical="center"/>
    </xf>
    <xf numFmtId="0" fontId="69" fillId="18" borderId="0" xfId="0" applyFont="1" applyFill="1" applyAlignment="1">
      <alignment horizontal="center" vertical="center"/>
    </xf>
    <xf numFmtId="0" fontId="69" fillId="18" borderId="16" xfId="0" applyFont="1" applyFill="1" applyBorder="1" applyAlignment="1">
      <alignment horizontal="center" vertical="center"/>
    </xf>
    <xf numFmtId="0" fontId="77" fillId="18" borderId="24" xfId="0" applyFont="1" applyFill="1" applyBorder="1" applyAlignment="1">
      <alignment horizontal="center" vertical="center"/>
    </xf>
    <xf numFmtId="0" fontId="69" fillId="18" borderId="24" xfId="0" applyFont="1" applyFill="1" applyBorder="1" applyAlignment="1">
      <alignment horizontal="center" vertical="center"/>
    </xf>
    <xf numFmtId="0" fontId="70" fillId="18" borderId="16" xfId="0" applyFont="1" applyFill="1" applyBorder="1" applyAlignment="1">
      <alignment horizontal="distributed" vertical="center" indent="1"/>
    </xf>
    <xf numFmtId="0" fontId="68" fillId="18" borderId="39" xfId="0" applyFont="1" applyFill="1" applyBorder="1" applyAlignment="1">
      <alignment horizontal="center" vertical="center"/>
    </xf>
    <xf numFmtId="0" fontId="56" fillId="18" borderId="23" xfId="0" applyFont="1" applyFill="1" applyBorder="1" applyAlignment="1">
      <alignment horizontal="center" vertical="center"/>
    </xf>
    <xf numFmtId="0" fontId="62" fillId="18" borderId="23" xfId="0" applyFont="1" applyFill="1" applyBorder="1" applyAlignment="1">
      <alignment horizontal="center" vertical="center"/>
    </xf>
    <xf numFmtId="0" fontId="70" fillId="18" borderId="20" xfId="0" applyFont="1" applyFill="1" applyBorder="1" applyAlignment="1">
      <alignment horizontal="distributed" vertical="center" indent="1"/>
    </xf>
    <xf numFmtId="0" fontId="70" fillId="18" borderId="17" xfId="0" applyFont="1" applyFill="1" applyBorder="1" applyAlignment="1">
      <alignment horizontal="distributed" vertical="center" indent="1"/>
    </xf>
    <xf numFmtId="0" fontId="53" fillId="18" borderId="23" xfId="0" applyFont="1" applyFill="1" applyBorder="1" applyAlignment="1">
      <alignment horizontal="center" vertical="center"/>
    </xf>
    <xf numFmtId="0" fontId="69" fillId="18" borderId="23" xfId="0" applyFont="1" applyFill="1" applyBorder="1" applyAlignment="1">
      <alignment horizontal="center" vertical="center"/>
    </xf>
    <xf numFmtId="0" fontId="61" fillId="18" borderId="23" xfId="0" applyFont="1" applyFill="1" applyBorder="1" applyAlignment="1">
      <alignment horizontal="center" vertical="center"/>
    </xf>
    <xf numFmtId="0" fontId="61" fillId="18" borderId="13" xfId="0" applyFont="1" applyFill="1" applyBorder="1" applyAlignment="1">
      <alignment horizontal="center" vertical="center"/>
    </xf>
    <xf numFmtId="0" fontId="61" fillId="18" borderId="24" xfId="0" applyFont="1" applyFill="1" applyBorder="1" applyAlignment="1">
      <alignment horizontal="center" vertical="center"/>
    </xf>
    <xf numFmtId="0" fontId="62" fillId="18" borderId="22" xfId="0" applyFont="1" applyFill="1" applyBorder="1" applyAlignment="1">
      <alignment horizontal="center" vertical="center"/>
    </xf>
    <xf numFmtId="0" fontId="51" fillId="18" borderId="13" xfId="0" applyFont="1" applyFill="1" applyBorder="1" applyAlignment="1">
      <alignment horizontal="distributed" vertical="center" indent="1"/>
    </xf>
    <xf numFmtId="0" fontId="45" fillId="18" borderId="13" xfId="0" applyFont="1" applyFill="1" applyBorder="1" applyAlignment="1">
      <alignment horizontal="center" vertical="center"/>
    </xf>
    <xf numFmtId="0" fontId="51" fillId="18" borderId="23" xfId="0" applyFont="1" applyFill="1" applyBorder="1" applyAlignment="1">
      <alignment horizontal="center" vertical="center"/>
    </xf>
    <xf numFmtId="0" fontId="0" fillId="18" borderId="13" xfId="0" applyFill="1" applyBorder="1">
      <alignment vertical="center"/>
    </xf>
    <xf numFmtId="0" fontId="57" fillId="18" borderId="13" xfId="0" applyFont="1" applyFill="1" applyBorder="1" applyAlignment="1">
      <alignment horizontal="center" vertical="center"/>
    </xf>
    <xf numFmtId="0" fontId="59" fillId="18" borderId="13" xfId="0" applyFont="1" applyFill="1" applyBorder="1">
      <alignment vertical="center"/>
    </xf>
    <xf numFmtId="0" fontId="0" fillId="18" borderId="24" xfId="0" applyFill="1" applyBorder="1">
      <alignment vertical="center"/>
    </xf>
    <xf numFmtId="0" fontId="57" fillId="18" borderId="24" xfId="0" applyFont="1" applyFill="1" applyBorder="1" applyAlignment="1">
      <alignment horizontal="center" vertical="center"/>
    </xf>
    <xf numFmtId="0" fontId="59" fillId="18" borderId="24" xfId="0" applyFont="1" applyFill="1" applyBorder="1">
      <alignment vertical="center"/>
    </xf>
    <xf numFmtId="0" fontId="51" fillId="18" borderId="23" xfId="0" applyFont="1" applyFill="1" applyBorder="1" applyAlignment="1">
      <alignment horizontal="distributed" vertical="center" indent="1"/>
    </xf>
    <xf numFmtId="0" fontId="45" fillId="18" borderId="23" xfId="0" applyFont="1" applyFill="1" applyBorder="1" applyAlignment="1">
      <alignment horizontal="center" vertical="center"/>
    </xf>
    <xf numFmtId="0" fontId="78" fillId="18" borderId="13" xfId="0" applyFont="1" applyFill="1" applyBorder="1" applyAlignment="1">
      <alignment horizontal="center" vertical="center"/>
    </xf>
    <xf numFmtId="0" fontId="51" fillId="18" borderId="24" xfId="0" applyFont="1" applyFill="1" applyBorder="1" applyAlignment="1">
      <alignment horizontal="distributed" vertical="center" indent="1"/>
    </xf>
    <xf numFmtId="0" fontId="45" fillId="18" borderId="24" xfId="0" applyFont="1" applyFill="1" applyBorder="1" applyAlignment="1">
      <alignment horizontal="center" vertical="center"/>
    </xf>
    <xf numFmtId="0" fontId="59" fillId="18" borderId="13" xfId="0" applyFont="1" applyFill="1" applyBorder="1" applyAlignment="1">
      <alignment horizontal="center" vertical="center"/>
    </xf>
    <xf numFmtId="0" fontId="51" fillId="18" borderId="13" xfId="0" applyFont="1" applyFill="1" applyBorder="1" applyAlignment="1">
      <alignment horizontal="distributed" vertical="center" wrapText="1" indent="1"/>
    </xf>
    <xf numFmtId="0" fontId="56" fillId="18" borderId="17" xfId="0" applyFont="1" applyFill="1" applyBorder="1" applyAlignment="1">
      <alignment horizontal="center" vertical="center"/>
    </xf>
    <xf numFmtId="0" fontId="77" fillId="18" borderId="13" xfId="0" applyFont="1" applyFill="1" applyBorder="1">
      <alignment vertical="center"/>
    </xf>
    <xf numFmtId="0" fontId="68" fillId="18" borderId="18" xfId="0" applyFont="1" applyFill="1" applyBorder="1">
      <alignment vertical="center"/>
    </xf>
    <xf numFmtId="0" fontId="68" fillId="18" borderId="13" xfId="0" applyFont="1" applyFill="1" applyBorder="1">
      <alignment vertical="center"/>
    </xf>
    <xf numFmtId="0" fontId="68" fillId="18" borderId="23" xfId="0" applyFont="1" applyFill="1" applyBorder="1" applyAlignment="1">
      <alignment horizontal="distributed" vertical="justify" indent="1"/>
    </xf>
    <xf numFmtId="0" fontId="51" fillId="18" borderId="23" xfId="0" applyNumberFormat="1" applyFont="1" applyFill="1" applyBorder="1" applyAlignment="1">
      <alignment vertical="center"/>
    </xf>
    <xf numFmtId="0" fontId="75" fillId="18" borderId="15" xfId="0" applyFont="1" applyFill="1" applyBorder="1" applyAlignment="1">
      <alignment horizontal="center" vertical="center"/>
    </xf>
    <xf numFmtId="0" fontId="56" fillId="18" borderId="15" xfId="0" applyFont="1" applyFill="1" applyBorder="1" applyAlignment="1">
      <alignment horizontal="center" vertical="center"/>
    </xf>
    <xf numFmtId="0" fontId="51" fillId="18" borderId="24" xfId="0" applyFont="1" applyFill="1" applyBorder="1" applyAlignment="1">
      <alignment horizontal="right" vertical="center"/>
    </xf>
    <xf numFmtId="0" fontId="69" fillId="18" borderId="0" xfId="0" applyFont="1" applyFill="1" applyBorder="1" applyAlignment="1">
      <alignment horizontal="center" vertical="center"/>
    </xf>
    <xf numFmtId="0" fontId="59" fillId="18" borderId="0" xfId="0" applyFont="1" applyFill="1" applyBorder="1" applyAlignment="1">
      <alignment horizontal="center" vertical="center"/>
    </xf>
    <xf numFmtId="0" fontId="0" fillId="18" borderId="12" xfId="0" applyFill="1" applyBorder="1">
      <alignment vertical="center"/>
    </xf>
    <xf numFmtId="0" fontId="59" fillId="18" borderId="0" xfId="0" applyFont="1" applyFill="1" applyBorder="1">
      <alignment vertical="center"/>
    </xf>
    <xf numFmtId="0" fontId="59" fillId="19" borderId="0" xfId="0" applyFont="1" applyFill="1" applyBorder="1">
      <alignment vertical="center"/>
    </xf>
    <xf numFmtId="0" fontId="68" fillId="18" borderId="18" xfId="0" applyFont="1" applyFill="1" applyBorder="1" applyAlignment="1">
      <alignment horizontal="center" vertical="center"/>
    </xf>
    <xf numFmtId="0" fontId="68" fillId="18" borderId="39" xfId="0" applyFont="1" applyFill="1" applyBorder="1" applyAlignment="1">
      <alignment horizontal="distributed" vertical="justify" indent="1"/>
    </xf>
    <xf numFmtId="0" fontId="44" fillId="18" borderId="39" xfId="0" applyFont="1" applyFill="1" applyBorder="1" applyAlignment="1">
      <alignment horizontal="center" vertical="center"/>
    </xf>
    <xf numFmtId="0" fontId="51" fillId="18" borderId="39" xfId="0" applyNumberFormat="1" applyFont="1" applyFill="1" applyBorder="1" applyAlignment="1">
      <alignment vertical="center"/>
    </xf>
    <xf numFmtId="57" fontId="44" fillId="18" borderId="39" xfId="0" applyNumberFormat="1" applyFont="1" applyFill="1" applyBorder="1" applyAlignment="1">
      <alignment horizontal="center" vertical="center"/>
    </xf>
    <xf numFmtId="0" fontId="70" fillId="18" borderId="39" xfId="0" applyFont="1" applyFill="1" applyBorder="1" applyAlignment="1">
      <alignment horizontal="center" vertical="center"/>
    </xf>
    <xf numFmtId="0" fontId="68" fillId="18" borderId="44" xfId="0" applyFont="1" applyFill="1" applyBorder="1" applyAlignment="1">
      <alignment horizontal="center" vertical="center"/>
    </xf>
    <xf numFmtId="0" fontId="53" fillId="18" borderId="39" xfId="0" applyFont="1" applyFill="1" applyBorder="1" applyAlignment="1">
      <alignment horizontal="center" vertical="center"/>
    </xf>
    <xf numFmtId="0" fontId="56" fillId="18" borderId="39" xfId="0" applyFont="1" applyFill="1" applyBorder="1" applyAlignment="1">
      <alignment horizontal="center" vertical="center"/>
    </xf>
    <xf numFmtId="0" fontId="75" fillId="18" borderId="47" xfId="0" applyFont="1" applyFill="1" applyBorder="1" applyAlignment="1">
      <alignment horizontal="center" vertical="center"/>
    </xf>
    <xf numFmtId="0" fontId="56" fillId="18" borderId="47" xfId="0" applyFont="1" applyFill="1" applyBorder="1" applyAlignment="1">
      <alignment horizontal="center" vertical="center"/>
    </xf>
    <xf numFmtId="0" fontId="56" fillId="18" borderId="44" xfId="0" applyFont="1" applyFill="1" applyBorder="1" applyAlignment="1">
      <alignment horizontal="center" vertical="center"/>
    </xf>
    <xf numFmtId="0" fontId="68" fillId="18" borderId="13" xfId="0" applyFont="1" applyFill="1" applyBorder="1" applyAlignment="1">
      <alignment horizontal="distributed" vertical="center" indent="1"/>
    </xf>
    <xf numFmtId="0" fontId="68" fillId="18" borderId="16" xfId="0" applyFont="1" applyFill="1" applyBorder="1">
      <alignment vertical="center"/>
    </xf>
    <xf numFmtId="0" fontId="102" fillId="18" borderId="0" xfId="0" applyFont="1" applyFill="1" applyBorder="1" applyAlignment="1">
      <alignment horizontal="center" vertical="center"/>
    </xf>
    <xf numFmtId="0" fontId="51" fillId="18" borderId="13" xfId="0" applyFont="1" applyFill="1" applyBorder="1" applyAlignment="1">
      <alignment horizontal="distributed" vertical="justify" indent="1"/>
    </xf>
    <xf numFmtId="0" fontId="51" fillId="18" borderId="13" xfId="0" applyFont="1" applyFill="1" applyBorder="1" applyAlignment="1">
      <alignment horizontal="right" vertical="center"/>
    </xf>
    <xf numFmtId="0" fontId="70" fillId="18" borderId="42" xfId="0" applyFont="1" applyFill="1" applyBorder="1" applyAlignment="1">
      <alignment horizontal="distributed" vertical="center" indent="1"/>
    </xf>
    <xf numFmtId="0" fontId="70" fillId="18" borderId="57" xfId="0" applyFont="1" applyFill="1" applyBorder="1" applyAlignment="1">
      <alignment horizontal="distributed" vertical="center" indent="1"/>
    </xf>
    <xf numFmtId="0" fontId="80" fillId="18" borderId="47" xfId="0" applyFont="1" applyFill="1" applyBorder="1" applyAlignment="1">
      <alignment horizontal="center" vertical="center"/>
    </xf>
    <xf numFmtId="0" fontId="80" fillId="18" borderId="46" xfId="0" applyFont="1" applyFill="1" applyBorder="1" applyAlignment="1">
      <alignment horizontal="center" vertical="center"/>
    </xf>
    <xf numFmtId="0" fontId="80" fillId="18" borderId="44" xfId="0" applyFont="1" applyFill="1" applyBorder="1" applyAlignment="1">
      <alignment horizontal="center" vertical="center"/>
    </xf>
    <xf numFmtId="0" fontId="51" fillId="18" borderId="47" xfId="0" applyFont="1" applyFill="1" applyBorder="1" applyAlignment="1">
      <alignment horizontal="center" vertical="center"/>
    </xf>
    <xf numFmtId="0" fontId="51" fillId="18" borderId="46" xfId="0" applyFont="1" applyFill="1" applyBorder="1" applyAlignment="1">
      <alignment horizontal="center" vertical="center"/>
    </xf>
    <xf numFmtId="0" fontId="51" fillId="18" borderId="44" xfId="0" applyFont="1" applyFill="1" applyBorder="1" applyAlignment="1">
      <alignment horizontal="center" vertical="center"/>
    </xf>
    <xf numFmtId="0" fontId="69" fillId="18" borderId="15" xfId="0" applyFont="1" applyFill="1" applyBorder="1">
      <alignment vertical="center"/>
    </xf>
    <xf numFmtId="0" fontId="69" fillId="18" borderId="17" xfId="0" applyFont="1" applyFill="1" applyBorder="1">
      <alignment vertical="center"/>
    </xf>
    <xf numFmtId="0" fontId="80" fillId="18" borderId="14" xfId="0" applyFont="1" applyFill="1" applyBorder="1" applyAlignment="1">
      <alignment horizontal="center" vertical="center"/>
    </xf>
    <xf numFmtId="0" fontId="80" fillId="18" borderId="19" xfId="0" applyFont="1" applyFill="1" applyBorder="1" applyAlignment="1">
      <alignment horizontal="center" vertical="center"/>
    </xf>
    <xf numFmtId="0" fontId="80" fillId="18" borderId="20" xfId="0" applyFont="1" applyFill="1" applyBorder="1" applyAlignment="1">
      <alignment horizontal="center" vertical="center"/>
    </xf>
    <xf numFmtId="0" fontId="51" fillId="18" borderId="20" xfId="0" applyFont="1" applyFill="1" applyBorder="1" applyAlignment="1">
      <alignment horizontal="center" vertical="center"/>
    </xf>
    <xf numFmtId="0" fontId="57" fillId="0" borderId="24" xfId="0" applyFont="1" applyBorder="1" applyAlignment="1">
      <alignment horizontal="center" vertical="center"/>
    </xf>
    <xf numFmtId="0" fontId="57" fillId="0" borderId="24" xfId="0" applyFont="1" applyBorder="1" applyAlignment="1">
      <alignment horizontal="distributed" vertical="center"/>
    </xf>
    <xf numFmtId="0" fontId="57" fillId="0" borderId="39" xfId="0" applyFont="1" applyBorder="1" applyAlignment="1">
      <alignment horizontal="distributed" vertical="center"/>
    </xf>
    <xf numFmtId="0" fontId="57" fillId="0" borderId="0" xfId="0" applyFont="1" applyBorder="1" applyAlignment="1">
      <alignment horizontal="distributed" vertical="center"/>
    </xf>
    <xf numFmtId="0" fontId="56" fillId="0" borderId="57" xfId="0" applyFont="1" applyBorder="1" applyAlignment="1">
      <alignment horizontal="distributed" vertical="center"/>
    </xf>
    <xf numFmtId="0" fontId="74" fillId="21" borderId="25" xfId="0" applyFont="1" applyFill="1" applyBorder="1" applyAlignment="1">
      <alignment vertical="center"/>
    </xf>
    <xf numFmtId="0" fontId="56" fillId="0" borderId="13" xfId="0" applyFont="1" applyBorder="1" applyAlignment="1">
      <alignment horizontal="distributed" vertical="center"/>
    </xf>
    <xf numFmtId="178" fontId="57" fillId="0" borderId="49" xfId="0" applyNumberFormat="1" applyFont="1" applyBorder="1" applyAlignment="1">
      <alignment horizontal="center" vertical="center"/>
    </xf>
    <xf numFmtId="0" fontId="56" fillId="0" borderId="24" xfId="0" applyFont="1" applyBorder="1" applyAlignment="1">
      <alignment horizontal="distributed" vertical="center"/>
    </xf>
    <xf numFmtId="178" fontId="57" fillId="0" borderId="0" xfId="0" applyNumberFormat="1" applyFont="1" applyBorder="1" applyAlignment="1">
      <alignment horizontal="center" vertical="center"/>
    </xf>
    <xf numFmtId="0" fontId="56" fillId="0" borderId="14" xfId="0" applyFont="1" applyBorder="1" applyAlignment="1">
      <alignment horizontal="distributed" vertical="center"/>
    </xf>
    <xf numFmtId="0" fontId="104" fillId="21" borderId="25" xfId="0" applyFont="1" applyFill="1" applyBorder="1" applyAlignment="1">
      <alignment horizontal="center" vertical="center"/>
    </xf>
    <xf numFmtId="0" fontId="0" fillId="0" borderId="58" xfId="0" applyBorder="1">
      <alignment vertical="center"/>
    </xf>
    <xf numFmtId="0" fontId="0" fillId="0" borderId="52" xfId="0" applyBorder="1">
      <alignment vertical="center"/>
    </xf>
    <xf numFmtId="0" fontId="56" fillId="0" borderId="59" xfId="0" applyFont="1" applyBorder="1">
      <alignment vertical="center"/>
    </xf>
    <xf numFmtId="0" fontId="74" fillId="21" borderId="0" xfId="0" applyFont="1" applyFill="1" applyBorder="1" applyAlignment="1">
      <alignment vertical="center"/>
    </xf>
    <xf numFmtId="0" fontId="104" fillId="0" borderId="0" xfId="0" applyFont="1" applyFill="1" applyBorder="1" applyAlignment="1">
      <alignment vertical="center"/>
    </xf>
    <xf numFmtId="30" fontId="55" fillId="0" borderId="0" xfId="0" applyNumberFormat="1" applyFont="1" applyBorder="1" applyAlignment="1">
      <alignment vertical="center"/>
    </xf>
    <xf numFmtId="0" fontId="104" fillId="0" borderId="25" xfId="0" applyFont="1" applyFill="1" applyBorder="1" applyAlignment="1">
      <alignment vertical="center"/>
    </xf>
    <xf numFmtId="30" fontId="55" fillId="0" borderId="25" xfId="0" applyNumberFormat="1" applyFont="1" applyBorder="1" applyAlignment="1">
      <alignment vertical="center"/>
    </xf>
    <xf numFmtId="0" fontId="104" fillId="0" borderId="25" xfId="0" applyFont="1" applyFill="1" applyBorder="1" applyAlignment="1">
      <alignment horizontal="center" vertical="center"/>
    </xf>
    <xf numFmtId="0" fontId="0" fillId="0" borderId="60" xfId="0" applyBorder="1">
      <alignment vertical="center"/>
    </xf>
    <xf numFmtId="0" fontId="61" fillId="0" borderId="26" xfId="0" applyFont="1" applyFill="1" applyBorder="1" applyAlignment="1">
      <alignment horizontal="center" vertical="center"/>
    </xf>
    <xf numFmtId="0" fontId="62" fillId="0" borderId="26" xfId="0" applyFont="1" applyBorder="1" applyAlignment="1">
      <alignment horizontal="center" vertical="center"/>
    </xf>
    <xf numFmtId="0" fontId="58" fillId="0" borderId="27" xfId="0" applyFont="1" applyBorder="1">
      <alignment vertical="center"/>
    </xf>
    <xf numFmtId="0" fontId="58" fillId="21" borderId="25" xfId="0" applyFont="1" applyFill="1" applyBorder="1" applyAlignment="1">
      <alignment horizontal="center" vertical="center"/>
    </xf>
    <xf numFmtId="0" fontId="88" fillId="0" borderId="0" xfId="0" applyFont="1" applyAlignment="1">
      <alignment vertical="center" wrapText="1"/>
    </xf>
    <xf numFmtId="0" fontId="79" fillId="0" borderId="0" xfId="0" applyFont="1" applyBorder="1">
      <alignment vertical="center"/>
    </xf>
    <xf numFmtId="0" fontId="50" fillId="0" borderId="0" xfId="0" applyFont="1">
      <alignment vertical="center"/>
    </xf>
    <xf numFmtId="0" fontId="109" fillId="0" borderId="22" xfId="0" applyFont="1" applyBorder="1" applyAlignment="1">
      <alignment horizontal="center" vertical="center" wrapText="1"/>
    </xf>
    <xf numFmtId="0" fontId="109" fillId="18" borderId="22" xfId="0" applyFont="1" applyFill="1" applyBorder="1" applyAlignment="1">
      <alignment horizontal="center" vertical="center" wrapText="1"/>
    </xf>
    <xf numFmtId="0" fontId="109" fillId="18" borderId="22" xfId="0" applyFont="1" applyFill="1" applyBorder="1" applyAlignment="1">
      <alignment horizontal="center" vertical="center"/>
    </xf>
    <xf numFmtId="0" fontId="109" fillId="18" borderId="11" xfId="0" applyFont="1" applyFill="1" applyBorder="1" applyAlignment="1">
      <alignment horizontal="center" vertical="center" wrapText="1"/>
    </xf>
    <xf numFmtId="0" fontId="110" fillId="0" borderId="0" xfId="0" applyFont="1">
      <alignment vertical="center"/>
    </xf>
    <xf numFmtId="0" fontId="109" fillId="0" borderId="61" xfId="0" applyFont="1" applyBorder="1" applyAlignment="1">
      <alignment horizontal="center" vertical="center"/>
    </xf>
    <xf numFmtId="0" fontId="109" fillId="0" borderId="62" xfId="0" applyFont="1" applyBorder="1" applyAlignment="1">
      <alignment horizontal="center" vertical="center" wrapText="1"/>
    </xf>
    <xf numFmtId="0" fontId="109" fillId="18" borderId="63" xfId="0" applyFont="1" applyFill="1" applyBorder="1" applyAlignment="1">
      <alignment horizontal="distributed" vertical="center" indent="1"/>
    </xf>
    <xf numFmtId="0" fontId="109" fillId="18" borderId="62" xfId="0" applyFont="1" applyFill="1" applyBorder="1" applyAlignment="1">
      <alignment horizontal="center" vertical="center"/>
    </xf>
    <xf numFmtId="0" fontId="109" fillId="18" borderId="63" xfId="0" applyFont="1" applyFill="1" applyBorder="1" applyAlignment="1">
      <alignment horizontal="distributed" vertical="center" wrapText="1" indent="1"/>
    </xf>
    <xf numFmtId="0" fontId="109" fillId="18" borderId="62" xfId="0" applyFont="1" applyFill="1" applyBorder="1" applyAlignment="1">
      <alignment horizontal="center" vertical="center" wrapText="1"/>
    </xf>
    <xf numFmtId="0" fontId="109" fillId="18" borderId="64" xfId="0" applyFont="1" applyFill="1" applyBorder="1" applyAlignment="1">
      <alignment horizontal="distributed" vertical="center" wrapText="1" indent="1"/>
    </xf>
    <xf numFmtId="0" fontId="109" fillId="18" borderId="37" xfId="0" applyFont="1" applyFill="1" applyBorder="1" applyAlignment="1">
      <alignment horizontal="center" vertical="center" wrapText="1"/>
    </xf>
    <xf numFmtId="0" fontId="109" fillId="18" borderId="32" xfId="0" applyFont="1" applyFill="1" applyBorder="1" applyAlignment="1">
      <alignment horizontal="center" vertical="center" wrapText="1"/>
    </xf>
    <xf numFmtId="0" fontId="109" fillId="18" borderId="56" xfId="0" applyFont="1" applyFill="1" applyBorder="1" applyAlignment="1">
      <alignment horizontal="center" vertical="center" wrapText="1"/>
    </xf>
    <xf numFmtId="0" fontId="45" fillId="18" borderId="12" xfId="0" applyFont="1" applyFill="1" applyBorder="1" applyAlignment="1">
      <alignment horizontal="center" vertical="center"/>
    </xf>
    <xf numFmtId="0" fontId="44" fillId="18" borderId="11" xfId="0" applyFont="1" applyFill="1" applyBorder="1" applyAlignment="1">
      <alignment horizontal="center" vertical="center"/>
    </xf>
    <xf numFmtId="0" fontId="51" fillId="18" borderId="22" xfId="0" applyFont="1" applyFill="1" applyBorder="1" applyAlignment="1">
      <alignment horizontal="center" vertical="center"/>
    </xf>
    <xf numFmtId="0" fontId="0" fillId="18" borderId="11" xfId="0" applyFill="1" applyBorder="1">
      <alignment vertical="center"/>
    </xf>
    <xf numFmtId="0" fontId="44" fillId="0" borderId="11" xfId="0" applyFont="1" applyBorder="1" applyAlignment="1">
      <alignment horizontal="center" vertical="center"/>
    </xf>
    <xf numFmtId="0" fontId="0" fillId="18" borderId="22" xfId="0" applyFill="1" applyBorder="1">
      <alignment vertical="center"/>
    </xf>
    <xf numFmtId="0" fontId="0" fillId="18" borderId="20" xfId="0" applyFill="1" applyBorder="1">
      <alignment vertical="center"/>
    </xf>
    <xf numFmtId="0" fontId="24" fillId="22" borderId="26" xfId="0" applyFont="1" applyFill="1" applyBorder="1" applyAlignment="1">
      <alignment horizontal="center" vertical="center"/>
    </xf>
    <xf numFmtId="0" fontId="68" fillId="22" borderId="13" xfId="0" applyFont="1" applyFill="1" applyBorder="1" applyAlignment="1">
      <alignment horizontal="center" vertical="center"/>
    </xf>
    <xf numFmtId="0" fontId="29" fillId="22" borderId="18" xfId="0" applyFont="1" applyFill="1" applyBorder="1" applyAlignment="1">
      <alignment vertical="center"/>
    </xf>
    <xf numFmtId="0" fontId="29" fillId="22" borderId="0" xfId="0" applyFont="1" applyFill="1" applyBorder="1" applyAlignment="1">
      <alignment vertical="center"/>
    </xf>
    <xf numFmtId="0" fontId="29" fillId="22" borderId="16" xfId="0" applyFont="1" applyFill="1" applyBorder="1" applyAlignment="1">
      <alignment vertical="center"/>
    </xf>
    <xf numFmtId="0" fontId="29" fillId="22" borderId="46" xfId="0" applyFont="1" applyFill="1" applyBorder="1" applyAlignment="1">
      <alignment vertical="center"/>
    </xf>
    <xf numFmtId="0" fontId="29" fillId="22" borderId="47" xfId="0" applyFont="1" applyFill="1" applyBorder="1" applyAlignment="1">
      <alignment vertical="center"/>
    </xf>
    <xf numFmtId="0" fontId="29" fillId="22" borderId="44" xfId="0" applyFont="1" applyFill="1" applyBorder="1" applyAlignment="1">
      <alignment vertical="center"/>
    </xf>
    <xf numFmtId="0" fontId="69" fillId="22" borderId="18" xfId="0" applyFont="1" applyFill="1" applyBorder="1">
      <alignment vertical="center"/>
    </xf>
    <xf numFmtId="0" fontId="69" fillId="22" borderId="0" xfId="0" applyFont="1" applyFill="1" applyBorder="1">
      <alignment vertical="center"/>
    </xf>
    <xf numFmtId="0" fontId="69" fillId="22" borderId="16" xfId="0" applyFont="1" applyFill="1" applyBorder="1">
      <alignment vertical="center"/>
    </xf>
    <xf numFmtId="0" fontId="0" fillId="22" borderId="0" xfId="0" applyFill="1" applyBorder="1">
      <alignment vertical="center"/>
    </xf>
    <xf numFmtId="0" fontId="0" fillId="22" borderId="16" xfId="0" applyFill="1" applyBorder="1">
      <alignment vertical="center"/>
    </xf>
    <xf numFmtId="0" fontId="0" fillId="22" borderId="0" xfId="0" applyFill="1">
      <alignment vertical="center"/>
    </xf>
    <xf numFmtId="0" fontId="56" fillId="22" borderId="18" xfId="0" applyFont="1" applyFill="1" applyBorder="1" applyAlignment="1">
      <alignment horizontal="center" vertical="center"/>
    </xf>
    <xf numFmtId="0" fontId="56" fillId="22" borderId="0" xfId="0" applyFont="1" applyFill="1" applyBorder="1" applyAlignment="1">
      <alignment horizontal="center" vertical="center"/>
    </xf>
    <xf numFmtId="0" fontId="56" fillId="22" borderId="16" xfId="0" applyFont="1" applyFill="1" applyBorder="1" applyAlignment="1">
      <alignment horizontal="center" vertical="center"/>
    </xf>
    <xf numFmtId="0" fontId="51" fillId="22" borderId="13" xfId="0" applyFont="1" applyFill="1" applyBorder="1" applyAlignment="1">
      <alignment horizontal="center" vertical="center"/>
    </xf>
    <xf numFmtId="0" fontId="68" fillId="22" borderId="24" xfId="0" applyFont="1" applyFill="1" applyBorder="1" applyAlignment="1">
      <alignment horizontal="center" vertical="center"/>
    </xf>
    <xf numFmtId="0" fontId="29" fillId="22" borderId="14" xfId="0" applyFont="1" applyFill="1" applyBorder="1" applyAlignment="1">
      <alignment vertical="center"/>
    </xf>
    <xf numFmtId="0" fontId="29" fillId="22" borderId="19" xfId="0" applyFont="1" applyFill="1" applyBorder="1" applyAlignment="1">
      <alignment vertical="center"/>
    </xf>
    <xf numFmtId="0" fontId="29" fillId="22" borderId="20" xfId="0" applyFont="1" applyFill="1" applyBorder="1" applyAlignment="1">
      <alignment vertical="center"/>
    </xf>
    <xf numFmtId="0" fontId="56" fillId="22" borderId="14" xfId="0" applyFont="1" applyFill="1" applyBorder="1" applyAlignment="1">
      <alignment horizontal="center" vertical="center"/>
    </xf>
    <xf numFmtId="0" fontId="56" fillId="22" borderId="19" xfId="0" applyFont="1" applyFill="1" applyBorder="1" applyAlignment="1">
      <alignment horizontal="center" vertical="center"/>
    </xf>
    <xf numFmtId="0" fontId="56" fillId="22" borderId="20" xfId="0" applyFont="1" applyFill="1" applyBorder="1" applyAlignment="1">
      <alignment horizontal="center" vertical="center"/>
    </xf>
    <xf numFmtId="0" fontId="0" fillId="22" borderId="19" xfId="0" applyFill="1" applyBorder="1">
      <alignment vertical="center"/>
    </xf>
    <xf numFmtId="0" fontId="0" fillId="22" borderId="20" xfId="0" applyFill="1" applyBorder="1">
      <alignment vertical="center"/>
    </xf>
    <xf numFmtId="0" fontId="51" fillId="22" borderId="24" xfId="0" applyFont="1" applyFill="1" applyBorder="1" applyAlignment="1">
      <alignment horizontal="center" vertical="center"/>
    </xf>
    <xf numFmtId="0" fontId="68" fillId="22" borderId="23" xfId="0" applyFont="1" applyFill="1" applyBorder="1" applyAlignment="1">
      <alignment horizontal="center" vertical="center"/>
    </xf>
    <xf numFmtId="0" fontId="29" fillId="22" borderId="21" xfId="0" applyFont="1" applyFill="1" applyBorder="1" applyAlignment="1">
      <alignment vertical="center"/>
    </xf>
    <xf numFmtId="0" fontId="29" fillId="22" borderId="15" xfId="0" applyFont="1" applyFill="1" applyBorder="1" applyAlignment="1">
      <alignment vertical="center"/>
    </xf>
    <xf numFmtId="0" fontId="29" fillId="22" borderId="17" xfId="0" applyFont="1" applyFill="1" applyBorder="1" applyAlignment="1">
      <alignment vertical="center"/>
    </xf>
    <xf numFmtId="0" fontId="68" fillId="22" borderId="18" xfId="0" applyFont="1" applyFill="1" applyBorder="1" applyAlignment="1">
      <alignment horizontal="center" vertical="center"/>
    </xf>
    <xf numFmtId="0" fontId="68" fillId="22" borderId="21" xfId="0" applyFont="1" applyFill="1" applyBorder="1" applyAlignment="1">
      <alignment horizontal="center" vertical="center"/>
    </xf>
    <xf numFmtId="0" fontId="68" fillId="22" borderId="14" xfId="0" applyFont="1" applyFill="1" applyBorder="1" applyAlignment="1">
      <alignment horizontal="center" vertical="center"/>
    </xf>
    <xf numFmtId="0" fontId="0" fillId="22" borderId="14" xfId="0" applyFill="1" applyBorder="1">
      <alignment vertical="center"/>
    </xf>
    <xf numFmtId="0" fontId="56" fillId="22" borderId="21" xfId="0" applyFont="1" applyFill="1" applyBorder="1" applyAlignment="1">
      <alignment horizontal="center" vertical="center"/>
    </xf>
    <xf numFmtId="0" fontId="56" fillId="22" borderId="15" xfId="0" applyFont="1" applyFill="1" applyBorder="1" applyAlignment="1">
      <alignment horizontal="center" vertical="center"/>
    </xf>
    <xf numFmtId="0" fontId="56" fillId="22" borderId="17" xfId="0" applyFont="1" applyFill="1" applyBorder="1" applyAlignment="1">
      <alignment horizontal="center" vertical="center"/>
    </xf>
    <xf numFmtId="0" fontId="0" fillId="22" borderId="15" xfId="0" applyFill="1" applyBorder="1">
      <alignment vertical="center"/>
    </xf>
    <xf numFmtId="0" fontId="0" fillId="22" borderId="17" xfId="0" applyFill="1" applyBorder="1">
      <alignment vertical="center"/>
    </xf>
    <xf numFmtId="0" fontId="68" fillId="22" borderId="0" xfId="0" applyFont="1" applyFill="1" applyBorder="1" applyAlignment="1">
      <alignment horizontal="center" vertical="center"/>
    </xf>
    <xf numFmtId="0" fontId="0" fillId="22" borderId="10" xfId="0" applyFill="1" applyBorder="1">
      <alignment vertical="center"/>
    </xf>
    <xf numFmtId="0" fontId="0" fillId="22" borderId="18" xfId="0" applyFill="1" applyBorder="1">
      <alignment vertical="center"/>
    </xf>
    <xf numFmtId="0" fontId="111" fillId="0" borderId="0" xfId="0" applyFont="1">
      <alignment vertical="center"/>
    </xf>
    <xf numFmtId="0" fontId="112" fillId="0" borderId="0" xfId="0" applyFont="1">
      <alignment vertical="center"/>
    </xf>
    <xf numFmtId="0" fontId="109" fillId="0" borderId="65" xfId="0" applyFont="1" applyBorder="1" applyAlignment="1">
      <alignment horizontal="center" vertical="center" wrapText="1"/>
    </xf>
    <xf numFmtId="0" fontId="109" fillId="0" borderId="57" xfId="0" applyFont="1" applyBorder="1" applyAlignment="1">
      <alignment horizontal="distributed" vertical="center" indent="1"/>
    </xf>
    <xf numFmtId="0" fontId="109" fillId="0" borderId="50" xfId="0" applyFont="1" applyBorder="1" applyAlignment="1">
      <alignment horizontal="center" vertical="center"/>
    </xf>
    <xf numFmtId="0" fontId="109" fillId="0" borderId="66" xfId="0" applyFont="1" applyBorder="1">
      <alignment vertical="center"/>
    </xf>
    <xf numFmtId="0" fontId="29" fillId="18" borderId="0" xfId="0" applyFont="1" applyFill="1" applyBorder="1">
      <alignment vertical="center"/>
    </xf>
    <xf numFmtId="0" fontId="56" fillId="18" borderId="26" xfId="0" applyFont="1" applyFill="1" applyBorder="1" applyAlignment="1">
      <alignment horizontal="center" vertical="center"/>
    </xf>
    <xf numFmtId="0" fontId="29" fillId="18" borderId="19" xfId="0" applyFont="1" applyFill="1" applyBorder="1">
      <alignment vertical="center"/>
    </xf>
    <xf numFmtId="0" fontId="56" fillId="18" borderId="35" xfId="0" applyFont="1" applyFill="1" applyBorder="1" applyAlignment="1">
      <alignment horizontal="center" vertical="center"/>
    </xf>
    <xf numFmtId="0" fontId="69" fillId="18" borderId="26" xfId="0" applyFont="1" applyFill="1" applyBorder="1">
      <alignment vertical="center"/>
    </xf>
    <xf numFmtId="0" fontId="50" fillId="18" borderId="39" xfId="0" applyFont="1" applyFill="1" applyBorder="1" applyAlignment="1">
      <alignment horizontal="center" vertical="center"/>
    </xf>
    <xf numFmtId="0" fontId="50" fillId="18" borderId="46" xfId="0" applyFont="1" applyFill="1" applyBorder="1" applyAlignment="1">
      <alignment horizontal="center" vertical="center"/>
    </xf>
    <xf numFmtId="0" fontId="50" fillId="18" borderId="47" xfId="0" applyFont="1" applyFill="1" applyBorder="1" applyAlignment="1">
      <alignment horizontal="center" vertical="center"/>
    </xf>
    <xf numFmtId="0" fontId="50" fillId="18" borderId="44" xfId="0" applyFont="1" applyFill="1" applyBorder="1" applyAlignment="1">
      <alignment horizontal="center" vertical="center"/>
    </xf>
    <xf numFmtId="0" fontId="56" fillId="18" borderId="21" xfId="0" applyFont="1" applyFill="1" applyBorder="1" applyAlignment="1">
      <alignment horizontal="center" vertical="center"/>
    </xf>
    <xf numFmtId="0" fontId="29" fillId="18" borderId="15" xfId="0" applyFont="1" applyFill="1" applyBorder="1">
      <alignment vertical="center"/>
    </xf>
    <xf numFmtId="0" fontId="56" fillId="18" borderId="67" xfId="0" applyFont="1" applyFill="1" applyBorder="1" applyAlignment="1">
      <alignment horizontal="center" vertical="center"/>
    </xf>
    <xf numFmtId="0" fontId="50" fillId="18" borderId="21" xfId="0" applyFont="1" applyFill="1" applyBorder="1" applyAlignment="1">
      <alignment horizontal="center" vertical="center"/>
    </xf>
    <xf numFmtId="0" fontId="50" fillId="18" borderId="15" xfId="0" applyFont="1" applyFill="1" applyBorder="1" applyAlignment="1">
      <alignment horizontal="center" vertical="center"/>
    </xf>
    <xf numFmtId="0" fontId="50" fillId="18" borderId="17" xfId="0" applyFont="1" applyFill="1" applyBorder="1" applyAlignment="1">
      <alignment horizontal="center" vertical="center"/>
    </xf>
    <xf numFmtId="0" fontId="68" fillId="20" borderId="16" xfId="0" applyFont="1" applyFill="1" applyBorder="1" applyAlignment="1">
      <alignment horizontal="distributed" vertical="justify" indent="1"/>
    </xf>
    <xf numFmtId="0" fontId="104" fillId="0" borderId="22" xfId="0" applyFont="1" applyBorder="1" applyAlignment="1">
      <alignment horizontal="distributed" vertical="center" indent="1"/>
    </xf>
    <xf numFmtId="0" fontId="104" fillId="0" borderId="22" xfId="0" applyFont="1" applyBorder="1" applyAlignment="1">
      <alignment horizontal="center" vertical="center"/>
    </xf>
    <xf numFmtId="0" fontId="104" fillId="0" borderId="22" xfId="0" applyFont="1" applyBorder="1" applyAlignment="1">
      <alignment horizontal="center" vertical="center" wrapText="1"/>
    </xf>
    <xf numFmtId="0" fontId="104" fillId="0" borderId="22" xfId="0" applyFont="1" applyBorder="1" applyAlignment="1">
      <alignment horizontal="distributed" vertical="center"/>
    </xf>
    <xf numFmtId="0" fontId="114" fillId="0" borderId="0" xfId="0" applyFont="1">
      <alignment vertical="center"/>
    </xf>
    <xf numFmtId="0" fontId="115" fillId="0" borderId="0" xfId="0" applyFont="1">
      <alignment vertical="center"/>
    </xf>
    <xf numFmtId="0" fontId="20" fillId="0" borderId="0" xfId="0" applyFont="1">
      <alignment vertical="center"/>
    </xf>
    <xf numFmtId="0" fontId="53" fillId="0" borderId="0" xfId="0" applyFont="1" applyBorder="1" applyAlignment="1">
      <alignment horizontal="center" vertical="center"/>
    </xf>
    <xf numFmtId="0" fontId="61" fillId="0" borderId="50" xfId="0" applyFont="1" applyFill="1" applyBorder="1" applyAlignment="1">
      <alignment horizontal="center" vertical="center"/>
    </xf>
    <xf numFmtId="0" fontId="57" fillId="0" borderId="14" xfId="0" applyFont="1" applyBorder="1" applyAlignment="1">
      <alignment horizontal="distributed" vertical="center"/>
    </xf>
    <xf numFmtId="0" fontId="108" fillId="23" borderId="0" xfId="0" applyFont="1" applyFill="1" applyBorder="1" applyAlignment="1">
      <alignment vertical="center"/>
    </xf>
    <xf numFmtId="0" fontId="111" fillId="0" borderId="0" xfId="0" applyFont="1" applyAlignment="1">
      <alignment horizontal="left" vertical="center" indent="2"/>
    </xf>
    <xf numFmtId="0" fontId="56" fillId="0" borderId="68" xfId="0" applyFont="1" applyBorder="1" applyAlignment="1">
      <alignment horizontal="distributed" vertical="center"/>
    </xf>
    <xf numFmtId="0" fontId="57" fillId="0" borderId="38" xfId="0" applyFont="1" applyBorder="1" applyAlignment="1">
      <alignment horizontal="distributed" vertical="center"/>
    </xf>
    <xf numFmtId="0" fontId="56" fillId="0" borderId="69" xfId="0" applyFont="1" applyBorder="1" applyAlignment="1">
      <alignment horizontal="distributed" vertical="center"/>
    </xf>
    <xf numFmtId="0" fontId="56" fillId="0" borderId="25" xfId="0" applyFont="1" applyBorder="1" applyAlignment="1">
      <alignment horizontal="distributed" vertical="center"/>
    </xf>
    <xf numFmtId="0" fontId="56" fillId="0" borderId="37" xfId="0" applyFont="1" applyBorder="1" applyAlignment="1">
      <alignment horizontal="distributed" vertical="center"/>
    </xf>
    <xf numFmtId="0" fontId="56" fillId="0" borderId="70" xfId="0" applyFont="1" applyBorder="1" applyAlignment="1">
      <alignment horizontal="distributed" vertical="center"/>
    </xf>
    <xf numFmtId="0" fontId="57" fillId="0" borderId="18" xfId="0" applyFont="1" applyBorder="1" applyAlignment="1">
      <alignment horizontal="distributed" vertical="center"/>
    </xf>
    <xf numFmtId="0" fontId="56" fillId="25" borderId="43" xfId="0" applyFont="1" applyFill="1" applyBorder="1" applyAlignment="1">
      <alignment horizontal="distributed" vertical="center"/>
    </xf>
    <xf numFmtId="0" fontId="57" fillId="25" borderId="39" xfId="0" applyFont="1" applyFill="1" applyBorder="1" applyAlignment="1">
      <alignment horizontal="distributed" vertical="center"/>
    </xf>
    <xf numFmtId="0" fontId="56" fillId="25" borderId="39" xfId="0" applyFont="1" applyFill="1" applyBorder="1" applyAlignment="1">
      <alignment horizontal="distributed" vertical="center"/>
    </xf>
    <xf numFmtId="0" fontId="56" fillId="25" borderId="46" xfId="0" applyFont="1" applyFill="1" applyBorder="1" applyAlignment="1">
      <alignment horizontal="distributed" vertical="center"/>
    </xf>
    <xf numFmtId="178" fontId="57" fillId="25" borderId="48" xfId="0" applyNumberFormat="1" applyFont="1" applyFill="1" applyBorder="1" applyAlignment="1">
      <alignment horizontal="center" vertical="center"/>
    </xf>
    <xf numFmtId="0" fontId="56" fillId="25" borderId="42" xfId="0" applyFont="1" applyFill="1" applyBorder="1" applyAlignment="1">
      <alignment horizontal="distributed" vertical="center"/>
    </xf>
    <xf numFmtId="0" fontId="57" fillId="25" borderId="13" xfId="0" applyFont="1" applyFill="1" applyBorder="1" applyAlignment="1">
      <alignment horizontal="distributed" vertical="center"/>
    </xf>
    <xf numFmtId="0" fontId="56" fillId="25" borderId="18" xfId="0" applyFont="1" applyFill="1" applyBorder="1" applyAlignment="1">
      <alignment horizontal="distributed" vertical="center"/>
    </xf>
    <xf numFmtId="0" fontId="56" fillId="25" borderId="0" xfId="0" applyFont="1" applyFill="1" applyBorder="1" applyAlignment="1">
      <alignment horizontal="distributed" vertical="center"/>
    </xf>
    <xf numFmtId="0" fontId="56" fillId="25" borderId="16" xfId="0" applyFont="1" applyFill="1" applyBorder="1" applyAlignment="1">
      <alignment horizontal="distributed" vertical="center"/>
    </xf>
    <xf numFmtId="0" fontId="56" fillId="25" borderId="49" xfId="0" applyFont="1" applyFill="1" applyBorder="1" applyAlignment="1">
      <alignment horizontal="distributed" vertical="center"/>
    </xf>
    <xf numFmtId="0" fontId="57" fillId="25" borderId="13" xfId="0" applyFont="1" applyFill="1" applyBorder="1" applyAlignment="1">
      <alignment horizontal="center" vertical="center"/>
    </xf>
    <xf numFmtId="0" fontId="62" fillId="25" borderId="13" xfId="0" applyFont="1" applyFill="1" applyBorder="1" applyAlignment="1">
      <alignment horizontal="distributed" vertical="center"/>
    </xf>
    <xf numFmtId="0" fontId="62" fillId="25" borderId="26" xfId="0" applyFont="1" applyFill="1" applyBorder="1" applyAlignment="1">
      <alignment horizontal="distributed" vertical="center"/>
    </xf>
    <xf numFmtId="0" fontId="57" fillId="25" borderId="49" xfId="0" applyFont="1" applyFill="1" applyBorder="1" applyAlignment="1">
      <alignment horizontal="distributed" vertical="center"/>
    </xf>
    <xf numFmtId="0" fontId="0" fillId="0" borderId="16" xfId="0" applyFill="1" applyBorder="1" applyAlignment="1" applyProtection="1">
      <alignment horizontal="center" vertical="center"/>
      <protection locked="0"/>
    </xf>
    <xf numFmtId="179" fontId="58" fillId="25" borderId="10" xfId="0" applyNumberFormat="1" applyFont="1" applyFill="1" applyBorder="1" applyAlignment="1">
      <alignment horizontal="center" vertical="center"/>
    </xf>
    <xf numFmtId="0" fontId="58" fillId="25" borderId="10" xfId="0" applyFont="1" applyFill="1" applyBorder="1" applyAlignment="1">
      <alignment horizontal="center" vertical="center"/>
    </xf>
    <xf numFmtId="0" fontId="58" fillId="25" borderId="11" xfId="0" applyFont="1" applyFill="1" applyBorder="1" applyAlignment="1">
      <alignment horizontal="center" vertical="center"/>
    </xf>
    <xf numFmtId="0" fontId="0" fillId="0" borderId="16" xfId="0" applyFont="1" applyFill="1" applyBorder="1">
      <alignment vertical="center"/>
    </xf>
    <xf numFmtId="0" fontId="25" fillId="0" borderId="24" xfId="0" applyFont="1" applyFill="1" applyBorder="1">
      <alignment vertical="center"/>
    </xf>
    <xf numFmtId="0" fontId="0" fillId="0" borderId="0" xfId="0" applyFill="1" applyAlignment="1">
      <alignment horizontal="center" vertical="center"/>
    </xf>
    <xf numFmtId="0" fontId="44" fillId="18" borderId="13" xfId="0" applyFont="1" applyFill="1" applyBorder="1" applyAlignment="1">
      <alignment horizontal="center" vertical="center"/>
    </xf>
    <xf numFmtId="0" fontId="25" fillId="0" borderId="22" xfId="0" applyFont="1" applyBorder="1">
      <alignment vertical="center"/>
    </xf>
    <xf numFmtId="0" fontId="0" fillId="0" borderId="0" xfId="0" applyFont="1" applyFill="1" applyBorder="1" applyAlignment="1" applyProtection="1">
      <alignment horizontal="center" vertical="center"/>
      <protection locked="0"/>
    </xf>
    <xf numFmtId="0" fontId="63" fillId="18" borderId="24" xfId="0" applyFont="1" applyFill="1" applyBorder="1" applyAlignment="1">
      <alignment horizontal="center" vertical="center" wrapText="1"/>
    </xf>
    <xf numFmtId="0" fontId="29" fillId="0" borderId="22" xfId="0" applyFont="1" applyFill="1" applyBorder="1" applyAlignment="1">
      <alignment horizontal="center" vertical="center" wrapText="1"/>
    </xf>
    <xf numFmtId="0" fontId="29" fillId="0" borderId="22" xfId="0" applyFont="1" applyFill="1" applyBorder="1" applyAlignment="1">
      <alignment horizontal="center" vertical="center"/>
    </xf>
    <xf numFmtId="176" fontId="29" fillId="0" borderId="23" xfId="0" applyNumberFormat="1" applyFont="1" applyFill="1" applyBorder="1" applyAlignment="1">
      <alignment horizontal="center" vertical="center" wrapText="1"/>
    </xf>
    <xf numFmtId="176" fontId="29" fillId="0" borderId="13" xfId="0" applyNumberFormat="1" applyFont="1" applyFill="1" applyBorder="1" applyAlignment="1">
      <alignment horizontal="center" vertical="center" wrapText="1"/>
    </xf>
    <xf numFmtId="0" fontId="28" fillId="0" borderId="22" xfId="0" applyFont="1" applyFill="1" applyBorder="1" applyAlignment="1">
      <alignment horizontal="center" vertical="center"/>
    </xf>
    <xf numFmtId="0" fontId="29" fillId="0" borderId="21" xfId="0" applyFont="1" applyFill="1" applyBorder="1" applyAlignment="1">
      <alignment horizontal="center" vertical="center"/>
    </xf>
    <xf numFmtId="0" fontId="29" fillId="0" borderId="14" xfId="0" applyFont="1" applyFill="1" applyBorder="1" applyAlignment="1">
      <alignment horizontal="center" vertical="center"/>
    </xf>
    <xf numFmtId="0" fontId="24" fillId="0" borderId="23" xfId="0" applyFont="1" applyFill="1" applyBorder="1" applyAlignment="1">
      <alignment horizontal="center" vertical="center"/>
    </xf>
    <xf numFmtId="0" fontId="24" fillId="0" borderId="13" xfId="0" applyFont="1" applyFill="1" applyBorder="1" applyAlignment="1">
      <alignment horizontal="center" vertical="center"/>
    </xf>
    <xf numFmtId="178" fontId="29" fillId="0" borderId="22" xfId="0" applyNumberFormat="1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9" fillId="0" borderId="21" xfId="0" applyFont="1" applyFill="1" applyBorder="1" applyAlignment="1">
      <alignment horizontal="center" vertical="center" wrapText="1"/>
    </xf>
    <xf numFmtId="0" fontId="29" fillId="0" borderId="18" xfId="0" applyFont="1" applyFill="1" applyBorder="1" applyAlignment="1">
      <alignment horizontal="center" vertical="center" wrapText="1"/>
    </xf>
    <xf numFmtId="0" fontId="29" fillId="0" borderId="24" xfId="0" applyFont="1" applyFill="1" applyBorder="1" applyAlignment="1">
      <alignment horizontal="center" vertical="center"/>
    </xf>
    <xf numFmtId="0" fontId="24" fillId="0" borderId="22" xfId="0" applyFont="1" applyFill="1" applyBorder="1" applyAlignment="1">
      <alignment horizontal="center" vertical="center"/>
    </xf>
    <xf numFmtId="0" fontId="24" fillId="0" borderId="24" xfId="0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/>
    </xf>
    <xf numFmtId="0" fontId="29" fillId="0" borderId="10" xfId="0" applyFont="1" applyFill="1" applyBorder="1" applyAlignment="1">
      <alignment horizontal="center" vertical="center"/>
    </xf>
    <xf numFmtId="0" fontId="29" fillId="0" borderId="11" xfId="0" applyFont="1" applyFill="1" applyBorder="1" applyAlignment="1">
      <alignment horizontal="center" vertical="center"/>
    </xf>
    <xf numFmtId="0" fontId="25" fillId="0" borderId="22" xfId="0" applyFont="1" applyFill="1" applyBorder="1" applyAlignment="1">
      <alignment horizontal="center" vertical="center" wrapText="1" shrinkToFit="1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/>
    </xf>
    <xf numFmtId="0" fontId="24" fillId="0" borderId="11" xfId="0" applyFont="1" applyFill="1" applyBorder="1" applyAlignment="1">
      <alignment horizontal="center" vertical="center"/>
    </xf>
    <xf numFmtId="0" fontId="29" fillId="0" borderId="1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22" xfId="0" applyFont="1" applyFill="1" applyBorder="1" applyAlignment="1">
      <alignment horizontal="center" vertical="center" textRotation="255" shrinkToFit="1"/>
    </xf>
    <xf numFmtId="0" fontId="24" fillId="0" borderId="71" xfId="0" applyFont="1" applyFill="1" applyBorder="1" applyAlignment="1">
      <alignment horizontal="center" vertical="center"/>
    </xf>
    <xf numFmtId="0" fontId="24" fillId="0" borderId="72" xfId="0" applyFont="1" applyFill="1" applyBorder="1" applyAlignment="1">
      <alignment horizontal="center" vertical="center"/>
    </xf>
    <xf numFmtId="0" fontId="24" fillId="0" borderId="73" xfId="0" applyFont="1" applyFill="1" applyBorder="1" applyAlignment="1">
      <alignment horizontal="center" vertical="center"/>
    </xf>
    <xf numFmtId="0" fontId="24" fillId="0" borderId="74" xfId="0" applyFont="1" applyFill="1" applyBorder="1" applyAlignment="1">
      <alignment horizontal="center" vertical="center"/>
    </xf>
    <xf numFmtId="0" fontId="24" fillId="0" borderId="75" xfId="0" applyFont="1" applyFill="1" applyBorder="1" applyAlignment="1">
      <alignment horizontal="center" vertical="center"/>
    </xf>
    <xf numFmtId="0" fontId="24" fillId="0" borderId="76" xfId="0" applyFont="1" applyFill="1" applyBorder="1" applyAlignment="1">
      <alignment horizontal="center" vertical="center"/>
    </xf>
    <xf numFmtId="0" fontId="24" fillId="0" borderId="23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13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24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77" xfId="0" applyFont="1" applyFill="1" applyBorder="1" applyAlignment="1">
      <alignment horizontal="center" vertical="center"/>
    </xf>
    <xf numFmtId="0" fontId="24" fillId="0" borderId="78" xfId="0" applyFont="1" applyFill="1" applyBorder="1" applyAlignment="1">
      <alignment horizontal="center" vertical="center"/>
    </xf>
    <xf numFmtId="0" fontId="24" fillId="0" borderId="79" xfId="0" applyFont="1" applyFill="1" applyBorder="1" applyAlignment="1">
      <alignment horizontal="center" vertical="center"/>
    </xf>
    <xf numFmtId="0" fontId="24" fillId="0" borderId="23" xfId="0" applyNumberFormat="1" applyFont="1" applyFill="1" applyBorder="1" applyAlignment="1" applyProtection="1">
      <alignment horizontal="center" vertical="center"/>
      <protection locked="0"/>
    </xf>
    <xf numFmtId="0" fontId="24" fillId="0" borderId="13" xfId="0" applyNumberFormat="1" applyFont="1" applyFill="1" applyBorder="1" applyAlignment="1" applyProtection="1">
      <alignment horizontal="center" vertical="center"/>
      <protection locked="0"/>
    </xf>
    <xf numFmtId="0" fontId="24" fillId="0" borderId="24" xfId="0" applyNumberFormat="1" applyFont="1" applyFill="1" applyBorder="1" applyAlignment="1" applyProtection="1">
      <alignment horizontal="center" vertical="center"/>
      <protection locked="0"/>
    </xf>
    <xf numFmtId="0" fontId="29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18" xfId="0" applyNumberFormat="1" applyFont="1" applyFill="1" applyBorder="1" applyAlignment="1" applyProtection="1">
      <alignment horizontal="center" vertical="center"/>
      <protection locked="0"/>
    </xf>
    <xf numFmtId="0" fontId="29" fillId="0" borderId="14" xfId="0" applyNumberFormat="1" applyFont="1" applyFill="1" applyBorder="1" applyAlignment="1" applyProtection="1">
      <alignment horizontal="center" vertical="center"/>
      <protection locked="0"/>
    </xf>
    <xf numFmtId="0" fontId="24" fillId="0" borderId="77" xfId="0" applyFont="1" applyFill="1" applyBorder="1" applyAlignment="1" applyProtection="1">
      <alignment horizontal="center" vertical="center"/>
      <protection locked="0"/>
    </xf>
    <xf numFmtId="0" fontId="24" fillId="0" borderId="78" xfId="0" applyFont="1" applyFill="1" applyBorder="1" applyAlignment="1" applyProtection="1">
      <alignment horizontal="center" vertical="center"/>
      <protection locked="0"/>
    </xf>
    <xf numFmtId="0" fontId="24" fillId="0" borderId="79" xfId="0" applyFont="1" applyFill="1" applyBorder="1" applyAlignment="1" applyProtection="1">
      <alignment horizontal="center" vertical="center"/>
      <protection locked="0"/>
    </xf>
    <xf numFmtId="0" fontId="24" fillId="0" borderId="71" xfId="0" applyFont="1" applyFill="1" applyBorder="1" applyAlignment="1" applyProtection="1">
      <alignment horizontal="center" vertical="center"/>
      <protection locked="0"/>
    </xf>
    <xf numFmtId="0" fontId="24" fillId="0" borderId="72" xfId="0" applyFont="1" applyFill="1" applyBorder="1" applyAlignment="1" applyProtection="1">
      <alignment horizontal="center" vertical="center"/>
      <protection locked="0"/>
    </xf>
    <xf numFmtId="0" fontId="24" fillId="0" borderId="73" xfId="0" applyFont="1" applyFill="1" applyBorder="1" applyAlignment="1" applyProtection="1">
      <alignment horizontal="center" vertical="center"/>
      <protection locked="0"/>
    </xf>
    <xf numFmtId="0" fontId="24" fillId="0" borderId="74" xfId="0" applyFont="1" applyFill="1" applyBorder="1" applyAlignment="1" applyProtection="1">
      <alignment horizontal="center" vertical="center"/>
      <protection locked="0"/>
    </xf>
    <xf numFmtId="0" fontId="24" fillId="0" borderId="75" xfId="0" applyFont="1" applyFill="1" applyBorder="1" applyAlignment="1" applyProtection="1">
      <alignment horizontal="center" vertical="center"/>
      <protection locked="0"/>
    </xf>
    <xf numFmtId="0" fontId="24" fillId="0" borderId="76" xfId="0" applyFont="1" applyFill="1" applyBorder="1" applyAlignment="1" applyProtection="1">
      <alignment horizontal="center" vertical="center"/>
      <protection locked="0"/>
    </xf>
    <xf numFmtId="6" fontId="24" fillId="0" borderId="71" xfId="41" applyFont="1" applyFill="1" applyBorder="1" applyAlignment="1">
      <alignment horizontal="center" vertical="center"/>
    </xf>
    <xf numFmtId="6" fontId="24" fillId="0" borderId="72" xfId="41" applyFont="1" applyFill="1" applyBorder="1" applyAlignment="1">
      <alignment horizontal="center" vertical="center"/>
    </xf>
    <xf numFmtId="6" fontId="24" fillId="0" borderId="73" xfId="41" applyFont="1" applyFill="1" applyBorder="1" applyAlignment="1">
      <alignment horizontal="center" vertical="center"/>
    </xf>
    <xf numFmtId="0" fontId="29" fillId="0" borderId="23" xfId="0" applyFont="1" applyFill="1" applyBorder="1" applyAlignment="1">
      <alignment horizontal="center" vertical="center" wrapText="1"/>
    </xf>
    <xf numFmtId="0" fontId="29" fillId="0" borderId="13" xfId="0" applyFont="1" applyFill="1" applyBorder="1" applyAlignment="1">
      <alignment horizontal="center" vertical="center"/>
    </xf>
    <xf numFmtId="0" fontId="29" fillId="0" borderId="23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13" xfId="0" applyNumberFormat="1" applyFont="1" applyFill="1" applyBorder="1" applyAlignment="1" applyProtection="1">
      <alignment horizontal="center" vertical="center"/>
      <protection locked="0"/>
    </xf>
    <xf numFmtId="0" fontId="29" fillId="0" borderId="24" xfId="0" applyNumberFormat="1" applyFont="1" applyFill="1" applyBorder="1" applyAlignment="1" applyProtection="1">
      <alignment horizontal="center" vertical="center"/>
      <protection locked="0"/>
    </xf>
    <xf numFmtId="0" fontId="29" fillId="0" borderId="13" xfId="0" applyFont="1" applyFill="1" applyBorder="1" applyAlignment="1">
      <alignment horizontal="center" vertical="center" wrapText="1"/>
    </xf>
    <xf numFmtId="0" fontId="29" fillId="0" borderId="24" xfId="0" applyFont="1" applyFill="1" applyBorder="1" applyAlignment="1">
      <alignment horizontal="center" vertical="center" wrapText="1"/>
    </xf>
    <xf numFmtId="0" fontId="24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18" xfId="0" applyNumberFormat="1" applyFont="1" applyFill="1" applyBorder="1" applyAlignment="1" applyProtection="1">
      <alignment horizontal="center" vertical="center"/>
      <protection locked="0"/>
    </xf>
    <xf numFmtId="0" fontId="24" fillId="0" borderId="14" xfId="0" applyNumberFormat="1" applyFont="1" applyFill="1" applyBorder="1" applyAlignment="1" applyProtection="1">
      <alignment horizontal="center" vertical="center"/>
      <protection locked="0"/>
    </xf>
    <xf numFmtId="0" fontId="29" fillId="0" borderId="13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24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21" xfId="0" applyFont="1" applyFill="1" applyBorder="1" applyAlignment="1">
      <alignment horizontal="center" vertical="center"/>
    </xf>
    <xf numFmtId="0" fontId="24" fillId="0" borderId="18" xfId="0" applyFont="1" applyFill="1" applyBorder="1" applyAlignment="1">
      <alignment horizontal="center" vertical="center"/>
    </xf>
    <xf numFmtId="0" fontId="24" fillId="0" borderId="21" xfId="0" applyFont="1" applyFill="1" applyBorder="1" applyAlignment="1" applyProtection="1">
      <alignment horizontal="center" vertical="center" wrapText="1"/>
      <protection locked="0"/>
    </xf>
    <xf numFmtId="0" fontId="24" fillId="0" borderId="18" xfId="0" applyFont="1" applyFill="1" applyBorder="1" applyAlignment="1" applyProtection="1">
      <alignment horizontal="center" vertical="center" wrapText="1"/>
      <protection locked="0"/>
    </xf>
    <xf numFmtId="0" fontId="25" fillId="0" borderId="23" xfId="0" applyFont="1" applyFill="1" applyBorder="1" applyAlignment="1">
      <alignment horizontal="center" vertical="center"/>
    </xf>
    <xf numFmtId="0" fontId="25" fillId="0" borderId="13" xfId="0" applyFont="1" applyFill="1" applyBorder="1" applyAlignment="1">
      <alignment horizontal="center" vertical="center"/>
    </xf>
    <xf numFmtId="0" fontId="29" fillId="0" borderId="14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21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21" xfId="0" applyNumberFormat="1" applyFont="1" applyFill="1" applyBorder="1" applyAlignment="1" applyProtection="1">
      <alignment horizontal="center" vertical="center"/>
      <protection locked="0"/>
    </xf>
    <xf numFmtId="0" fontId="24" fillId="0" borderId="80" xfId="0" applyFont="1" applyFill="1" applyBorder="1" applyAlignment="1" applyProtection="1">
      <alignment horizontal="center" vertical="center"/>
      <protection locked="0"/>
    </xf>
    <xf numFmtId="0" fontId="24" fillId="0" borderId="81" xfId="0" applyFont="1" applyFill="1" applyBorder="1" applyAlignment="1" applyProtection="1">
      <alignment horizontal="center" vertical="center"/>
      <protection locked="0"/>
    </xf>
    <xf numFmtId="0" fontId="24" fillId="0" borderId="82" xfId="0" applyFont="1" applyFill="1" applyBorder="1" applyAlignment="1" applyProtection="1">
      <alignment horizontal="center" vertical="center"/>
      <protection locked="0"/>
    </xf>
    <xf numFmtId="0" fontId="24" fillId="0" borderId="83" xfId="0" applyFont="1" applyFill="1" applyBorder="1" applyAlignment="1" applyProtection="1">
      <alignment horizontal="center" vertical="center"/>
      <protection locked="0"/>
    </xf>
    <xf numFmtId="0" fontId="24" fillId="0" borderId="84" xfId="0" applyFont="1" applyFill="1" applyBorder="1" applyAlignment="1" applyProtection="1">
      <alignment horizontal="center" vertical="center"/>
      <protection locked="0"/>
    </xf>
    <xf numFmtId="0" fontId="24" fillId="0" borderId="85" xfId="0" applyFont="1" applyFill="1" applyBorder="1" applyAlignment="1" applyProtection="1">
      <alignment horizontal="center" vertical="center"/>
      <protection locked="0"/>
    </xf>
    <xf numFmtId="0" fontId="24" fillId="0" borderId="86" xfId="0" applyFont="1" applyFill="1" applyBorder="1" applyAlignment="1" applyProtection="1">
      <alignment horizontal="center" vertical="center"/>
      <protection locked="0"/>
    </xf>
    <xf numFmtId="0" fontId="24" fillId="0" borderId="87" xfId="0" applyFont="1" applyFill="1" applyBorder="1" applyAlignment="1" applyProtection="1">
      <alignment horizontal="center" vertical="center"/>
      <protection locked="0"/>
    </xf>
    <xf numFmtId="0" fontId="24" fillId="0" borderId="88" xfId="0" applyFont="1" applyFill="1" applyBorder="1" applyAlignment="1" applyProtection="1">
      <alignment horizontal="center" vertical="center"/>
      <protection locked="0"/>
    </xf>
    <xf numFmtId="0" fontId="24" fillId="0" borderId="71" xfId="0" applyNumberFormat="1" applyFont="1" applyFill="1" applyBorder="1" applyAlignment="1">
      <alignment horizontal="center" vertical="center" wrapText="1"/>
    </xf>
    <xf numFmtId="0" fontId="24" fillId="0" borderId="78" xfId="0" applyNumberFormat="1" applyFont="1" applyFill="1" applyBorder="1" applyAlignment="1">
      <alignment horizontal="center" vertical="center" wrapText="1"/>
    </xf>
    <xf numFmtId="0" fontId="24" fillId="0" borderId="79" xfId="0" applyNumberFormat="1" applyFont="1" applyFill="1" applyBorder="1" applyAlignment="1">
      <alignment horizontal="center" vertical="center" wrapText="1"/>
    </xf>
    <xf numFmtId="0" fontId="24" fillId="0" borderId="72" xfId="0" applyNumberFormat="1" applyFont="1" applyFill="1" applyBorder="1" applyAlignment="1">
      <alignment horizontal="center" vertical="center" wrapText="1"/>
    </xf>
    <xf numFmtId="0" fontId="24" fillId="0" borderId="73" xfId="0" applyNumberFormat="1" applyFont="1" applyFill="1" applyBorder="1" applyAlignment="1">
      <alignment horizontal="center" vertical="center" wrapText="1"/>
    </xf>
    <xf numFmtId="0" fontId="24" fillId="0" borderId="74" xfId="0" applyNumberFormat="1" applyFont="1" applyFill="1" applyBorder="1" applyAlignment="1">
      <alignment horizontal="center" vertical="center" wrapText="1"/>
    </xf>
    <xf numFmtId="0" fontId="24" fillId="0" borderId="75" xfId="0" applyNumberFormat="1" applyFont="1" applyFill="1" applyBorder="1" applyAlignment="1">
      <alignment horizontal="center" vertical="center" wrapText="1"/>
    </xf>
    <xf numFmtId="0" fontId="24" fillId="0" borderId="76" xfId="0" applyNumberFormat="1" applyFont="1" applyFill="1" applyBorder="1" applyAlignment="1">
      <alignment horizontal="center" vertical="center" wrapText="1"/>
    </xf>
    <xf numFmtId="176" fontId="29" fillId="0" borderId="22" xfId="0" applyNumberFormat="1" applyFont="1" applyFill="1" applyBorder="1" applyAlignment="1">
      <alignment horizontal="center" vertical="center" wrapText="1"/>
    </xf>
    <xf numFmtId="0" fontId="25" fillId="0" borderId="21" xfId="0" applyFont="1" applyFill="1" applyBorder="1" applyAlignment="1">
      <alignment horizontal="center" vertical="center" wrapText="1"/>
    </xf>
    <xf numFmtId="0" fontId="25" fillId="0" borderId="18" xfId="0" applyFont="1" applyFill="1" applyBorder="1" applyAlignment="1">
      <alignment horizontal="center" vertical="center" wrapText="1"/>
    </xf>
    <xf numFmtId="0" fontId="25" fillId="0" borderId="14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/>
    </xf>
    <xf numFmtId="178" fontId="29" fillId="0" borderId="23" xfId="0" applyNumberFormat="1" applyFont="1" applyFill="1" applyBorder="1" applyAlignment="1">
      <alignment horizontal="center" vertical="center" wrapText="1"/>
    </xf>
    <xf numFmtId="178" fontId="29" fillId="0" borderId="13" xfId="0" applyNumberFormat="1" applyFont="1" applyFill="1" applyBorder="1" applyAlignment="1">
      <alignment horizontal="center" vertical="center" wrapText="1"/>
    </xf>
    <xf numFmtId="178" fontId="29" fillId="0" borderId="24" xfId="0" applyNumberFormat="1" applyFont="1" applyFill="1" applyBorder="1" applyAlignment="1">
      <alignment horizontal="center" vertical="center" wrapText="1"/>
    </xf>
    <xf numFmtId="0" fontId="25" fillId="0" borderId="23" xfId="0" applyFont="1" applyFill="1" applyBorder="1" applyAlignment="1">
      <alignment horizontal="center" vertical="center" wrapText="1" shrinkToFit="1"/>
    </xf>
    <xf numFmtId="0" fontId="25" fillId="0" borderId="24" xfId="0" applyFont="1" applyFill="1" applyBorder="1" applyAlignment="1">
      <alignment horizontal="center" vertical="center" wrapText="1" shrinkToFit="1"/>
    </xf>
    <xf numFmtId="0" fontId="24" fillId="0" borderId="32" xfId="0" applyFont="1" applyFill="1" applyBorder="1" applyAlignment="1">
      <alignment horizontal="center" vertical="center"/>
    </xf>
    <xf numFmtId="0" fontId="24" fillId="0" borderId="89" xfId="0" applyFont="1" applyFill="1" applyBorder="1" applyAlignment="1">
      <alignment horizontal="center" vertical="center"/>
    </xf>
    <xf numFmtId="0" fontId="24" fillId="0" borderId="12" xfId="0" applyFont="1" applyFill="1" applyBorder="1" applyAlignment="1">
      <alignment horizontal="center" vertical="center"/>
    </xf>
    <xf numFmtId="0" fontId="25" fillId="0" borderId="19" xfId="0" applyFont="1" applyFill="1" applyBorder="1" applyAlignment="1">
      <alignment horizontal="center" vertical="center" wrapText="1"/>
    </xf>
    <xf numFmtId="0" fontId="25" fillId="0" borderId="20" xfId="0" applyFont="1" applyFill="1" applyBorder="1" applyAlignment="1">
      <alignment horizontal="center" vertical="center" wrapText="1"/>
    </xf>
    <xf numFmtId="0" fontId="25" fillId="0" borderId="12" xfId="0" applyFont="1" applyFill="1" applyBorder="1" applyAlignment="1">
      <alignment horizontal="center" vertical="center" wrapText="1"/>
    </xf>
    <xf numFmtId="0" fontId="25" fillId="0" borderId="10" xfId="0" applyFont="1" applyFill="1" applyBorder="1" applyAlignment="1">
      <alignment horizontal="center" vertical="center"/>
    </xf>
    <xf numFmtId="0" fontId="25" fillId="0" borderId="11" xfId="0" applyFont="1" applyFill="1" applyBorder="1" applyAlignment="1">
      <alignment horizontal="center" vertical="center"/>
    </xf>
    <xf numFmtId="0" fontId="25" fillId="0" borderId="21" xfId="0" applyFont="1" applyFill="1" applyBorder="1" applyAlignment="1">
      <alignment horizontal="center" vertical="center" wrapText="1" shrinkToFit="1"/>
    </xf>
    <xf numFmtId="0" fontId="25" fillId="0" borderId="15" xfId="0" applyFont="1" applyFill="1" applyBorder="1" applyAlignment="1">
      <alignment horizontal="center" vertical="center" wrapText="1" shrinkToFit="1"/>
    </xf>
    <xf numFmtId="0" fontId="25" fillId="0" borderId="17" xfId="0" applyFont="1" applyFill="1" applyBorder="1" applyAlignment="1">
      <alignment horizontal="center" vertical="center" wrapText="1" shrinkToFit="1"/>
    </xf>
    <xf numFmtId="0" fontId="25" fillId="0" borderId="14" xfId="0" applyFont="1" applyFill="1" applyBorder="1" applyAlignment="1">
      <alignment horizontal="center" vertical="center"/>
    </xf>
    <xf numFmtId="0" fontId="25" fillId="0" borderId="19" xfId="0" applyFont="1" applyFill="1" applyBorder="1" applyAlignment="1">
      <alignment horizontal="center" vertical="center"/>
    </xf>
    <xf numFmtId="0" fontId="25" fillId="0" borderId="12" xfId="0" applyFont="1" applyFill="1" applyBorder="1" applyAlignment="1">
      <alignment horizontal="center" vertical="center" wrapText="1" shrinkToFit="1"/>
    </xf>
    <xf numFmtId="0" fontId="25" fillId="0" borderId="10" xfId="0" applyFont="1" applyFill="1" applyBorder="1" applyAlignment="1">
      <alignment horizontal="center" vertical="center" wrapText="1" shrinkToFit="1"/>
    </xf>
    <xf numFmtId="0" fontId="25" fillId="0" borderId="11" xfId="0" applyFont="1" applyFill="1" applyBorder="1" applyAlignment="1">
      <alignment horizontal="center" vertical="center" wrapText="1" shrinkToFit="1"/>
    </xf>
    <xf numFmtId="0" fontId="24" fillId="0" borderId="22" xfId="0" applyFont="1" applyFill="1" applyBorder="1" applyAlignment="1">
      <alignment horizontal="center" vertical="center" textRotation="255" shrinkToFit="1"/>
    </xf>
    <xf numFmtId="0" fontId="24" fillId="0" borderId="22" xfId="0" applyNumberFormat="1" applyFont="1" applyFill="1" applyBorder="1" applyAlignment="1" applyProtection="1">
      <alignment horizontal="center" vertical="center" wrapText="1"/>
      <protection locked="0"/>
    </xf>
    <xf numFmtId="0" fontId="25" fillId="0" borderId="22" xfId="0" applyNumberFormat="1" applyFont="1" applyFill="1" applyBorder="1" applyAlignment="1" applyProtection="1">
      <alignment horizontal="center" vertical="center" wrapText="1"/>
      <protection locked="0"/>
    </xf>
    <xf numFmtId="0" fontId="25" fillId="0" borderId="22" xfId="0" applyNumberFormat="1" applyFont="1" applyFill="1" applyBorder="1" applyAlignment="1" applyProtection="1">
      <alignment horizontal="center" vertical="center"/>
      <protection locked="0"/>
    </xf>
    <xf numFmtId="6" fontId="24" fillId="0" borderId="90" xfId="41" applyFont="1" applyFill="1" applyBorder="1" applyAlignment="1">
      <alignment horizontal="center" vertical="center"/>
    </xf>
    <xf numFmtId="6" fontId="24" fillId="0" borderId="91" xfId="41" applyFont="1" applyFill="1" applyBorder="1" applyAlignment="1">
      <alignment horizontal="center" vertical="center"/>
    </xf>
    <xf numFmtId="6" fontId="24" fillId="0" borderId="92" xfId="41" applyFont="1" applyFill="1" applyBorder="1" applyAlignment="1">
      <alignment horizontal="center" vertical="center"/>
    </xf>
    <xf numFmtId="6" fontId="24" fillId="0" borderId="93" xfId="41" applyFont="1" applyFill="1" applyBorder="1" applyAlignment="1">
      <alignment horizontal="center" vertical="center"/>
    </xf>
    <xf numFmtId="6" fontId="24" fillId="0" borderId="94" xfId="41" applyFont="1" applyFill="1" applyBorder="1" applyAlignment="1">
      <alignment horizontal="center" vertical="center"/>
    </xf>
    <xf numFmtId="6" fontId="24" fillId="0" borderId="95" xfId="41" applyFont="1" applyFill="1" applyBorder="1" applyAlignment="1">
      <alignment horizontal="center" vertical="center"/>
    </xf>
    <xf numFmtId="6" fontId="24" fillId="0" borderId="96" xfId="41" applyFont="1" applyFill="1" applyBorder="1" applyAlignment="1">
      <alignment horizontal="center" vertical="center"/>
    </xf>
    <xf numFmtId="6" fontId="24" fillId="0" borderId="97" xfId="41" applyFont="1" applyFill="1" applyBorder="1" applyAlignment="1">
      <alignment horizontal="center" vertical="center"/>
    </xf>
    <xf numFmtId="6" fontId="24" fillId="0" borderId="98" xfId="41" applyFont="1" applyFill="1" applyBorder="1" applyAlignment="1">
      <alignment horizontal="center" vertical="center"/>
    </xf>
    <xf numFmtId="6" fontId="24" fillId="0" borderId="99" xfId="41" applyFont="1" applyFill="1" applyBorder="1" applyAlignment="1">
      <alignment horizontal="center" vertical="center"/>
    </xf>
    <xf numFmtId="6" fontId="24" fillId="0" borderId="100" xfId="41" applyFont="1" applyFill="1" applyBorder="1" applyAlignment="1">
      <alignment horizontal="center" vertical="center"/>
    </xf>
    <xf numFmtId="6" fontId="24" fillId="0" borderId="101" xfId="41" applyFont="1" applyFill="1" applyBorder="1" applyAlignment="1">
      <alignment horizontal="center" vertical="center"/>
    </xf>
    <xf numFmtId="178" fontId="24" fillId="0" borderId="22" xfId="0" applyNumberFormat="1" applyFont="1" applyFill="1" applyBorder="1" applyAlignment="1">
      <alignment horizontal="right" vertical="center" wrapText="1"/>
    </xf>
    <xf numFmtId="0" fontId="24" fillId="0" borderId="22" xfId="0" applyFont="1" applyFill="1" applyBorder="1" applyAlignment="1">
      <alignment horizontal="center" vertical="center" wrapText="1"/>
    </xf>
    <xf numFmtId="0" fontId="25" fillId="0" borderId="23" xfId="0" applyFont="1" applyFill="1" applyBorder="1" applyAlignment="1">
      <alignment horizontal="center" vertical="center" wrapText="1"/>
    </xf>
    <xf numFmtId="0" fontId="25" fillId="0" borderId="13" xfId="0" applyFont="1" applyFill="1" applyBorder="1" applyAlignment="1">
      <alignment horizontal="center" vertical="center" wrapText="1"/>
    </xf>
    <xf numFmtId="0" fontId="25" fillId="0" borderId="24" xfId="0" applyFont="1" applyFill="1" applyBorder="1" applyAlignment="1">
      <alignment horizontal="center" vertical="center" wrapText="1"/>
    </xf>
    <xf numFmtId="0" fontId="42" fillId="0" borderId="23" xfId="0" applyFont="1" applyFill="1" applyBorder="1" applyAlignment="1">
      <alignment horizontal="center" vertical="center"/>
    </xf>
    <xf numFmtId="0" fontId="42" fillId="0" borderId="13" xfId="0" applyFont="1" applyFill="1" applyBorder="1" applyAlignment="1">
      <alignment horizontal="center" vertical="center"/>
    </xf>
    <xf numFmtId="0" fontId="42" fillId="0" borderId="24" xfId="0" applyFont="1" applyFill="1" applyBorder="1" applyAlignment="1">
      <alignment horizontal="center" vertical="center"/>
    </xf>
    <xf numFmtId="0" fontId="24" fillId="0" borderId="23" xfId="0" applyFont="1" applyFill="1" applyBorder="1" applyAlignment="1">
      <alignment horizontal="right" vertical="center"/>
    </xf>
    <xf numFmtId="0" fontId="24" fillId="0" borderId="13" xfId="0" applyFont="1" applyFill="1" applyBorder="1" applyAlignment="1">
      <alignment horizontal="right" vertical="center"/>
    </xf>
    <xf numFmtId="0" fontId="24" fillId="0" borderId="24" xfId="0" applyFont="1" applyFill="1" applyBorder="1" applyAlignment="1">
      <alignment horizontal="right" vertical="center"/>
    </xf>
    <xf numFmtId="0" fontId="25" fillId="0" borderId="24" xfId="0" applyFont="1" applyFill="1" applyBorder="1" applyAlignment="1">
      <alignment horizontal="center" vertical="center"/>
    </xf>
    <xf numFmtId="0" fontId="24" fillId="0" borderId="19" xfId="0" applyFont="1" applyFill="1" applyBorder="1" applyAlignment="1">
      <alignment horizontal="center" vertical="center"/>
    </xf>
    <xf numFmtId="0" fontId="24" fillId="0" borderId="20" xfId="0" applyFont="1" applyFill="1" applyBorder="1" applyAlignment="1">
      <alignment horizontal="center" vertical="center"/>
    </xf>
    <xf numFmtId="0" fontId="24" fillId="0" borderId="24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5" fillId="0" borderId="13" xfId="0" applyFont="1" applyFill="1" applyBorder="1" applyAlignment="1">
      <alignment horizontal="center" vertical="center" wrapText="1" shrinkToFit="1"/>
    </xf>
    <xf numFmtId="0" fontId="25" fillId="0" borderId="71" xfId="0" applyNumberFormat="1" applyFont="1" applyFill="1" applyBorder="1" applyAlignment="1">
      <alignment horizontal="center" vertical="center" wrapText="1"/>
    </xf>
    <xf numFmtId="0" fontId="25" fillId="0" borderId="72" xfId="0" applyNumberFormat="1" applyFont="1" applyFill="1" applyBorder="1" applyAlignment="1">
      <alignment horizontal="center" vertical="center" wrapText="1"/>
    </xf>
    <xf numFmtId="0" fontId="25" fillId="0" borderId="73" xfId="0" applyNumberFormat="1" applyFont="1" applyFill="1" applyBorder="1" applyAlignment="1">
      <alignment horizontal="center" vertical="center" wrapText="1"/>
    </xf>
    <xf numFmtId="0" fontId="25" fillId="0" borderId="74" xfId="0" applyNumberFormat="1" applyFont="1" applyFill="1" applyBorder="1" applyAlignment="1">
      <alignment horizontal="center" vertical="center" wrapText="1"/>
    </xf>
    <xf numFmtId="0" fontId="25" fillId="0" borderId="75" xfId="0" applyNumberFormat="1" applyFont="1" applyFill="1" applyBorder="1" applyAlignment="1">
      <alignment horizontal="center" vertical="center" wrapText="1"/>
    </xf>
    <xf numFmtId="0" fontId="25" fillId="0" borderId="76" xfId="0" applyNumberFormat="1" applyFont="1" applyFill="1" applyBorder="1" applyAlignment="1">
      <alignment horizontal="center" vertical="center" wrapText="1"/>
    </xf>
    <xf numFmtId="0" fontId="25" fillId="0" borderId="71" xfId="0" applyFont="1" applyFill="1" applyBorder="1" applyAlignment="1">
      <alignment horizontal="center" vertical="center"/>
    </xf>
    <xf numFmtId="0" fontId="25" fillId="0" borderId="72" xfId="0" applyFont="1" applyFill="1" applyBorder="1" applyAlignment="1">
      <alignment horizontal="center" vertical="center"/>
    </xf>
    <xf numFmtId="0" fontId="25" fillId="0" borderId="73" xfId="0" applyFont="1" applyFill="1" applyBorder="1" applyAlignment="1">
      <alignment horizontal="center" vertical="center"/>
    </xf>
    <xf numFmtId="0" fontId="25" fillId="0" borderId="74" xfId="0" applyFont="1" applyFill="1" applyBorder="1" applyAlignment="1">
      <alignment horizontal="center" vertical="center"/>
    </xf>
    <xf numFmtId="0" fontId="25" fillId="0" borderId="75" xfId="0" applyFont="1" applyFill="1" applyBorder="1" applyAlignment="1">
      <alignment horizontal="center" vertical="center"/>
    </xf>
    <xf numFmtId="0" fontId="25" fillId="0" borderId="76" xfId="0" applyFont="1" applyFill="1" applyBorder="1" applyAlignment="1">
      <alignment horizontal="center" vertical="center"/>
    </xf>
    <xf numFmtId="0" fontId="24" fillId="0" borderId="24" xfId="0" applyFont="1" applyFill="1" applyBorder="1" applyAlignment="1">
      <alignment horizontal="center" vertical="center" textRotation="255" shrinkToFit="1"/>
    </xf>
    <xf numFmtId="0" fontId="24" fillId="0" borderId="17" xfId="0" applyFont="1" applyFill="1" applyBorder="1" applyAlignment="1">
      <alignment horizontal="center" vertical="center" textRotation="255" shrinkToFit="1"/>
    </xf>
    <xf numFmtId="0" fontId="25" fillId="0" borderId="77" xfId="0" applyFont="1" applyFill="1" applyBorder="1" applyAlignment="1">
      <alignment horizontal="center" vertical="center"/>
    </xf>
    <xf numFmtId="0" fontId="25" fillId="0" borderId="78" xfId="0" applyFont="1" applyFill="1" applyBorder="1" applyAlignment="1">
      <alignment horizontal="center" vertical="center"/>
    </xf>
    <xf numFmtId="0" fontId="25" fillId="0" borderId="79" xfId="0" applyFont="1" applyFill="1" applyBorder="1" applyAlignment="1">
      <alignment horizontal="center" vertical="center"/>
    </xf>
    <xf numFmtId="0" fontId="25" fillId="0" borderId="23" xfId="0" applyFont="1" applyFill="1" applyBorder="1" applyAlignment="1">
      <alignment horizontal="right" vertical="center"/>
    </xf>
    <xf numFmtId="0" fontId="25" fillId="0" borderId="13" xfId="0" applyFont="1" applyFill="1" applyBorder="1" applyAlignment="1">
      <alignment horizontal="right" vertical="center"/>
    </xf>
    <xf numFmtId="0" fontId="25" fillId="0" borderId="24" xfId="0" applyFont="1" applyFill="1" applyBorder="1" applyAlignment="1">
      <alignment horizontal="right" vertical="center"/>
    </xf>
    <xf numFmtId="0" fontId="24" fillId="0" borderId="13" xfId="0" applyFont="1" applyFill="1" applyBorder="1" applyAlignment="1">
      <alignment horizontal="center" vertical="center" wrapText="1"/>
    </xf>
    <xf numFmtId="176" fontId="24" fillId="0" borderId="23" xfId="0" applyNumberFormat="1" applyFont="1" applyFill="1" applyBorder="1" applyAlignment="1">
      <alignment horizontal="center" vertical="center" wrapText="1"/>
    </xf>
    <xf numFmtId="176" fontId="24" fillId="0" borderId="13" xfId="0" applyNumberFormat="1" applyFont="1" applyFill="1" applyBorder="1" applyAlignment="1">
      <alignment horizontal="center" vertical="center" wrapText="1"/>
    </xf>
    <xf numFmtId="176" fontId="24" fillId="0" borderId="24" xfId="0" applyNumberFormat="1" applyFont="1" applyFill="1" applyBorder="1" applyAlignment="1">
      <alignment horizontal="center" vertical="center" wrapText="1"/>
    </xf>
    <xf numFmtId="0" fontId="28" fillId="0" borderId="23" xfId="0" applyFont="1" applyFill="1" applyBorder="1" applyAlignment="1">
      <alignment horizontal="center" vertical="center"/>
    </xf>
    <xf numFmtId="0" fontId="28" fillId="0" borderId="13" xfId="0" applyFont="1" applyFill="1" applyBorder="1" applyAlignment="1">
      <alignment horizontal="center" vertical="center"/>
    </xf>
    <xf numFmtId="0" fontId="28" fillId="0" borderId="24" xfId="0" applyFont="1" applyFill="1" applyBorder="1" applyAlignment="1">
      <alignment horizontal="center" vertical="center"/>
    </xf>
    <xf numFmtId="0" fontId="24" fillId="0" borderId="13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 wrapText="1"/>
    </xf>
    <xf numFmtId="0" fontId="24" fillId="0" borderId="22" xfId="0" applyNumberFormat="1" applyFont="1" applyFill="1" applyBorder="1" applyAlignment="1" applyProtection="1">
      <alignment horizontal="center" vertical="center"/>
      <protection locked="0"/>
    </xf>
    <xf numFmtId="0" fontId="24" fillId="0" borderId="22" xfId="0" applyFont="1" applyBorder="1">
      <alignment vertical="center"/>
    </xf>
    <xf numFmtId="0" fontId="24" fillId="0" borderId="22" xfId="0" applyNumberFormat="1" applyFont="1" applyFill="1" applyBorder="1" applyAlignment="1" applyProtection="1">
      <alignment horizontal="center" vertical="distributed" wrapText="1"/>
      <protection locked="0"/>
    </xf>
    <xf numFmtId="0" fontId="56" fillId="0" borderId="66" xfId="0" applyFont="1" applyBorder="1" applyAlignment="1">
      <alignment horizontal="center" vertical="center" wrapText="1"/>
    </xf>
    <xf numFmtId="0" fontId="56" fillId="0" borderId="27" xfId="0" applyFont="1" applyBorder="1" applyAlignment="1">
      <alignment horizontal="center" vertical="center" wrapText="1"/>
    </xf>
    <xf numFmtId="0" fontId="53" fillId="0" borderId="0" xfId="0" applyFont="1" applyFill="1" applyBorder="1" applyAlignment="1">
      <alignment horizontal="center" vertical="center"/>
    </xf>
    <xf numFmtId="0" fontId="56" fillId="0" borderId="66" xfId="0" applyFont="1" applyBorder="1" applyAlignment="1">
      <alignment horizontal="left" vertical="center" wrapText="1"/>
    </xf>
    <xf numFmtId="0" fontId="56" fillId="0" borderId="27" xfId="0" applyFont="1" applyBorder="1" applyAlignment="1">
      <alignment horizontal="left" vertical="center" wrapText="1"/>
    </xf>
    <xf numFmtId="0" fontId="56" fillId="0" borderId="25" xfId="0" applyFont="1" applyBorder="1" applyAlignment="1">
      <alignment horizontal="left" vertical="center" wrapText="1"/>
    </xf>
    <xf numFmtId="0" fontId="62" fillId="0" borderId="66" xfId="0" applyFont="1" applyBorder="1" applyAlignment="1">
      <alignment horizontal="center" vertical="center" wrapText="1"/>
    </xf>
    <xf numFmtId="0" fontId="62" fillId="0" borderId="27" xfId="0" applyFont="1" applyBorder="1" applyAlignment="1">
      <alignment horizontal="center" vertical="center" wrapText="1"/>
    </xf>
    <xf numFmtId="0" fontId="75" fillId="0" borderId="0" xfId="0" applyFont="1" applyAlignment="1">
      <alignment horizontal="center" vertical="center"/>
    </xf>
    <xf numFmtId="0" fontId="68" fillId="22" borderId="13" xfId="0" applyFont="1" applyFill="1" applyBorder="1" applyAlignment="1">
      <alignment horizontal="center" vertical="center"/>
    </xf>
    <xf numFmtId="0" fontId="68" fillId="22" borderId="24" xfId="0" applyFont="1" applyFill="1" applyBorder="1" applyAlignment="1">
      <alignment horizontal="center" vertical="center"/>
    </xf>
    <xf numFmtId="0" fontId="1" fillId="18" borderId="17" xfId="0" applyFont="1" applyFill="1" applyBorder="1" applyAlignment="1">
      <alignment horizontal="center" vertical="center"/>
    </xf>
    <xf numFmtId="0" fontId="1" fillId="18" borderId="20" xfId="0" applyFont="1" applyFill="1" applyBorder="1" applyAlignment="1">
      <alignment horizontal="center" vertical="center"/>
    </xf>
    <xf numFmtId="0" fontId="51" fillId="22" borderId="13" xfId="0" applyNumberFormat="1" applyFont="1" applyFill="1" applyBorder="1" applyAlignment="1">
      <alignment horizontal="center" vertical="center"/>
    </xf>
    <xf numFmtId="0" fontId="51" fillId="22" borderId="24" xfId="0" applyNumberFormat="1" applyFont="1" applyFill="1" applyBorder="1" applyAlignment="1">
      <alignment horizontal="center" vertical="center"/>
    </xf>
    <xf numFmtId="57" fontId="51" fillId="22" borderId="23" xfId="0" applyNumberFormat="1" applyFont="1" applyFill="1" applyBorder="1" applyAlignment="1">
      <alignment horizontal="center" vertical="center"/>
    </xf>
    <xf numFmtId="0" fontId="51" fillId="22" borderId="13" xfId="0" applyFont="1" applyFill="1" applyBorder="1" applyAlignment="1">
      <alignment horizontal="center" vertical="center"/>
    </xf>
    <xf numFmtId="57" fontId="51" fillId="22" borderId="13" xfId="0" applyNumberFormat="1" applyFont="1" applyFill="1" applyBorder="1" applyAlignment="1">
      <alignment horizontal="center" vertical="center"/>
    </xf>
    <xf numFmtId="0" fontId="51" fillId="22" borderId="24" xfId="0" applyFont="1" applyFill="1" applyBorder="1" applyAlignment="1">
      <alignment horizontal="center" vertical="center"/>
    </xf>
    <xf numFmtId="0" fontId="1" fillId="18" borderId="15" xfId="0" applyFont="1" applyFill="1" applyBorder="1" applyAlignment="1">
      <alignment horizontal="center" vertical="center"/>
    </xf>
    <xf numFmtId="0" fontId="1" fillId="18" borderId="19" xfId="0" applyFont="1" applyFill="1" applyBorder="1" applyAlignment="1">
      <alignment horizontal="center" vertical="center"/>
    </xf>
    <xf numFmtId="0" fontId="1" fillId="18" borderId="21" xfId="0" applyFont="1" applyFill="1" applyBorder="1" applyAlignment="1">
      <alignment horizontal="center" vertical="center"/>
    </xf>
    <xf numFmtId="0" fontId="1" fillId="18" borderId="14" xfId="0" applyFont="1" applyFill="1" applyBorder="1" applyAlignment="1">
      <alignment horizontal="center" vertical="center"/>
    </xf>
    <xf numFmtId="0" fontId="44" fillId="18" borderId="23" xfId="0" applyFont="1" applyFill="1" applyBorder="1" applyAlignment="1">
      <alignment horizontal="center" vertical="center"/>
    </xf>
    <xf numFmtId="0" fontId="44" fillId="18" borderId="38" xfId="0" applyFont="1" applyFill="1" applyBorder="1" applyAlignment="1">
      <alignment horizontal="center" vertical="center"/>
    </xf>
    <xf numFmtId="0" fontId="51" fillId="22" borderId="23" xfId="0" applyNumberFormat="1" applyFont="1" applyFill="1" applyBorder="1" applyAlignment="1">
      <alignment horizontal="center" vertical="center"/>
    </xf>
    <xf numFmtId="57" fontId="44" fillId="22" borderId="23" xfId="0" applyNumberFormat="1" applyFont="1" applyFill="1" applyBorder="1" applyAlignment="1">
      <alignment horizontal="center" vertical="center"/>
    </xf>
    <xf numFmtId="0" fontId="44" fillId="22" borderId="13" xfId="0" applyFont="1" applyFill="1" applyBorder="1" applyAlignment="1">
      <alignment horizontal="center" vertical="center"/>
    </xf>
    <xf numFmtId="57" fontId="44" fillId="22" borderId="13" xfId="0" applyNumberFormat="1" applyFont="1" applyFill="1" applyBorder="1" applyAlignment="1">
      <alignment horizontal="center" vertical="center"/>
    </xf>
    <xf numFmtId="0" fontId="72" fillId="18" borderId="13" xfId="0" applyFont="1" applyFill="1" applyBorder="1" applyAlignment="1">
      <alignment horizontal="center" vertical="center"/>
    </xf>
    <xf numFmtId="0" fontId="68" fillId="22" borderId="23" xfId="0" applyFont="1" applyFill="1" applyBorder="1" applyAlignment="1">
      <alignment horizontal="center" vertical="center"/>
    </xf>
    <xf numFmtId="0" fontId="72" fillId="0" borderId="13" xfId="0" applyFont="1" applyBorder="1" applyAlignment="1">
      <alignment horizontal="center" vertical="center"/>
    </xf>
    <xf numFmtId="0" fontId="72" fillId="0" borderId="0" xfId="0" applyFont="1" applyBorder="1" applyAlignment="1">
      <alignment horizontal="center" vertical="center"/>
    </xf>
    <xf numFmtId="0" fontId="72" fillId="0" borderId="19" xfId="0" applyFont="1" applyBorder="1" applyAlignment="1">
      <alignment horizontal="center" vertical="center"/>
    </xf>
    <xf numFmtId="0" fontId="44" fillId="22" borderId="24" xfId="0" applyFont="1" applyFill="1" applyBorder="1" applyAlignment="1">
      <alignment horizontal="center" vertical="center"/>
    </xf>
    <xf numFmtId="0" fontId="24" fillId="22" borderId="26" xfId="0" applyFont="1" applyFill="1" applyBorder="1" applyAlignment="1">
      <alignment horizontal="center" vertical="center"/>
    </xf>
    <xf numFmtId="0" fontId="70" fillId="22" borderId="42" xfId="0" applyFont="1" applyFill="1" applyBorder="1" applyAlignment="1">
      <alignment horizontal="distributed" vertical="center" wrapText="1"/>
    </xf>
    <xf numFmtId="0" fontId="70" fillId="20" borderId="42" xfId="0" applyFont="1" applyFill="1" applyBorder="1" applyAlignment="1">
      <alignment horizontal="distributed" vertical="center" wrapText="1"/>
    </xf>
    <xf numFmtId="0" fontId="68" fillId="18" borderId="102" xfId="0" applyFont="1" applyFill="1" applyBorder="1" applyAlignment="1">
      <alignment horizontal="center" vertical="center"/>
    </xf>
    <xf numFmtId="0" fontId="68" fillId="18" borderId="15" xfId="0" applyFont="1" applyFill="1" applyBorder="1" applyAlignment="1">
      <alignment horizontal="center" vertical="center"/>
    </xf>
    <xf numFmtId="0" fontId="68" fillId="18" borderId="59" xfId="0" applyFont="1" applyFill="1" applyBorder="1" applyAlignment="1">
      <alignment horizontal="center" vertical="center"/>
    </xf>
    <xf numFmtId="0" fontId="68" fillId="18" borderId="25" xfId="0" applyFont="1" applyFill="1" applyBorder="1" applyAlignment="1">
      <alignment horizontal="center" vertical="center"/>
    </xf>
    <xf numFmtId="0" fontId="59" fillId="0" borderId="0" xfId="0" applyFont="1" applyBorder="1" applyAlignment="1">
      <alignment horizontal="center" vertical="center"/>
    </xf>
    <xf numFmtId="0" fontId="72" fillId="0" borderId="13" xfId="0" applyFont="1" applyBorder="1" applyAlignment="1">
      <alignment horizontal="center" vertical="justify"/>
    </xf>
    <xf numFmtId="0" fontId="56" fillId="0" borderId="13" xfId="0" applyFont="1" applyBorder="1" applyAlignment="1">
      <alignment horizontal="center" vertical="justify"/>
    </xf>
    <xf numFmtId="0" fontId="72" fillId="0" borderId="18" xfId="0" applyFont="1" applyBorder="1" applyAlignment="1">
      <alignment horizontal="center" vertical="center"/>
    </xf>
    <xf numFmtId="0" fontId="72" fillId="0" borderId="14" xfId="0" applyFont="1" applyBorder="1" applyAlignment="1">
      <alignment horizontal="center" vertical="center"/>
    </xf>
    <xf numFmtId="0" fontId="44" fillId="22" borderId="23" xfId="0" applyFont="1" applyFill="1" applyBorder="1" applyAlignment="1">
      <alignment horizontal="center" vertical="center"/>
    </xf>
    <xf numFmtId="0" fontId="70" fillId="22" borderId="103" xfId="0" applyFont="1" applyFill="1" applyBorder="1" applyAlignment="1">
      <alignment horizontal="distributed" vertical="center" wrapText="1"/>
    </xf>
    <xf numFmtId="0" fontId="70" fillId="22" borderId="57" xfId="0" applyFont="1" applyFill="1" applyBorder="1" applyAlignment="1">
      <alignment horizontal="distributed" vertical="center" wrapText="1"/>
    </xf>
    <xf numFmtId="0" fontId="70" fillId="22" borderId="13" xfId="0" applyFont="1" applyFill="1" applyBorder="1" applyAlignment="1">
      <alignment horizontal="distributed" vertical="center" wrapText="1"/>
    </xf>
    <xf numFmtId="0" fontId="70" fillId="22" borderId="24" xfId="0" applyFont="1" applyFill="1" applyBorder="1" applyAlignment="1">
      <alignment horizontal="distributed" vertical="center" wrapText="1"/>
    </xf>
    <xf numFmtId="0" fontId="1" fillId="18" borderId="25" xfId="0" applyFont="1" applyFill="1" applyBorder="1" applyAlignment="1">
      <alignment horizontal="center" vertical="center"/>
    </xf>
    <xf numFmtId="178" fontId="54" fillId="22" borderId="13" xfId="0" applyNumberFormat="1" applyFont="1" applyFill="1" applyBorder="1" applyAlignment="1">
      <alignment horizontal="center" vertical="center"/>
    </xf>
    <xf numFmtId="0" fontId="1" fillId="18" borderId="69" xfId="0" applyFont="1" applyFill="1" applyBorder="1" applyAlignment="1">
      <alignment horizontal="center" vertical="center"/>
    </xf>
    <xf numFmtId="0" fontId="68" fillId="22" borderId="13" xfId="0" applyFont="1" applyFill="1" applyBorder="1">
      <alignment vertical="center"/>
    </xf>
    <xf numFmtId="0" fontId="68" fillId="22" borderId="24" xfId="0" applyFont="1" applyFill="1" applyBorder="1">
      <alignment vertical="center"/>
    </xf>
    <xf numFmtId="178" fontId="54" fillId="22" borderId="24" xfId="0" applyNumberFormat="1" applyFont="1" applyFill="1" applyBorder="1" applyAlignment="1">
      <alignment horizontal="center" vertical="center"/>
    </xf>
    <xf numFmtId="0" fontId="1" fillId="18" borderId="37" xfId="0" applyFont="1" applyFill="1" applyBorder="1" applyAlignment="1">
      <alignment horizontal="center" vertical="center"/>
    </xf>
    <xf numFmtId="0" fontId="24" fillId="18" borderId="15" xfId="0" applyFont="1" applyFill="1" applyBorder="1" applyAlignment="1">
      <alignment horizontal="center" vertical="center"/>
    </xf>
    <xf numFmtId="0" fontId="24" fillId="18" borderId="25" xfId="0" applyFont="1" applyFill="1" applyBorder="1" applyAlignment="1">
      <alignment horizontal="center" vertical="center"/>
    </xf>
    <xf numFmtId="0" fontId="57" fillId="18" borderId="18" xfId="0" applyFont="1" applyFill="1" applyBorder="1" applyAlignment="1">
      <alignment horizontal="center" vertical="center"/>
    </xf>
    <xf numFmtId="0" fontId="57" fillId="18" borderId="0" xfId="0" applyFont="1" applyFill="1" applyBorder="1" applyAlignment="1">
      <alignment horizontal="center" vertical="center"/>
    </xf>
    <xf numFmtId="0" fontId="24" fillId="18" borderId="21" xfId="0" applyFont="1" applyFill="1" applyBorder="1" applyAlignment="1">
      <alignment horizontal="center" vertical="center"/>
    </xf>
    <xf numFmtId="0" fontId="24" fillId="18" borderId="69" xfId="0" applyFont="1" applyFill="1" applyBorder="1" applyAlignment="1">
      <alignment horizontal="center" vertical="center"/>
    </xf>
    <xf numFmtId="178" fontId="54" fillId="22" borderId="23" xfId="0" applyNumberFormat="1" applyFont="1" applyFill="1" applyBorder="1" applyAlignment="1">
      <alignment horizontal="center" vertical="center"/>
    </xf>
    <xf numFmtId="0" fontId="70" fillId="22" borderId="13" xfId="0" applyFont="1" applyFill="1" applyBorder="1" applyAlignment="1">
      <alignment horizontal="center" vertical="center"/>
    </xf>
    <xf numFmtId="57" fontId="51" fillId="22" borderId="24" xfId="0" applyNumberFormat="1" applyFont="1" applyFill="1" applyBorder="1" applyAlignment="1">
      <alignment horizontal="center" vertical="center"/>
    </xf>
    <xf numFmtId="0" fontId="70" fillId="22" borderId="24" xfId="0" applyFont="1" applyFill="1" applyBorder="1" applyAlignment="1">
      <alignment horizontal="center" vertical="center"/>
    </xf>
    <xf numFmtId="0" fontId="70" fillId="22" borderId="23" xfId="0" applyFont="1" applyFill="1" applyBorder="1" applyAlignment="1">
      <alignment horizontal="center" vertical="center"/>
    </xf>
    <xf numFmtId="0" fontId="71" fillId="20" borderId="42" xfId="0" applyFont="1" applyFill="1" applyBorder="1" applyAlignment="1">
      <alignment horizontal="distributed" vertical="center" wrapText="1"/>
    </xf>
    <xf numFmtId="0" fontId="71" fillId="22" borderId="57" xfId="0" applyFont="1" applyFill="1" applyBorder="1">
      <alignment vertical="center"/>
    </xf>
    <xf numFmtId="0" fontId="71" fillId="22" borderId="42" xfId="0" applyFont="1" applyFill="1" applyBorder="1" applyAlignment="1">
      <alignment horizontal="distributed" vertical="center" wrapText="1"/>
    </xf>
    <xf numFmtId="0" fontId="71" fillId="22" borderId="57" xfId="0" applyFont="1" applyFill="1" applyBorder="1" applyAlignment="1">
      <alignment horizontal="distributed" vertical="center" wrapText="1"/>
    </xf>
    <xf numFmtId="0" fontId="51" fillId="22" borderId="42" xfId="0" applyFont="1" applyFill="1" applyBorder="1" applyAlignment="1">
      <alignment horizontal="center" vertical="center" wrapText="1"/>
    </xf>
    <xf numFmtId="0" fontId="51" fillId="22" borderId="57" xfId="0" applyFont="1" applyFill="1" applyBorder="1" applyAlignment="1">
      <alignment horizontal="center" vertical="center" wrapText="1"/>
    </xf>
    <xf numFmtId="0" fontId="68" fillId="0" borderId="104" xfId="0" applyFont="1" applyBorder="1" applyAlignment="1">
      <alignment horizontal="center" vertical="center"/>
    </xf>
    <xf numFmtId="0" fontId="68" fillId="0" borderId="63" xfId="0" applyFont="1" applyBorder="1" applyAlignment="1">
      <alignment horizontal="center" vertical="center"/>
    </xf>
    <xf numFmtId="0" fontId="68" fillId="0" borderId="64" xfId="0" applyFont="1" applyBorder="1" applyAlignment="1">
      <alignment horizontal="center" vertical="center"/>
    </xf>
    <xf numFmtId="0" fontId="51" fillId="0" borderId="89" xfId="0" applyFont="1" applyBorder="1" applyAlignment="1">
      <alignment horizontal="center" vertical="center" textRotation="255"/>
    </xf>
    <xf numFmtId="0" fontId="51" fillId="0" borderId="22" xfId="0" applyFont="1" applyBorder="1" applyAlignment="1">
      <alignment horizontal="center" vertical="center" textRotation="255"/>
    </xf>
    <xf numFmtId="0" fontId="51" fillId="0" borderId="32" xfId="0" applyFont="1" applyBorder="1" applyAlignment="1">
      <alignment horizontal="center" vertical="center" textRotation="255"/>
    </xf>
    <xf numFmtId="0" fontId="51" fillId="0" borderId="39" xfId="0" applyFont="1" applyBorder="1" applyAlignment="1">
      <alignment horizontal="center" vertical="center" textRotation="255"/>
    </xf>
    <xf numFmtId="0" fontId="51" fillId="0" borderId="13" xfId="0" applyFont="1" applyBorder="1" applyAlignment="1">
      <alignment horizontal="center" vertical="center" textRotation="255"/>
    </xf>
    <xf numFmtId="0" fontId="51" fillId="0" borderId="38" xfId="0" applyFont="1" applyBorder="1" applyAlignment="1">
      <alignment horizontal="center" vertical="center" textRotation="255"/>
    </xf>
    <xf numFmtId="0" fontId="68" fillId="0" borderId="39" xfId="0" applyFont="1" applyBorder="1" applyAlignment="1">
      <alignment horizontal="center" vertical="center" textRotation="255"/>
    </xf>
    <xf numFmtId="0" fontId="68" fillId="0" borderId="13" xfId="0" applyFont="1" applyBorder="1" applyAlignment="1">
      <alignment horizontal="center" vertical="center" textRotation="255"/>
    </xf>
    <xf numFmtId="0" fontId="68" fillId="0" borderId="38" xfId="0" applyFont="1" applyBorder="1" applyAlignment="1">
      <alignment horizontal="center" vertical="center" textRotation="255"/>
    </xf>
    <xf numFmtId="0" fontId="68" fillId="0" borderId="89" xfId="0" applyFont="1" applyBorder="1" applyAlignment="1">
      <alignment horizontal="center" vertical="center" textRotation="255"/>
    </xf>
    <xf numFmtId="0" fontId="68" fillId="0" borderId="22" xfId="0" applyFont="1" applyBorder="1" applyAlignment="1">
      <alignment horizontal="center" vertical="center" textRotation="255"/>
    </xf>
    <xf numFmtId="0" fontId="68" fillId="0" borderId="32" xfId="0" applyFont="1" applyBorder="1" applyAlignment="1">
      <alignment horizontal="center" vertical="center" textRotation="255"/>
    </xf>
    <xf numFmtId="0" fontId="45" fillId="0" borderId="39" xfId="0" applyFont="1" applyBorder="1" applyAlignment="1">
      <alignment horizontal="center" vertical="center" textRotation="255"/>
    </xf>
    <xf numFmtId="0" fontId="45" fillId="0" borderId="13" xfId="0" applyFont="1" applyBorder="1" applyAlignment="1">
      <alignment horizontal="center" vertical="center" textRotation="255"/>
    </xf>
    <xf numFmtId="0" fontId="45" fillId="0" borderId="38" xfId="0" applyFont="1" applyBorder="1" applyAlignment="1">
      <alignment horizontal="center" vertical="center" textRotation="255"/>
    </xf>
    <xf numFmtId="0" fontId="68" fillId="0" borderId="47" xfId="0" applyFont="1" applyBorder="1" applyAlignment="1">
      <alignment horizontal="center" vertical="center"/>
    </xf>
    <xf numFmtId="0" fontId="68" fillId="0" borderId="44" xfId="0" applyFont="1" applyBorder="1" applyAlignment="1">
      <alignment horizontal="center" vertical="center"/>
    </xf>
    <xf numFmtId="0" fontId="68" fillId="0" borderId="46" xfId="0" applyFont="1" applyBorder="1" applyAlignment="1">
      <alignment horizontal="center" vertical="center" wrapText="1"/>
    </xf>
    <xf numFmtId="0" fontId="68" fillId="0" borderId="47" xfId="0" applyFont="1" applyBorder="1" applyAlignment="1">
      <alignment horizontal="center" vertical="center" wrapText="1"/>
    </xf>
    <xf numFmtId="0" fontId="68" fillId="0" borderId="14" xfId="0" applyFont="1" applyBorder="1" applyAlignment="1">
      <alignment horizontal="center" vertical="center" wrapText="1"/>
    </xf>
    <xf numFmtId="0" fontId="68" fillId="0" borderId="19" xfId="0" applyFont="1" applyBorder="1" applyAlignment="1">
      <alignment horizontal="center" vertical="center" wrapText="1"/>
    </xf>
    <xf numFmtId="0" fontId="68" fillId="0" borderId="19" xfId="0" applyFont="1" applyBorder="1" applyAlignment="1">
      <alignment horizontal="center" vertical="center"/>
    </xf>
    <xf numFmtId="0" fontId="68" fillId="0" borderId="20" xfId="0" applyFont="1" applyBorder="1" applyAlignment="1">
      <alignment horizontal="center" vertical="center"/>
    </xf>
    <xf numFmtId="0" fontId="56" fillId="22" borderId="16" xfId="0" applyFont="1" applyFill="1" applyBorder="1" applyAlignment="1">
      <alignment horizontal="center" vertical="center"/>
    </xf>
    <xf numFmtId="0" fontId="56" fillId="22" borderId="0" xfId="0" applyFont="1" applyFill="1" applyBorder="1" applyAlignment="1">
      <alignment horizontal="center" vertical="center"/>
    </xf>
    <xf numFmtId="0" fontId="56" fillId="22" borderId="18" xfId="0" applyFont="1" applyFill="1" applyBorder="1" applyAlignment="1">
      <alignment horizontal="center" vertical="center"/>
    </xf>
    <xf numFmtId="0" fontId="68" fillId="20" borderId="47" xfId="0" applyFont="1" applyFill="1" applyBorder="1" applyAlignment="1">
      <alignment horizontal="center" vertical="center"/>
    </xf>
    <xf numFmtId="0" fontId="68" fillId="20" borderId="46" xfId="0" applyFont="1" applyFill="1" applyBorder="1" applyAlignment="1">
      <alignment horizontal="center" vertical="center"/>
    </xf>
    <xf numFmtId="0" fontId="68" fillId="20" borderId="44" xfId="0" applyFont="1" applyFill="1" applyBorder="1" applyAlignment="1">
      <alignment horizontal="center" vertical="center"/>
    </xf>
    <xf numFmtId="0" fontId="68" fillId="0" borderId="14" xfId="0" applyFont="1" applyBorder="1" applyAlignment="1">
      <alignment horizontal="center" vertical="center"/>
    </xf>
    <xf numFmtId="0" fontId="68" fillId="0" borderId="46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47" xfId="0" applyFont="1" applyBorder="1" applyAlignment="1">
      <alignment horizontal="center" vertical="center"/>
    </xf>
    <xf numFmtId="0" fontId="51" fillId="0" borderId="44" xfId="0" applyFont="1" applyBorder="1" applyAlignment="1">
      <alignment horizontal="center" vertical="center"/>
    </xf>
    <xf numFmtId="0" fontId="51" fillId="0" borderId="16" xfId="0" applyFont="1" applyBorder="1" applyAlignment="1">
      <alignment horizontal="center" vertical="center"/>
    </xf>
    <xf numFmtId="0" fontId="68" fillId="0" borderId="0" xfId="0" applyFont="1" applyBorder="1" applyAlignment="1">
      <alignment horizontal="center" vertical="center"/>
    </xf>
    <xf numFmtId="0" fontId="68" fillId="0" borderId="16" xfId="0" applyFont="1" applyBorder="1" applyAlignment="1">
      <alignment horizontal="center" vertical="center"/>
    </xf>
    <xf numFmtId="0" fontId="68" fillId="0" borderId="10" xfId="0" applyFont="1" applyBorder="1" applyAlignment="1">
      <alignment horizontal="center" vertical="center"/>
    </xf>
    <xf numFmtId="0" fontId="68" fillId="0" borderId="11" xfId="0" applyFont="1" applyBorder="1" applyAlignment="1">
      <alignment horizontal="center" vertical="center"/>
    </xf>
    <xf numFmtId="0" fontId="51" fillId="0" borderId="46" xfId="0" applyFont="1" applyBorder="1" applyAlignment="1">
      <alignment horizontal="center" vertical="center"/>
    </xf>
    <xf numFmtId="0" fontId="45" fillId="20" borderId="19" xfId="0" applyFont="1" applyFill="1" applyBorder="1" applyAlignment="1">
      <alignment horizontal="center" vertical="center"/>
    </xf>
    <xf numFmtId="0" fontId="68" fillId="0" borderId="18" xfId="0" applyFont="1" applyBorder="1" applyAlignment="1">
      <alignment horizontal="center" vertical="center"/>
    </xf>
    <xf numFmtId="0" fontId="68" fillId="20" borderId="19" xfId="0" applyFont="1" applyFill="1" applyBorder="1" applyAlignment="1">
      <alignment horizontal="center" vertical="center"/>
    </xf>
    <xf numFmtId="0" fontId="68" fillId="20" borderId="20" xfId="0" applyFont="1" applyFill="1" applyBorder="1" applyAlignment="1">
      <alignment horizontal="center" vertical="center"/>
    </xf>
    <xf numFmtId="0" fontId="68" fillId="20" borderId="0" xfId="0" applyFont="1" applyFill="1" applyBorder="1" applyAlignment="1">
      <alignment horizontal="center" vertical="center"/>
    </xf>
    <xf numFmtId="0" fontId="68" fillId="20" borderId="16" xfId="0" applyFont="1" applyFill="1" applyBorder="1" applyAlignment="1">
      <alignment horizontal="center" vertical="center"/>
    </xf>
    <xf numFmtId="0" fontId="68" fillId="0" borderId="105" xfId="0" applyFont="1" applyBorder="1" applyAlignment="1">
      <alignment horizontal="center" vertical="center"/>
    </xf>
    <xf numFmtId="0" fontId="68" fillId="0" borderId="45" xfId="0" applyFont="1" applyBorder="1" applyAlignment="1">
      <alignment horizontal="center" vertical="center"/>
    </xf>
    <xf numFmtId="0" fontId="68" fillId="0" borderId="35" xfId="0" applyFont="1" applyBorder="1" applyAlignment="1">
      <alignment horizontal="center" vertical="center"/>
    </xf>
    <xf numFmtId="0" fontId="45" fillId="20" borderId="20" xfId="0" applyFont="1" applyFill="1" applyBorder="1" applyAlignment="1">
      <alignment horizontal="center" vertical="center"/>
    </xf>
    <xf numFmtId="0" fontId="51" fillId="20" borderId="14" xfId="0" applyFont="1" applyFill="1" applyBorder="1" applyAlignment="1">
      <alignment horizontal="center" vertical="center"/>
    </xf>
    <xf numFmtId="0" fontId="51" fillId="20" borderId="19" xfId="0" applyFont="1" applyFill="1" applyBorder="1" applyAlignment="1">
      <alignment horizontal="center" vertical="center"/>
    </xf>
    <xf numFmtId="0" fontId="51" fillId="20" borderId="20" xfId="0" applyFont="1" applyFill="1" applyBorder="1" applyAlignment="1">
      <alignment horizontal="center" vertical="center"/>
    </xf>
    <xf numFmtId="0" fontId="70" fillId="22" borderId="13" xfId="0" applyFont="1" applyFill="1" applyBorder="1">
      <alignment vertical="center"/>
    </xf>
    <xf numFmtId="0" fontId="70" fillId="22" borderId="24" xfId="0" applyFont="1" applyFill="1" applyBorder="1">
      <alignment vertical="center"/>
    </xf>
    <xf numFmtId="0" fontId="50" fillId="18" borderId="13" xfId="0" applyFont="1" applyFill="1" applyBorder="1" applyAlignment="1">
      <alignment horizontal="center" vertical="center"/>
    </xf>
    <xf numFmtId="0" fontId="50" fillId="18" borderId="16" xfId="0" applyFont="1" applyFill="1" applyBorder="1" applyAlignment="1">
      <alignment horizontal="distributed" vertical="center" indent="1"/>
    </xf>
    <xf numFmtId="0" fontId="51" fillId="18" borderId="18" xfId="0" applyFont="1" applyFill="1" applyBorder="1" applyAlignment="1">
      <alignment horizontal="center" vertical="center"/>
    </xf>
    <xf numFmtId="0" fontId="51" fillId="18" borderId="13" xfId="0" applyNumberFormat="1" applyFont="1" applyFill="1" applyBorder="1" applyAlignment="1">
      <alignment horizontal="center" vertical="center"/>
    </xf>
    <xf numFmtId="57" fontId="44" fillId="18" borderId="13" xfId="0" applyNumberFormat="1" applyFont="1" applyFill="1" applyBorder="1" applyAlignment="1">
      <alignment horizontal="center" vertical="center"/>
    </xf>
    <xf numFmtId="0" fontId="51" fillId="18" borderId="13" xfId="0" applyFont="1" applyFill="1" applyBorder="1" applyAlignment="1">
      <alignment horizontal="center" vertical="center"/>
    </xf>
    <xf numFmtId="0" fontId="51" fillId="18" borderId="24" xfId="0" applyFont="1" applyFill="1" applyBorder="1" applyAlignment="1">
      <alignment horizontal="center" vertical="center"/>
    </xf>
    <xf numFmtId="0" fontId="51" fillId="18" borderId="14" xfId="0" applyFont="1" applyFill="1" applyBorder="1" applyAlignment="1">
      <alignment horizontal="center" vertical="center"/>
    </xf>
    <xf numFmtId="0" fontId="50" fillId="18" borderId="20" xfId="0" applyFont="1" applyFill="1" applyBorder="1" applyAlignment="1">
      <alignment horizontal="distributed" vertical="center" indent="1"/>
    </xf>
    <xf numFmtId="57" fontId="44" fillId="18" borderId="23" xfId="0" applyNumberFormat="1" applyFont="1" applyFill="1" applyBorder="1" applyAlignment="1">
      <alignment horizontal="center" vertical="center"/>
    </xf>
    <xf numFmtId="0" fontId="44" fillId="18" borderId="13" xfId="0" applyFont="1" applyFill="1" applyBorder="1" applyAlignment="1">
      <alignment horizontal="center" vertical="center"/>
    </xf>
    <xf numFmtId="0" fontId="50" fillId="18" borderId="24" xfId="0" applyFont="1" applyFill="1" applyBorder="1" applyAlignment="1">
      <alignment horizontal="center" vertical="center"/>
    </xf>
    <xf numFmtId="0" fontId="59" fillId="0" borderId="26" xfId="0" applyFont="1" applyBorder="1" applyAlignment="1">
      <alignment horizontal="center" vertical="center"/>
    </xf>
    <xf numFmtId="0" fontId="59" fillId="18" borderId="26" xfId="0" applyFont="1" applyFill="1" applyBorder="1" applyAlignment="1">
      <alignment horizontal="center" vertical="center"/>
    </xf>
    <xf numFmtId="0" fontId="50" fillId="18" borderId="42" xfId="0" applyFont="1" applyFill="1" applyBorder="1" applyAlignment="1">
      <alignment horizontal="distributed" vertical="center" indent="1"/>
    </xf>
    <xf numFmtId="0" fontId="50" fillId="18" borderId="103" xfId="0" applyFont="1" applyFill="1" applyBorder="1" applyAlignment="1">
      <alignment horizontal="distributed" vertical="center" indent="1"/>
    </xf>
    <xf numFmtId="0" fontId="51" fillId="18" borderId="23" xfId="0" applyFont="1" applyFill="1" applyBorder="1" applyAlignment="1">
      <alignment horizontal="center" vertical="center"/>
    </xf>
    <xf numFmtId="0" fontId="72" fillId="18" borderId="24" xfId="0" applyFont="1" applyFill="1" applyBorder="1" applyAlignment="1">
      <alignment horizontal="center" vertical="center"/>
    </xf>
    <xf numFmtId="0" fontId="72" fillId="18" borderId="13" xfId="0" applyFont="1" applyFill="1" applyBorder="1" applyAlignment="1">
      <alignment horizontal="distributed" vertical="center" indent="1"/>
    </xf>
    <xf numFmtId="0" fontId="72" fillId="18" borderId="24" xfId="0" applyFont="1" applyFill="1" applyBorder="1" applyAlignment="1">
      <alignment horizontal="distributed" vertical="center" indent="1"/>
    </xf>
    <xf numFmtId="0" fontId="70" fillId="18" borderId="102" xfId="0" applyFont="1" applyFill="1" applyBorder="1" applyAlignment="1">
      <alignment horizontal="center" vertical="center"/>
    </xf>
    <xf numFmtId="0" fontId="70" fillId="18" borderId="15" xfId="0" applyFont="1" applyFill="1" applyBorder="1" applyAlignment="1">
      <alignment horizontal="center" vertical="center"/>
    </xf>
    <xf numFmtId="0" fontId="70" fillId="18" borderId="59" xfId="0" applyFont="1" applyFill="1" applyBorder="1" applyAlignment="1">
      <alignment horizontal="center" vertical="center"/>
    </xf>
    <xf numFmtId="0" fontId="70" fillId="18" borderId="25" xfId="0" applyFont="1" applyFill="1" applyBorder="1" applyAlignment="1">
      <alignment horizontal="center" vertical="center"/>
    </xf>
    <xf numFmtId="0" fontId="50" fillId="18" borderId="57" xfId="0" applyFont="1" applyFill="1" applyBorder="1" applyAlignment="1">
      <alignment horizontal="distributed" vertical="center" indent="1"/>
    </xf>
    <xf numFmtId="0" fontId="70" fillId="18" borderId="23" xfId="0" applyFont="1" applyFill="1" applyBorder="1" applyAlignment="1">
      <alignment horizontal="center" vertical="center"/>
    </xf>
    <xf numFmtId="0" fontId="70" fillId="18" borderId="38" xfId="0" applyFont="1" applyFill="1" applyBorder="1" applyAlignment="1">
      <alignment horizontal="center" vertical="center"/>
    </xf>
    <xf numFmtId="0" fontId="50" fillId="18" borderId="23" xfId="0" applyFont="1" applyFill="1" applyBorder="1" applyAlignment="1">
      <alignment horizontal="center" vertical="center"/>
    </xf>
    <xf numFmtId="0" fontId="44" fillId="18" borderId="24" xfId="0" applyFont="1" applyFill="1" applyBorder="1" applyAlignment="1">
      <alignment horizontal="center" vertical="center"/>
    </xf>
    <xf numFmtId="0" fontId="68" fillId="0" borderId="65" xfId="0" applyFont="1" applyBorder="1" applyAlignment="1">
      <alignment horizontal="center" vertical="center"/>
    </xf>
    <xf numFmtId="0" fontId="68" fillId="0" borderId="17" xfId="0" applyFont="1" applyBorder="1" applyAlignment="1">
      <alignment horizontal="center" vertical="center"/>
    </xf>
    <xf numFmtId="0" fontId="51" fillId="0" borderId="23" xfId="0" applyFont="1" applyBorder="1" applyAlignment="1">
      <alignment horizontal="center" vertical="center" textRotation="255"/>
    </xf>
    <xf numFmtId="0" fontId="51" fillId="18" borderId="39" xfId="0" applyFont="1" applyFill="1" applyBorder="1" applyAlignment="1">
      <alignment horizontal="center" vertical="center"/>
    </xf>
    <xf numFmtId="57" fontId="44" fillId="18" borderId="39" xfId="0" applyNumberFormat="1" applyFont="1" applyFill="1" applyBorder="1" applyAlignment="1">
      <alignment horizontal="center" vertical="center"/>
    </xf>
    <xf numFmtId="0" fontId="51" fillId="18" borderId="24" xfId="0" applyNumberFormat="1" applyFont="1" applyFill="1" applyBorder="1" applyAlignment="1">
      <alignment horizontal="center" vertical="center"/>
    </xf>
    <xf numFmtId="0" fontId="50" fillId="0" borderId="89" xfId="0" applyFont="1" applyBorder="1" applyAlignment="1">
      <alignment horizontal="center" vertical="center" textRotation="255"/>
    </xf>
    <xf numFmtId="0" fontId="50" fillId="0" borderId="22" xfId="0" applyFont="1" applyBorder="1" applyAlignment="1">
      <alignment horizontal="center" vertical="center" textRotation="255"/>
    </xf>
    <xf numFmtId="0" fontId="50" fillId="0" borderId="23" xfId="0" applyFont="1" applyBorder="1" applyAlignment="1">
      <alignment horizontal="center" vertical="center" textRotation="255"/>
    </xf>
    <xf numFmtId="0" fontId="50" fillId="0" borderId="39" xfId="0" applyFont="1" applyBorder="1" applyAlignment="1">
      <alignment horizontal="center" vertical="center" textRotation="255"/>
    </xf>
    <xf numFmtId="0" fontId="50" fillId="0" borderId="13" xfId="0" applyFont="1" applyBorder="1" applyAlignment="1">
      <alignment horizontal="center" vertical="center" textRotation="255"/>
    </xf>
    <xf numFmtId="0" fontId="50" fillId="18" borderId="39" xfId="0" applyFont="1" applyFill="1" applyBorder="1" applyAlignment="1">
      <alignment horizontal="center" vertical="center"/>
    </xf>
    <xf numFmtId="0" fontId="50" fillId="18" borderId="43" xfId="0" applyFont="1" applyFill="1" applyBorder="1" applyAlignment="1">
      <alignment horizontal="distributed" vertical="center" indent="1"/>
    </xf>
    <xf numFmtId="0" fontId="51" fillId="18" borderId="39" xfId="0" applyNumberFormat="1" applyFont="1" applyFill="1" applyBorder="1" applyAlignment="1">
      <alignment horizontal="center" vertical="center"/>
    </xf>
    <xf numFmtId="57" fontId="44" fillId="18" borderId="24" xfId="0" applyNumberFormat="1" applyFont="1" applyFill="1" applyBorder="1" applyAlignment="1">
      <alignment horizontal="center" vertical="center"/>
    </xf>
    <xf numFmtId="0" fontId="70" fillId="0" borderId="39" xfId="0" applyFont="1" applyBorder="1" applyAlignment="1">
      <alignment horizontal="center" vertical="center" textRotation="255"/>
    </xf>
    <xf numFmtId="0" fontId="70" fillId="0" borderId="13" xfId="0" applyFont="1" applyBorder="1" applyAlignment="1">
      <alignment horizontal="center" vertical="center" textRotation="255"/>
    </xf>
    <xf numFmtId="0" fontId="70" fillId="0" borderId="38" xfId="0" applyFont="1" applyBorder="1" applyAlignment="1">
      <alignment horizontal="center" vertical="center" textRotation="255"/>
    </xf>
    <xf numFmtId="178" fontId="54" fillId="18" borderId="13" xfId="0" applyNumberFormat="1" applyFont="1" applyFill="1" applyBorder="1" applyAlignment="1">
      <alignment horizontal="center" vertical="center"/>
    </xf>
    <xf numFmtId="178" fontId="54" fillId="18" borderId="24" xfId="0" applyNumberFormat="1" applyFont="1" applyFill="1" applyBorder="1" applyAlignment="1">
      <alignment horizontal="center" vertical="center"/>
    </xf>
    <xf numFmtId="178" fontId="54" fillId="18" borderId="23" xfId="0" applyNumberFormat="1" applyFont="1" applyFill="1" applyBorder="1" applyAlignment="1">
      <alignment horizontal="center" vertical="center"/>
    </xf>
    <xf numFmtId="0" fontId="44" fillId="18" borderId="21" xfId="0" applyFont="1" applyFill="1" applyBorder="1" applyAlignment="1">
      <alignment horizontal="center" vertical="center"/>
    </xf>
    <xf numFmtId="0" fontId="44" fillId="18" borderId="69" xfId="0" applyFont="1" applyFill="1" applyBorder="1" applyAlignment="1">
      <alignment horizontal="center" vertical="center"/>
    </xf>
    <xf numFmtId="0" fontId="70" fillId="0" borderId="46" xfId="0" applyFont="1" applyBorder="1" applyAlignment="1">
      <alignment horizontal="center" vertical="center" wrapText="1"/>
    </xf>
    <xf numFmtId="0" fontId="70" fillId="0" borderId="47" xfId="0" applyFont="1" applyBorder="1" applyAlignment="1">
      <alignment horizontal="center" vertical="center" wrapText="1"/>
    </xf>
    <xf numFmtId="0" fontId="70" fillId="0" borderId="14" xfId="0" applyFont="1" applyBorder="1" applyAlignment="1">
      <alignment horizontal="center" vertical="center" wrapText="1"/>
    </xf>
    <xf numFmtId="0" fontId="70" fillId="0" borderId="19" xfId="0" applyFont="1" applyBorder="1" applyAlignment="1">
      <alignment horizontal="center" vertical="center" wrapText="1"/>
    </xf>
    <xf numFmtId="0" fontId="50" fillId="20" borderId="14" xfId="0" applyFont="1" applyFill="1" applyBorder="1" applyAlignment="1">
      <alignment horizontal="center" vertical="center"/>
    </xf>
    <xf numFmtId="0" fontId="50" fillId="20" borderId="19" xfId="0" applyFont="1" applyFill="1" applyBorder="1" applyAlignment="1">
      <alignment horizontal="center" vertical="center"/>
    </xf>
    <xf numFmtId="0" fontId="51" fillId="18" borderId="21" xfId="0" applyFont="1" applyFill="1" applyBorder="1" applyAlignment="1">
      <alignment horizontal="center" vertical="center"/>
    </xf>
    <xf numFmtId="0" fontId="51" fillId="18" borderId="69" xfId="0" applyFont="1" applyFill="1" applyBorder="1" applyAlignment="1">
      <alignment horizontal="center" vertical="center"/>
    </xf>
    <xf numFmtId="0" fontId="50" fillId="0" borderId="14" xfId="0" applyFont="1" applyBorder="1" applyAlignment="1">
      <alignment horizontal="center" vertical="center"/>
    </xf>
    <xf numFmtId="0" fontId="50" fillId="0" borderId="19" xfId="0" applyFont="1" applyBorder="1" applyAlignment="1">
      <alignment horizontal="center" vertical="center"/>
    </xf>
    <xf numFmtId="0" fontId="50" fillId="0" borderId="46" xfId="0" applyFont="1" applyBorder="1" applyAlignment="1">
      <alignment horizontal="center" vertical="center"/>
    </xf>
    <xf numFmtId="0" fontId="50" fillId="0" borderId="47" xfId="0" applyFont="1" applyBorder="1" applyAlignment="1">
      <alignment horizontal="center" vertical="center"/>
    </xf>
    <xf numFmtId="0" fontId="68" fillId="20" borderId="14" xfId="0" applyFont="1" applyFill="1" applyBorder="1" applyAlignment="1">
      <alignment horizontal="center" vertical="center"/>
    </xf>
    <xf numFmtId="0" fontId="51" fillId="18" borderId="15" xfId="0" applyFont="1" applyFill="1" applyBorder="1" applyAlignment="1">
      <alignment horizontal="center" vertical="center"/>
    </xf>
    <xf numFmtId="0" fontId="51" fillId="18" borderId="25" xfId="0" applyFont="1" applyFill="1" applyBorder="1" applyAlignment="1">
      <alignment horizontal="center" vertical="center"/>
    </xf>
    <xf numFmtId="0" fontId="50" fillId="20" borderId="46" xfId="0" applyFont="1" applyFill="1" applyBorder="1" applyAlignment="1">
      <alignment horizontal="center" vertical="center"/>
    </xf>
    <xf numFmtId="0" fontId="50" fillId="20" borderId="47" xfId="0" applyFont="1" applyFill="1" applyBorder="1" applyAlignment="1">
      <alignment horizontal="center" vertical="center"/>
    </xf>
    <xf numFmtId="58" fontId="25" fillId="0" borderId="0" xfId="0" applyNumberFormat="1" applyFont="1" applyBorder="1" applyAlignment="1">
      <alignment horizontal="center" vertical="center"/>
    </xf>
    <xf numFmtId="0" fontId="104" fillId="0" borderId="25" xfId="0" applyFont="1" applyBorder="1" applyAlignment="1">
      <alignment horizontal="center" vertical="center"/>
    </xf>
    <xf numFmtId="0" fontId="50" fillId="0" borderId="45" xfId="0" applyFont="1" applyBorder="1" applyAlignment="1">
      <alignment horizontal="center" vertical="center"/>
    </xf>
    <xf numFmtId="0" fontId="50" fillId="0" borderId="35" xfId="0" applyFont="1" applyBorder="1" applyAlignment="1">
      <alignment horizontal="center" vertical="center"/>
    </xf>
    <xf numFmtId="0" fontId="68" fillId="18" borderId="17" xfId="0" applyFont="1" applyFill="1" applyBorder="1" applyAlignment="1">
      <alignment horizontal="center" vertical="center"/>
    </xf>
    <xf numFmtId="0" fontId="68" fillId="18" borderId="37" xfId="0" applyFont="1" applyFill="1" applyBorder="1" applyAlignment="1">
      <alignment horizontal="center" vertical="center"/>
    </xf>
    <xf numFmtId="0" fontId="104" fillId="0" borderId="19" xfId="0" applyFont="1" applyBorder="1" applyAlignment="1">
      <alignment horizontal="center" vertical="center"/>
    </xf>
    <xf numFmtId="0" fontId="104" fillId="0" borderId="20" xfId="0" applyFont="1" applyBorder="1" applyAlignment="1">
      <alignment horizontal="center" vertical="center"/>
    </xf>
    <xf numFmtId="0" fontId="68" fillId="18" borderId="67" xfId="0" applyFont="1" applyFill="1" applyBorder="1" applyAlignment="1">
      <alignment horizontal="center" vertical="center"/>
    </xf>
    <xf numFmtId="0" fontId="68" fillId="18" borderId="55" xfId="0" applyFont="1" applyFill="1" applyBorder="1" applyAlignment="1">
      <alignment horizontal="center" vertical="center"/>
    </xf>
    <xf numFmtId="0" fontId="104" fillId="0" borderId="14" xfId="0" applyFont="1" applyBorder="1" applyAlignment="1">
      <alignment horizontal="center" vertical="center"/>
    </xf>
    <xf numFmtId="0" fontId="80" fillId="0" borderId="46" xfId="0" applyFont="1" applyBorder="1" applyAlignment="1">
      <alignment horizontal="center" vertical="center"/>
    </xf>
    <xf numFmtId="0" fontId="80" fillId="0" borderId="47" xfId="0" applyFont="1" applyBorder="1" applyAlignment="1">
      <alignment horizontal="center" vertical="center"/>
    </xf>
    <xf numFmtId="0" fontId="80" fillId="0" borderId="0" xfId="0" applyFont="1" applyBorder="1" applyAlignment="1">
      <alignment horizontal="center" vertical="center"/>
    </xf>
    <xf numFmtId="0" fontId="80" fillId="20" borderId="46" xfId="0" applyFont="1" applyFill="1" applyBorder="1" applyAlignment="1">
      <alignment horizontal="center" vertical="center"/>
    </xf>
    <xf numFmtId="0" fontId="80" fillId="20" borderId="47" xfId="0" applyFont="1" applyFill="1" applyBorder="1" applyAlignment="1">
      <alignment horizontal="center" vertical="center"/>
    </xf>
    <xf numFmtId="0" fontId="41" fillId="20" borderId="14" xfId="0" applyFont="1" applyFill="1" applyBorder="1" applyAlignment="1">
      <alignment horizontal="center" vertical="center"/>
    </xf>
    <xf numFmtId="0" fontId="41" fillId="20" borderId="19" xfId="0" applyFont="1" applyFill="1" applyBorder="1" applyAlignment="1">
      <alignment horizontal="center" vertical="center"/>
    </xf>
    <xf numFmtId="0" fontId="79" fillId="18" borderId="23" xfId="0" applyFont="1" applyFill="1" applyBorder="1" applyAlignment="1">
      <alignment horizontal="center" vertical="center"/>
    </xf>
    <xf numFmtId="0" fontId="79" fillId="18" borderId="13" xfId="0" applyFont="1" applyFill="1" applyBorder="1" applyAlignment="1">
      <alignment horizontal="center" vertical="center"/>
    </xf>
    <xf numFmtId="0" fontId="79" fillId="18" borderId="24" xfId="0" applyFont="1" applyFill="1" applyBorder="1" applyAlignment="1">
      <alignment horizontal="center" vertical="center"/>
    </xf>
    <xf numFmtId="0" fontId="79" fillId="18" borderId="16" xfId="0" applyFont="1" applyFill="1" applyBorder="1" applyAlignment="1">
      <alignment horizontal="center" vertical="center"/>
    </xf>
    <xf numFmtId="0" fontId="80" fillId="0" borderId="14" xfId="0" applyFont="1" applyBorder="1" applyAlignment="1">
      <alignment horizontal="center" vertical="center"/>
    </xf>
    <xf numFmtId="0" fontId="80" fillId="0" borderId="19" xfId="0" applyFont="1" applyBorder="1" applyAlignment="1">
      <alignment horizontal="center" vertical="center"/>
    </xf>
    <xf numFmtId="0" fontId="79" fillId="18" borderId="18" xfId="0" applyFont="1" applyFill="1" applyBorder="1" applyAlignment="1">
      <alignment horizontal="center" vertical="center"/>
    </xf>
    <xf numFmtId="0" fontId="79" fillId="18" borderId="14" xfId="0" applyFont="1" applyFill="1" applyBorder="1" applyAlignment="1">
      <alignment horizontal="center" vertical="center"/>
    </xf>
    <xf numFmtId="0" fontId="79" fillId="18" borderId="16" xfId="0" applyFont="1" applyFill="1" applyBorder="1" applyAlignment="1">
      <alignment horizontal="distributed" vertical="center" indent="1"/>
    </xf>
    <xf numFmtId="0" fontId="79" fillId="18" borderId="20" xfId="0" applyFont="1" applyFill="1" applyBorder="1" applyAlignment="1">
      <alignment horizontal="distributed" vertical="center" indent="1"/>
    </xf>
    <xf numFmtId="0" fontId="54" fillId="18" borderId="13" xfId="0" applyFont="1" applyFill="1" applyBorder="1" applyAlignment="1">
      <alignment horizontal="center" vertical="center"/>
    </xf>
    <xf numFmtId="0" fontId="54" fillId="18" borderId="24" xfId="0" applyFont="1" applyFill="1" applyBorder="1" applyAlignment="1">
      <alignment horizontal="center" vertical="center"/>
    </xf>
    <xf numFmtId="57" fontId="55" fillId="18" borderId="13" xfId="0" applyNumberFormat="1" applyFont="1" applyFill="1" applyBorder="1" applyAlignment="1">
      <alignment horizontal="center" vertical="center"/>
    </xf>
    <xf numFmtId="0" fontId="55" fillId="18" borderId="24" xfId="0" applyFont="1" applyFill="1" applyBorder="1" applyAlignment="1">
      <alignment horizontal="center" vertical="center"/>
    </xf>
    <xf numFmtId="0" fontId="41" fillId="18" borderId="13" xfId="0" applyNumberFormat="1" applyFont="1" applyFill="1" applyBorder="1" applyAlignment="1">
      <alignment horizontal="center" vertical="center"/>
    </xf>
    <xf numFmtId="0" fontId="72" fillId="18" borderId="16" xfId="0" applyFont="1" applyFill="1" applyBorder="1" applyAlignment="1">
      <alignment horizontal="center" vertical="center"/>
    </xf>
    <xf numFmtId="0" fontId="79" fillId="18" borderId="42" xfId="0" applyFont="1" applyFill="1" applyBorder="1" applyAlignment="1">
      <alignment horizontal="distributed" vertical="center" indent="1"/>
    </xf>
    <xf numFmtId="0" fontId="55" fillId="18" borderId="13" xfId="0" applyFont="1" applyFill="1" applyBorder="1" applyAlignment="1">
      <alignment horizontal="center" vertical="center"/>
    </xf>
    <xf numFmtId="0" fontId="41" fillId="18" borderId="23" xfId="0" applyNumberFormat="1" applyFont="1" applyFill="1" applyBorder="1" applyAlignment="1">
      <alignment horizontal="center" vertical="center"/>
    </xf>
    <xf numFmtId="0" fontId="81" fillId="18" borderId="16" xfId="0" applyFont="1" applyFill="1" applyBorder="1" applyAlignment="1">
      <alignment horizontal="distributed" vertical="center" indent="1"/>
    </xf>
    <xf numFmtId="0" fontId="41" fillId="18" borderId="24" xfId="0" applyNumberFormat="1" applyFont="1" applyFill="1" applyBorder="1" applyAlignment="1">
      <alignment horizontal="center" vertical="center"/>
    </xf>
    <xf numFmtId="57" fontId="55" fillId="18" borderId="24" xfId="0" applyNumberFormat="1" applyFont="1" applyFill="1" applyBorder="1" applyAlignment="1">
      <alignment horizontal="center" vertical="center"/>
    </xf>
    <xf numFmtId="58" fontId="71" fillId="0" borderId="0" xfId="0" applyNumberFormat="1" applyFont="1" applyBorder="1" applyAlignment="1">
      <alignment horizontal="center" vertical="center"/>
    </xf>
    <xf numFmtId="0" fontId="80" fillId="0" borderId="18" xfId="0" applyFont="1" applyBorder="1" applyAlignment="1">
      <alignment horizontal="center" vertical="center"/>
    </xf>
    <xf numFmtId="0" fontId="80" fillId="0" borderId="16" xfId="0" applyFont="1" applyBorder="1" applyAlignment="1">
      <alignment horizontal="center" vertical="center"/>
    </xf>
    <xf numFmtId="0" fontId="80" fillId="0" borderId="20" xfId="0" applyFont="1" applyBorder="1" applyAlignment="1">
      <alignment horizontal="center" vertical="center"/>
    </xf>
    <xf numFmtId="0" fontId="80" fillId="0" borderId="25" xfId="0" applyFont="1" applyBorder="1" applyAlignment="1">
      <alignment horizontal="center" vertical="center"/>
    </xf>
    <xf numFmtId="0" fontId="41" fillId="0" borderId="89" xfId="0" applyFont="1" applyBorder="1" applyAlignment="1">
      <alignment horizontal="center" vertical="center" textRotation="255"/>
    </xf>
    <xf numFmtId="0" fontId="41" fillId="0" borderId="22" xfId="0" applyFont="1" applyBorder="1" applyAlignment="1">
      <alignment horizontal="center" vertical="center" textRotation="255"/>
    </xf>
    <xf numFmtId="0" fontId="41" fillId="0" borderId="32" xfId="0" applyFont="1" applyBorder="1" applyAlignment="1">
      <alignment horizontal="center" vertical="center" textRotation="255"/>
    </xf>
    <xf numFmtId="0" fontId="80" fillId="0" borderId="39" xfId="0" applyFont="1" applyBorder="1" applyAlignment="1">
      <alignment horizontal="center" vertical="center" textRotation="255"/>
    </xf>
    <xf numFmtId="0" fontId="80" fillId="0" borderId="13" xfId="0" applyFont="1" applyBorder="1" applyAlignment="1">
      <alignment horizontal="center" vertical="center" textRotation="255"/>
    </xf>
    <xf numFmtId="0" fontId="80" fillId="0" borderId="38" xfId="0" applyFont="1" applyBorder="1" applyAlignment="1">
      <alignment horizontal="center" vertical="center" textRotation="255"/>
    </xf>
    <xf numFmtId="0" fontId="80" fillId="0" borderId="89" xfId="0" applyFont="1" applyBorder="1" applyAlignment="1">
      <alignment horizontal="center" vertical="center" textRotation="255"/>
    </xf>
    <xf numFmtId="0" fontId="80" fillId="0" borderId="22" xfId="0" applyFont="1" applyBorder="1" applyAlignment="1">
      <alignment horizontal="center" vertical="center" textRotation="255"/>
    </xf>
    <xf numFmtId="0" fontId="80" fillId="0" borderId="32" xfId="0" applyFont="1" applyBorder="1" applyAlignment="1">
      <alignment horizontal="center" vertical="center" textRotation="255"/>
    </xf>
    <xf numFmtId="0" fontId="41" fillId="0" borderId="39" xfId="0" applyFont="1" applyBorder="1" applyAlignment="1">
      <alignment horizontal="center" vertical="center" textRotation="255"/>
    </xf>
    <xf numFmtId="0" fontId="41" fillId="0" borderId="13" xfId="0" applyFont="1" applyBorder="1" applyAlignment="1">
      <alignment horizontal="center" vertical="center" textRotation="255"/>
    </xf>
    <xf numFmtId="0" fontId="41" fillId="0" borderId="38" xfId="0" applyFont="1" applyBorder="1" applyAlignment="1">
      <alignment horizontal="center" vertical="center" textRotation="255"/>
    </xf>
    <xf numFmtId="0" fontId="54" fillId="18" borderId="18" xfId="0" applyFont="1" applyFill="1" applyBorder="1" applyAlignment="1">
      <alignment horizontal="center" vertical="center"/>
    </xf>
    <xf numFmtId="0" fontId="79" fillId="0" borderId="104" xfId="0" applyFont="1" applyBorder="1" applyAlignment="1">
      <alignment horizontal="center" vertical="center"/>
    </xf>
    <xf numFmtId="0" fontId="79" fillId="0" borderId="63" xfId="0" applyFont="1" applyBorder="1" applyAlignment="1">
      <alignment horizontal="center" vertical="center"/>
    </xf>
    <xf numFmtId="0" fontId="79" fillId="0" borderId="41" xfId="0" applyFont="1" applyBorder="1" applyAlignment="1">
      <alignment horizontal="center" vertical="center"/>
    </xf>
    <xf numFmtId="0" fontId="81" fillId="18" borderId="20" xfId="0" applyFont="1" applyFill="1" applyBorder="1" applyAlignment="1">
      <alignment horizontal="distributed" vertical="center" indent="1"/>
    </xf>
    <xf numFmtId="0" fontId="55" fillId="0" borderId="39" xfId="0" applyFont="1" applyBorder="1" applyAlignment="1">
      <alignment horizontal="center" vertical="center" textRotation="255"/>
    </xf>
    <xf numFmtId="0" fontId="55" fillId="0" borderId="13" xfId="0" applyFont="1" applyBorder="1" applyAlignment="1">
      <alignment horizontal="center" vertical="center" textRotation="255"/>
    </xf>
    <xf numFmtId="0" fontId="55" fillId="0" borderId="38" xfId="0" applyFont="1" applyBorder="1" applyAlignment="1">
      <alignment horizontal="center" vertical="center" textRotation="255"/>
    </xf>
    <xf numFmtId="57" fontId="55" fillId="18" borderId="23" xfId="0" applyNumberFormat="1" applyFont="1" applyFill="1" applyBorder="1" applyAlignment="1">
      <alignment horizontal="center" vertical="center"/>
    </xf>
    <xf numFmtId="178" fontId="54" fillId="19" borderId="13" xfId="0" applyNumberFormat="1" applyFont="1" applyFill="1" applyBorder="1" applyAlignment="1">
      <alignment horizontal="center" vertical="center"/>
    </xf>
    <xf numFmtId="178" fontId="54" fillId="19" borderId="24" xfId="0" applyNumberFormat="1" applyFont="1" applyFill="1" applyBorder="1" applyAlignment="1">
      <alignment horizontal="center" vertical="center"/>
    </xf>
    <xf numFmtId="0" fontId="80" fillId="20" borderId="14" xfId="0" applyFont="1" applyFill="1" applyBorder="1" applyAlignment="1">
      <alignment horizontal="center" vertical="center"/>
    </xf>
    <xf numFmtId="0" fontId="80" fillId="20" borderId="19" xfId="0" applyFont="1" applyFill="1" applyBorder="1" applyAlignment="1">
      <alignment horizontal="center" vertical="center"/>
    </xf>
    <xf numFmtId="0" fontId="80" fillId="0" borderId="46" xfId="0" applyFont="1" applyBorder="1" applyAlignment="1">
      <alignment horizontal="center" vertical="center" wrapText="1"/>
    </xf>
    <xf numFmtId="0" fontId="80" fillId="0" borderId="47" xfId="0" applyFont="1" applyBorder="1" applyAlignment="1">
      <alignment horizontal="center" vertical="center" wrapText="1"/>
    </xf>
    <xf numFmtId="0" fontId="80" fillId="0" borderId="18" xfId="0" applyFont="1" applyBorder="1" applyAlignment="1">
      <alignment horizontal="center" vertical="center" wrapText="1"/>
    </xf>
    <xf numFmtId="0" fontId="80" fillId="0" borderId="0" xfId="0" applyFont="1" applyBorder="1" applyAlignment="1">
      <alignment horizontal="center" vertical="center" wrapText="1"/>
    </xf>
    <xf numFmtId="0" fontId="74" fillId="0" borderId="106" xfId="0" applyFont="1" applyBorder="1" applyAlignment="1">
      <alignment horizontal="center" vertical="center"/>
    </xf>
    <xf numFmtId="0" fontId="74" fillId="0" borderId="107" xfId="0" applyFont="1" applyBorder="1" applyAlignment="1">
      <alignment horizontal="center" vertical="center"/>
    </xf>
    <xf numFmtId="0" fontId="74" fillId="0" borderId="108" xfId="0" applyFont="1" applyBorder="1" applyAlignment="1">
      <alignment horizontal="center" vertical="center"/>
    </xf>
    <xf numFmtId="0" fontId="83" fillId="0" borderId="0" xfId="0" applyFont="1" applyAlignment="1">
      <alignment horizontal="center" vertical="center"/>
    </xf>
    <xf numFmtId="0" fontId="105" fillId="18" borderId="22" xfId="0" applyNumberFormat="1" applyFont="1" applyFill="1" applyBorder="1" applyAlignment="1" applyProtection="1">
      <alignment horizontal="center" vertical="center" wrapText="1"/>
      <protection locked="0"/>
    </xf>
    <xf numFmtId="0" fontId="45" fillId="0" borderId="23" xfId="0" applyFont="1" applyBorder="1" applyAlignment="1">
      <alignment horizontal="center" vertical="center"/>
    </xf>
    <xf numFmtId="0" fontId="44" fillId="0" borderId="14" xfId="0" applyFont="1" applyBorder="1" applyAlignment="1">
      <alignment horizontal="center" vertical="center"/>
    </xf>
    <xf numFmtId="0" fontId="44" fillId="0" borderId="19" xfId="0" applyFont="1" applyBorder="1" applyAlignment="1">
      <alignment horizontal="center" vertical="center"/>
    </xf>
    <xf numFmtId="0" fontId="44" fillId="0" borderId="20" xfId="0" applyFont="1" applyBorder="1" applyAlignment="1">
      <alignment horizontal="center" vertical="center"/>
    </xf>
    <xf numFmtId="0" fontId="45" fillId="20" borderId="14" xfId="0" applyFont="1" applyFill="1" applyBorder="1" applyAlignment="1">
      <alignment horizontal="center" vertical="center"/>
    </xf>
    <xf numFmtId="0" fontId="44" fillId="0" borderId="24" xfId="0" applyFont="1" applyBorder="1" applyAlignment="1">
      <alignment horizontal="center" vertical="center"/>
    </xf>
    <xf numFmtId="0" fontId="44" fillId="0" borderId="23" xfId="0" applyFont="1" applyBorder="1" applyAlignment="1">
      <alignment horizontal="center" vertical="center"/>
    </xf>
    <xf numFmtId="0" fontId="44" fillId="24" borderId="24" xfId="0" applyFont="1" applyFill="1" applyBorder="1" applyAlignment="1">
      <alignment horizontal="center" vertical="center"/>
    </xf>
    <xf numFmtId="0" fontId="44" fillId="20" borderId="23" xfId="0" applyFont="1" applyFill="1" applyBorder="1" applyAlignment="1">
      <alignment horizontal="center" vertical="center"/>
    </xf>
    <xf numFmtId="0" fontId="44" fillId="20" borderId="24" xfId="0" applyFont="1" applyFill="1" applyBorder="1" applyAlignment="1">
      <alignment horizontal="center" vertical="center"/>
    </xf>
    <xf numFmtId="177" fontId="25" fillId="0" borderId="0" xfId="0" applyNumberFormat="1" applyFont="1" applyBorder="1" applyAlignment="1">
      <alignment horizontal="center" vertical="center"/>
    </xf>
    <xf numFmtId="0" fontId="71" fillId="20" borderId="24" xfId="0" applyFont="1" applyFill="1" applyBorder="1" applyAlignment="1">
      <alignment horizontal="center" vertical="center"/>
    </xf>
    <xf numFmtId="0" fontId="51" fillId="0" borderId="12" xfId="0" applyFont="1" applyBorder="1" applyAlignment="1">
      <alignment horizontal="center" vertical="center"/>
    </xf>
    <xf numFmtId="0" fontId="51" fillId="0" borderId="11" xfId="0" applyFont="1" applyBorder="1" applyAlignment="1">
      <alignment horizontal="center" vertical="center"/>
    </xf>
    <xf numFmtId="0" fontId="51" fillId="18" borderId="12" xfId="0" applyFont="1" applyFill="1" applyBorder="1" applyAlignment="1">
      <alignment horizontal="center" vertical="center"/>
    </xf>
    <xf numFmtId="0" fontId="51" fillId="18" borderId="11" xfId="0" applyFont="1" applyFill="1" applyBorder="1" applyAlignment="1">
      <alignment horizontal="center" vertical="center"/>
    </xf>
    <xf numFmtId="0" fontId="44" fillId="0" borderId="22" xfId="0" applyFont="1" applyBorder="1" applyAlignment="1">
      <alignment horizontal="center" vertical="center"/>
    </xf>
    <xf numFmtId="0" fontId="44" fillId="0" borderId="22" xfId="0" applyFont="1" applyBorder="1" applyAlignment="1">
      <alignment horizontal="center" vertical="center" textRotation="255"/>
    </xf>
    <xf numFmtId="0" fontId="44" fillId="0" borderId="23" xfId="0" applyFont="1" applyBorder="1" applyAlignment="1">
      <alignment horizontal="center" vertical="center" textRotation="255"/>
    </xf>
    <xf numFmtId="0" fontId="44" fillId="0" borderId="13" xfId="0" applyFont="1" applyBorder="1" applyAlignment="1">
      <alignment horizontal="center" vertical="center" textRotation="255"/>
    </xf>
    <xf numFmtId="0" fontId="45" fillId="0" borderId="24" xfId="0" applyFont="1" applyBorder="1" applyAlignment="1">
      <alignment horizontal="center" vertical="center" textRotation="255"/>
    </xf>
    <xf numFmtId="0" fontId="45" fillId="0" borderId="22" xfId="0" applyFont="1" applyBorder="1" applyAlignment="1">
      <alignment horizontal="center" vertical="center" textRotation="255"/>
    </xf>
    <xf numFmtId="0" fontId="51" fillId="0" borderId="24" xfId="0" applyFont="1" applyBorder="1" applyAlignment="1">
      <alignment horizontal="center" vertical="center" textRotation="255"/>
    </xf>
    <xf numFmtId="0" fontId="51" fillId="0" borderId="39" xfId="0" applyFont="1" applyBorder="1" applyAlignment="1">
      <alignment horizontal="center" vertical="center"/>
    </xf>
    <xf numFmtId="0" fontId="51" fillId="0" borderId="13" xfId="0" applyFont="1" applyBorder="1" applyAlignment="1">
      <alignment horizontal="center" vertical="center"/>
    </xf>
    <xf numFmtId="0" fontId="51" fillId="0" borderId="38" xfId="0" applyFont="1" applyBorder="1" applyAlignment="1">
      <alignment horizontal="center" vertical="center"/>
    </xf>
    <xf numFmtId="0" fontId="51" fillId="0" borderId="46" xfId="0" applyFont="1" applyBorder="1" applyAlignment="1">
      <alignment horizontal="center" vertical="center" textRotation="255"/>
    </xf>
    <xf numFmtId="0" fontId="51" fillId="0" borderId="18" xfId="0" applyFont="1" applyBorder="1" applyAlignment="1">
      <alignment horizontal="center" vertical="center" textRotation="255"/>
    </xf>
    <xf numFmtId="0" fontId="51" fillId="0" borderId="69" xfId="0" applyFont="1" applyBorder="1" applyAlignment="1">
      <alignment horizontal="center" vertical="center" textRotation="255"/>
    </xf>
    <xf numFmtId="0" fontId="51" fillId="0" borderId="17" xfId="0" applyFont="1" applyBorder="1" applyAlignment="1">
      <alignment horizontal="center" vertical="center"/>
    </xf>
    <xf numFmtId="0" fontId="68" fillId="0" borderId="52" xfId="0" applyFont="1" applyBorder="1" applyAlignment="1">
      <alignment horizontal="center" vertical="center"/>
    </xf>
    <xf numFmtId="0" fontId="68" fillId="0" borderId="59" xfId="0" applyFont="1" applyBorder="1" applyAlignment="1">
      <alignment horizontal="center" vertical="center"/>
    </xf>
    <xf numFmtId="0" fontId="68" fillId="0" borderId="46" xfId="0" applyFont="1" applyBorder="1" applyAlignment="1">
      <alignment horizontal="center" vertical="center" textRotation="255"/>
    </xf>
    <xf numFmtId="0" fontId="68" fillId="0" borderId="18" xfId="0" applyFont="1" applyBorder="1" applyAlignment="1">
      <alignment horizontal="center" vertical="center" textRotation="255"/>
    </xf>
    <xf numFmtId="0" fontId="68" fillId="0" borderId="69" xfId="0" applyFont="1" applyBorder="1" applyAlignment="1">
      <alignment horizontal="center" vertical="center" textRotation="255"/>
    </xf>
    <xf numFmtId="0" fontId="51" fillId="18" borderId="20" xfId="0" applyFont="1" applyFill="1" applyBorder="1" applyAlignment="1">
      <alignment horizontal="center" vertical="center"/>
    </xf>
    <xf numFmtId="0" fontId="44" fillId="0" borderId="46" xfId="0" applyFont="1" applyBorder="1" applyAlignment="1">
      <alignment horizontal="center" vertical="center" textRotation="255"/>
    </xf>
    <xf numFmtId="0" fontId="44" fillId="0" borderId="18" xfId="0" applyFont="1" applyBorder="1" applyAlignment="1">
      <alignment horizontal="center" vertical="center" textRotation="255"/>
    </xf>
    <xf numFmtId="0" fontId="44" fillId="0" borderId="69" xfId="0" applyFont="1" applyBorder="1" applyAlignment="1">
      <alignment horizontal="center" vertical="center" textRotation="255"/>
    </xf>
    <xf numFmtId="0" fontId="68" fillId="0" borderId="24" xfId="0" applyFont="1" applyBorder="1" applyAlignment="1">
      <alignment horizontal="center" vertical="center"/>
    </xf>
    <xf numFmtId="0" fontId="68" fillId="0" borderId="23" xfId="0" applyFont="1" applyBorder="1" applyAlignment="1">
      <alignment horizontal="center" vertical="center"/>
    </xf>
    <xf numFmtId="0" fontId="68" fillId="20" borderId="17" xfId="0" applyFont="1" applyFill="1" applyBorder="1" applyAlignment="1">
      <alignment horizontal="center" vertical="center"/>
    </xf>
    <xf numFmtId="0" fontId="68" fillId="20" borderId="23" xfId="0" applyFont="1" applyFill="1" applyBorder="1" applyAlignment="1">
      <alignment horizontal="center" vertical="center"/>
    </xf>
    <xf numFmtId="0" fontId="68" fillId="20" borderId="24" xfId="0" applyFont="1" applyFill="1" applyBorder="1" applyAlignment="1">
      <alignment horizontal="center" vertical="center"/>
    </xf>
    <xf numFmtId="0" fontId="68" fillId="0" borderId="69" xfId="0" applyFont="1" applyBorder="1" applyAlignment="1">
      <alignment horizontal="center" vertical="center"/>
    </xf>
    <xf numFmtId="0" fontId="68" fillId="0" borderId="25" xfId="0" applyFont="1" applyBorder="1" applyAlignment="1">
      <alignment horizontal="center" vertical="center"/>
    </xf>
    <xf numFmtId="0" fontId="68" fillId="0" borderId="37" xfId="0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0" fontId="51" fillId="0" borderId="19" xfId="0" applyFont="1" applyBorder="1" applyAlignment="1">
      <alignment horizontal="center" vertical="center"/>
    </xf>
    <xf numFmtId="0" fontId="51" fillId="0" borderId="20" xfId="0" applyFont="1" applyBorder="1" applyAlignment="1">
      <alignment horizontal="center" vertical="center"/>
    </xf>
    <xf numFmtId="0" fontId="51" fillId="0" borderId="24" xfId="0" applyFont="1" applyBorder="1" applyAlignment="1">
      <alignment horizontal="center" vertical="center"/>
    </xf>
    <xf numFmtId="0" fontId="51" fillId="20" borderId="24" xfId="0" applyFont="1" applyFill="1" applyBorder="1" applyAlignment="1">
      <alignment horizontal="center" vertical="center"/>
    </xf>
    <xf numFmtId="0" fontId="51" fillId="0" borderId="69" xfId="0" applyFont="1" applyBorder="1" applyAlignment="1">
      <alignment horizontal="center" vertical="center"/>
    </xf>
    <xf numFmtId="0" fontId="51" fillId="0" borderId="25" xfId="0" applyFont="1" applyBorder="1" applyAlignment="1">
      <alignment horizontal="center" vertical="center"/>
    </xf>
    <xf numFmtId="0" fontId="51" fillId="0" borderId="37" xfId="0" applyFont="1" applyBorder="1" applyAlignment="1">
      <alignment horizontal="center" vertical="center"/>
    </xf>
    <xf numFmtId="0" fontId="51" fillId="20" borderId="39" xfId="0" applyFont="1" applyFill="1" applyBorder="1" applyAlignment="1">
      <alignment horizontal="center" vertical="center"/>
    </xf>
    <xf numFmtId="58" fontId="25" fillId="0" borderId="19" xfId="0" applyNumberFormat="1" applyFont="1" applyBorder="1" applyAlignment="1">
      <alignment horizontal="center" vertical="center"/>
    </xf>
    <xf numFmtId="0" fontId="68" fillId="0" borderId="41" xfId="0" applyFont="1" applyBorder="1" applyAlignment="1">
      <alignment horizontal="center" vertical="center"/>
    </xf>
    <xf numFmtId="0" fontId="68" fillId="0" borderId="89" xfId="0" applyFont="1" applyBorder="1" applyAlignment="1">
      <alignment horizontal="center" vertical="center"/>
    </xf>
    <xf numFmtId="0" fontId="68" fillId="0" borderId="22" xfId="0" applyFont="1" applyBorder="1" applyAlignment="1">
      <alignment horizontal="center" vertical="center"/>
    </xf>
    <xf numFmtId="0" fontId="68" fillId="0" borderId="32" xfId="0" applyFont="1" applyBorder="1" applyAlignment="1">
      <alignment horizontal="center" vertical="center"/>
    </xf>
    <xf numFmtId="0" fontId="102" fillId="0" borderId="21" xfId="0" applyFont="1" applyBorder="1" applyAlignment="1">
      <alignment horizontal="center" vertical="center" wrapText="1"/>
    </xf>
    <xf numFmtId="0" fontId="102" fillId="0" borderId="15" xfId="0" applyFont="1" applyBorder="1" applyAlignment="1">
      <alignment horizontal="center" vertical="center" wrapText="1"/>
    </xf>
    <xf numFmtId="0" fontId="102" fillId="0" borderId="17" xfId="0" applyFont="1" applyBorder="1" applyAlignment="1">
      <alignment horizontal="center" vertical="center" wrapText="1"/>
    </xf>
    <xf numFmtId="0" fontId="102" fillId="0" borderId="14" xfId="0" applyFont="1" applyBorder="1" applyAlignment="1">
      <alignment horizontal="center" vertical="center" wrapText="1"/>
    </xf>
    <xf numFmtId="0" fontId="102" fillId="0" borderId="19" xfId="0" applyFont="1" applyBorder="1" applyAlignment="1">
      <alignment horizontal="center" vertical="center" wrapText="1"/>
    </xf>
    <xf numFmtId="0" fontId="102" fillId="0" borderId="20" xfId="0" applyFont="1" applyBorder="1" applyAlignment="1">
      <alignment horizontal="center" vertical="center" wrapText="1"/>
    </xf>
    <xf numFmtId="0" fontId="102" fillId="0" borderId="21" xfId="0" applyFont="1" applyBorder="1" applyAlignment="1">
      <alignment horizontal="center" vertical="center" wrapText="1" readingOrder="1"/>
    </xf>
    <xf numFmtId="0" fontId="102" fillId="0" borderId="15" xfId="0" applyFont="1" applyBorder="1" applyAlignment="1">
      <alignment horizontal="center" vertical="center" wrapText="1" readingOrder="1"/>
    </xf>
    <xf numFmtId="0" fontId="102" fillId="0" borderId="17" xfId="0" applyFont="1" applyBorder="1" applyAlignment="1">
      <alignment horizontal="center" vertical="center" wrapText="1" readingOrder="1"/>
    </xf>
    <xf numFmtId="0" fontId="102" fillId="0" borderId="14" xfId="0" applyFont="1" applyBorder="1" applyAlignment="1">
      <alignment horizontal="center" vertical="center" wrapText="1" readingOrder="1"/>
    </xf>
    <xf numFmtId="0" fontId="102" fillId="0" borderId="19" xfId="0" applyFont="1" applyBorder="1" applyAlignment="1">
      <alignment horizontal="center" vertical="center" wrapText="1" readingOrder="1"/>
    </xf>
    <xf numFmtId="0" fontId="102" fillId="0" borderId="20" xfId="0" applyFont="1" applyBorder="1" applyAlignment="1">
      <alignment horizontal="center" vertical="center" wrapText="1" readingOrder="1"/>
    </xf>
    <xf numFmtId="0" fontId="102" fillId="0" borderId="18" xfId="0" applyFont="1" applyBorder="1" applyAlignment="1">
      <alignment horizontal="center" vertical="center" wrapText="1"/>
    </xf>
    <xf numFmtId="0" fontId="102" fillId="0" borderId="0" xfId="0" applyFont="1" applyBorder="1" applyAlignment="1">
      <alignment horizontal="center" vertical="center" wrapText="1"/>
    </xf>
    <xf numFmtId="0" fontId="102" fillId="0" borderId="16" xfId="0" applyFont="1" applyBorder="1" applyAlignment="1">
      <alignment horizontal="center" vertical="center" wrapText="1"/>
    </xf>
    <xf numFmtId="178" fontId="24" fillId="0" borderId="22" xfId="0" applyNumberFormat="1" applyFont="1" applyFill="1" applyBorder="1" applyAlignment="1">
      <alignment horizontal="center" vertical="center" wrapText="1"/>
    </xf>
    <xf numFmtId="0" fontId="24" fillId="0" borderId="22" xfId="0" applyFont="1" applyFill="1" applyBorder="1" applyAlignment="1">
      <alignment horizontal="right" vertical="center"/>
    </xf>
    <xf numFmtId="0" fontId="25" fillId="0" borderId="21" xfId="0" applyFont="1" applyFill="1" applyBorder="1" applyAlignment="1">
      <alignment horizontal="center" vertical="center"/>
    </xf>
    <xf numFmtId="0" fontId="25" fillId="0" borderId="18" xfId="0" applyFont="1" applyFill="1" applyBorder="1" applyAlignment="1">
      <alignment horizontal="center" vertical="center"/>
    </xf>
    <xf numFmtId="176" fontId="29" fillId="0" borderId="24" xfId="0" applyNumberFormat="1" applyFont="1" applyFill="1" applyBorder="1" applyAlignment="1">
      <alignment horizontal="center" vertical="center" wrapText="1"/>
    </xf>
    <xf numFmtId="0" fontId="25" fillId="0" borderId="21" xfId="0" applyFont="1" applyFill="1" applyBorder="1" applyAlignment="1" applyProtection="1">
      <alignment horizontal="center" vertical="center" wrapText="1"/>
      <protection locked="0"/>
    </xf>
    <xf numFmtId="0" fontId="25" fillId="0" borderId="18" xfId="0" applyFont="1" applyFill="1" applyBorder="1" applyAlignment="1" applyProtection="1">
      <alignment horizontal="center" vertical="center" wrapText="1"/>
      <protection locked="0"/>
    </xf>
    <xf numFmtId="0" fontId="25" fillId="0" borderId="14" xfId="0" applyFont="1" applyFill="1" applyBorder="1" applyAlignment="1" applyProtection="1">
      <alignment horizontal="center" vertical="center" wrapText="1"/>
      <protection locked="0"/>
    </xf>
    <xf numFmtId="0" fontId="88" fillId="0" borderId="0" xfId="0" applyFont="1" applyAlignment="1">
      <alignment horizontal="center" vertical="center" wrapText="1"/>
    </xf>
    <xf numFmtId="0" fontId="94" fillId="0" borderId="12" xfId="0" applyFont="1" applyBorder="1" applyAlignment="1">
      <alignment horizontal="center" vertical="center"/>
    </xf>
    <xf numFmtId="0" fontId="94" fillId="0" borderId="10" xfId="0" applyFont="1" applyBorder="1" applyAlignment="1">
      <alignment horizontal="center" vertical="center"/>
    </xf>
    <xf numFmtId="0" fontId="94" fillId="0" borderId="11" xfId="0" applyFont="1" applyBorder="1" applyAlignment="1">
      <alignment horizontal="center" vertical="center"/>
    </xf>
    <xf numFmtId="0" fontId="93" fillId="0" borderId="12" xfId="0" applyFont="1" applyBorder="1" applyAlignment="1">
      <alignment horizontal="center" vertical="center"/>
    </xf>
    <xf numFmtId="0" fontId="93" fillId="0" borderId="10" xfId="0" applyFont="1" applyBorder="1" applyAlignment="1">
      <alignment horizontal="center" vertical="center"/>
    </xf>
    <xf numFmtId="0" fontId="93" fillId="0" borderId="11" xfId="0" applyFont="1" applyBorder="1" applyAlignment="1">
      <alignment horizontal="center" vertical="center"/>
    </xf>
    <xf numFmtId="0" fontId="87" fillId="0" borderId="23" xfId="0" applyFont="1" applyBorder="1" applyAlignment="1">
      <alignment horizontal="center" vertical="center"/>
    </xf>
    <xf numFmtId="0" fontId="87" fillId="0" borderId="24" xfId="0" applyFont="1" applyBorder="1" applyAlignment="1">
      <alignment horizontal="center" vertical="center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1" xfId="0" applyFont="1" applyFill="1" applyBorder="1" applyAlignment="1">
      <alignment horizontal="center" vertical="center" wrapText="1"/>
    </xf>
    <xf numFmtId="0" fontId="25" fillId="0" borderId="10" xfId="0" applyFont="1" applyFill="1" applyBorder="1" applyAlignment="1">
      <alignment horizontal="center" vertical="center" wrapText="1"/>
    </xf>
    <xf numFmtId="0" fontId="24" fillId="0" borderId="14" xfId="0" applyNumberFormat="1" applyFont="1" applyFill="1" applyBorder="1" applyAlignment="1" applyProtection="1">
      <alignment horizontal="center" vertical="center" wrapText="1"/>
      <protection locked="0"/>
    </xf>
    <xf numFmtId="6" fontId="24" fillId="0" borderId="77" xfId="41" applyFont="1" applyFill="1" applyBorder="1" applyAlignment="1">
      <alignment horizontal="center" vertical="center"/>
    </xf>
    <xf numFmtId="6" fontId="24" fillId="0" borderId="78" xfId="41" applyFont="1" applyFill="1" applyBorder="1" applyAlignment="1">
      <alignment horizontal="center" vertical="center"/>
    </xf>
    <xf numFmtId="6" fontId="24" fillId="0" borderId="79" xfId="41" applyFont="1" applyFill="1" applyBorder="1" applyAlignment="1">
      <alignment horizontal="center" vertical="center"/>
    </xf>
    <xf numFmtId="6" fontId="24" fillId="0" borderId="74" xfId="41" applyFont="1" applyFill="1" applyBorder="1" applyAlignment="1">
      <alignment horizontal="center" vertical="center"/>
    </xf>
    <xf numFmtId="6" fontId="24" fillId="0" borderId="75" xfId="41" applyFont="1" applyFill="1" applyBorder="1" applyAlignment="1">
      <alignment horizontal="center" vertical="center"/>
    </xf>
    <xf numFmtId="6" fontId="24" fillId="0" borderId="76" xfId="41" applyFont="1" applyFill="1" applyBorder="1" applyAlignment="1">
      <alignment horizontal="center" vertical="center"/>
    </xf>
    <xf numFmtId="0" fontId="25" fillId="0" borderId="22" xfId="0" applyFont="1" applyFill="1" applyBorder="1" applyAlignment="1">
      <alignment horizontal="center" vertical="center" textRotation="255" shrinkToFit="1"/>
    </xf>
    <xf numFmtId="0" fontId="25" fillId="0" borderId="22" xfId="0" applyFont="1" applyFill="1" applyBorder="1" applyAlignment="1">
      <alignment horizontal="center" vertical="center" wrapText="1"/>
    </xf>
    <xf numFmtId="0" fontId="25" fillId="0" borderId="22" xfId="0" applyFont="1" applyFill="1" applyBorder="1" applyAlignment="1">
      <alignment horizontal="center" vertical="center"/>
    </xf>
    <xf numFmtId="176" fontId="25" fillId="0" borderId="22" xfId="0" applyNumberFormat="1" applyFont="1" applyFill="1" applyBorder="1" applyAlignment="1">
      <alignment horizontal="center" vertical="center" wrapText="1"/>
    </xf>
    <xf numFmtId="176" fontId="24" fillId="0" borderId="22" xfId="0" applyNumberFormat="1" applyFont="1" applyFill="1" applyBorder="1" applyAlignment="1">
      <alignment horizontal="center" vertical="center" wrapText="1"/>
    </xf>
    <xf numFmtId="0" fontId="1" fillId="0" borderId="21" xfId="0" applyFont="1" applyFill="1" applyBorder="1" applyAlignment="1">
      <alignment horizontal="center" vertical="center" wrapText="1"/>
    </xf>
    <xf numFmtId="0" fontId="1" fillId="0" borderId="18" xfId="0" applyFont="1" applyFill="1" applyBorder="1" applyAlignment="1">
      <alignment horizontal="center" vertical="center" wrapText="1"/>
    </xf>
    <xf numFmtId="0" fontId="1" fillId="0" borderId="14" xfId="0" applyFont="1" applyFill="1" applyBorder="1" applyAlignment="1">
      <alignment horizontal="center" vertical="center" wrapText="1"/>
    </xf>
    <xf numFmtId="0" fontId="25" fillId="0" borderId="24" xfId="0" applyNumberFormat="1" applyFont="1" applyFill="1" applyBorder="1" applyAlignment="1" applyProtection="1">
      <alignment horizontal="center" vertical="center" wrapText="1"/>
      <protection locked="0"/>
    </xf>
    <xf numFmtId="0" fontId="25" fillId="0" borderId="21" xfId="0" applyNumberFormat="1" applyFont="1" applyFill="1" applyBorder="1" applyAlignment="1" applyProtection="1">
      <alignment horizontal="center" vertical="center"/>
      <protection locked="0"/>
    </xf>
    <xf numFmtId="0" fontId="25" fillId="0" borderId="18" xfId="0" applyNumberFormat="1" applyFont="1" applyFill="1" applyBorder="1" applyAlignment="1" applyProtection="1">
      <alignment horizontal="center" vertical="center"/>
      <protection locked="0"/>
    </xf>
    <xf numFmtId="0" fontId="25" fillId="0" borderId="24" xfId="0" applyNumberFormat="1" applyFont="1" applyFill="1" applyBorder="1" applyAlignment="1" applyProtection="1">
      <alignment horizontal="center" vertical="center"/>
      <protection locked="0"/>
    </xf>
    <xf numFmtId="0" fontId="25" fillId="0" borderId="23" xfId="0" applyNumberFormat="1" applyFont="1" applyFill="1" applyBorder="1" applyAlignment="1" applyProtection="1">
      <alignment horizontal="center" vertical="center" wrapText="1"/>
      <protection locked="0"/>
    </xf>
    <xf numFmtId="0" fontId="25" fillId="0" borderId="13" xfId="0" applyNumberFormat="1" applyFont="1" applyFill="1" applyBorder="1" applyAlignment="1" applyProtection="1">
      <alignment horizontal="center" vertical="center" wrapText="1"/>
      <protection locked="0"/>
    </xf>
    <xf numFmtId="0" fontId="25" fillId="0" borderId="23" xfId="0" applyNumberFormat="1" applyFont="1" applyFill="1" applyBorder="1" applyAlignment="1" applyProtection="1">
      <alignment horizontal="center" vertical="center"/>
      <protection locked="0"/>
    </xf>
    <xf numFmtId="0" fontId="25" fillId="0" borderId="13" xfId="0" applyNumberFormat="1" applyFont="1" applyFill="1" applyBorder="1" applyAlignment="1" applyProtection="1">
      <alignment horizontal="center" vertical="center"/>
      <protection locked="0"/>
    </xf>
    <xf numFmtId="0" fontId="25" fillId="0" borderId="32" xfId="0" applyFont="1" applyFill="1" applyBorder="1" applyAlignment="1">
      <alignment horizontal="center" vertical="center"/>
    </xf>
    <xf numFmtId="0" fontId="25" fillId="0" borderId="89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21" xfId="0" applyFont="1" applyFill="1" applyBorder="1" applyAlignment="1">
      <alignment horizontal="center" vertical="center"/>
    </xf>
    <xf numFmtId="0" fontId="1" fillId="0" borderId="18" xfId="0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/>
    </xf>
    <xf numFmtId="0" fontId="25" fillId="0" borderId="109" xfId="0" applyNumberFormat="1" applyFont="1" applyFill="1" applyBorder="1" applyAlignment="1" applyProtection="1">
      <alignment horizontal="center" vertical="center" wrapText="1"/>
      <protection locked="0"/>
    </xf>
    <xf numFmtId="0" fontId="25" fillId="0" borderId="110" xfId="0" applyNumberFormat="1" applyFont="1" applyFill="1" applyBorder="1" applyAlignment="1" applyProtection="1">
      <alignment horizontal="center" vertical="center" wrapText="1"/>
      <protection locked="0"/>
    </xf>
    <xf numFmtId="0" fontId="25" fillId="0" borderId="111" xfId="0" applyNumberFormat="1" applyFont="1" applyFill="1" applyBorder="1" applyAlignment="1" applyProtection="1">
      <alignment horizontal="center" vertical="center" wrapText="1"/>
      <protection locked="0"/>
    </xf>
    <xf numFmtId="0" fontId="25" fillId="0" borderId="109" xfId="0" applyFont="1" applyFill="1" applyBorder="1" applyAlignment="1">
      <alignment horizontal="center" vertical="center" wrapText="1" shrinkToFit="1"/>
    </xf>
    <xf numFmtId="0" fontId="25" fillId="0" borderId="110" xfId="0" applyFont="1" applyFill="1" applyBorder="1" applyAlignment="1">
      <alignment horizontal="center" vertical="center" wrapText="1" shrinkToFit="1"/>
    </xf>
    <xf numFmtId="0" fontId="25" fillId="0" borderId="111" xfId="0" applyFont="1" applyFill="1" applyBorder="1" applyAlignment="1">
      <alignment horizontal="center" vertical="center" wrapText="1" shrinkToFit="1"/>
    </xf>
    <xf numFmtId="0" fontId="1" fillId="0" borderId="23" xfId="0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1" fillId="0" borderId="24" xfId="0" applyFont="1" applyFill="1" applyBorder="1" applyAlignment="1">
      <alignment horizontal="center" vertical="center" wrapText="1"/>
    </xf>
    <xf numFmtId="0" fontId="25" fillId="0" borderId="77" xfId="0" applyNumberFormat="1" applyFont="1" applyFill="1" applyBorder="1" applyAlignment="1">
      <alignment horizontal="center" vertical="center" wrapText="1"/>
    </xf>
    <xf numFmtId="0" fontId="25" fillId="0" borderId="78" xfId="0" applyNumberFormat="1" applyFont="1" applyFill="1" applyBorder="1" applyAlignment="1">
      <alignment horizontal="center" vertical="center" wrapText="1"/>
    </xf>
    <xf numFmtId="0" fontId="25" fillId="0" borderId="79" xfId="0" applyNumberFormat="1" applyFont="1" applyFill="1" applyBorder="1" applyAlignment="1">
      <alignment horizontal="center" vertical="center" wrapText="1"/>
    </xf>
    <xf numFmtId="0" fontId="25" fillId="0" borderId="13" xfId="0" applyFont="1" applyBorder="1" applyAlignment="1">
      <alignment horizontal="center" vertical="center" wrapText="1"/>
    </xf>
    <xf numFmtId="0" fontId="25" fillId="0" borderId="24" xfId="0" applyFont="1" applyBorder="1" applyAlignment="1">
      <alignment horizontal="center" vertical="center" wrapText="1"/>
    </xf>
    <xf numFmtId="0" fontId="25" fillId="0" borderId="11" xfId="0" applyFont="1" applyFill="1" applyBorder="1" applyAlignment="1">
      <alignment horizontal="center" vertical="center" wrapText="1"/>
    </xf>
    <xf numFmtId="0" fontId="24" fillId="0" borderId="11" xfId="0" applyFont="1" applyFill="1" applyBorder="1" applyAlignment="1">
      <alignment horizontal="center" vertical="center" textRotation="255" shrinkToFit="1"/>
    </xf>
    <xf numFmtId="0" fontId="24" fillId="0" borderId="16" xfId="0" applyFont="1" applyFill="1" applyBorder="1" applyAlignment="1">
      <alignment horizontal="right" vertical="center"/>
    </xf>
    <xf numFmtId="0" fontId="24" fillId="0" borderId="20" xfId="0" applyFont="1" applyFill="1" applyBorder="1" applyAlignment="1">
      <alignment horizontal="right" vertical="center"/>
    </xf>
    <xf numFmtId="0" fontId="25" fillId="0" borderId="110" xfId="0" applyNumberFormat="1" applyFont="1" applyFill="1" applyBorder="1" applyAlignment="1" applyProtection="1">
      <alignment horizontal="center" vertical="center"/>
      <protection locked="0"/>
    </xf>
    <xf numFmtId="0" fontId="25" fillId="0" borderId="111" xfId="0" applyNumberFormat="1" applyFont="1" applyFill="1" applyBorder="1" applyAlignment="1" applyProtection="1">
      <alignment horizontal="center" vertical="center"/>
      <protection locked="0"/>
    </xf>
    <xf numFmtId="0" fontId="43" fillId="0" borderId="13" xfId="0" applyFont="1" applyFill="1" applyBorder="1" applyAlignment="1">
      <alignment horizontal="center" vertical="center"/>
    </xf>
    <xf numFmtId="0" fontId="43" fillId="0" borderId="24" xfId="0" applyFont="1" applyFill="1" applyBorder="1" applyAlignment="1">
      <alignment horizontal="center" vertical="center"/>
    </xf>
    <xf numFmtId="178" fontId="24" fillId="0" borderId="13" xfId="0" applyNumberFormat="1" applyFont="1" applyFill="1" applyBorder="1" applyAlignment="1">
      <alignment horizontal="right" vertical="center" wrapText="1"/>
    </xf>
    <xf numFmtId="178" fontId="24" fillId="0" borderId="24" xfId="0" applyNumberFormat="1" applyFont="1" applyFill="1" applyBorder="1" applyAlignment="1">
      <alignment horizontal="right" vertical="center" wrapText="1"/>
    </xf>
    <xf numFmtId="0" fontId="24" fillId="0" borderId="17" xfId="0" applyFont="1" applyFill="1" applyBorder="1" applyAlignment="1">
      <alignment horizontal="right" vertical="center"/>
    </xf>
    <xf numFmtId="0" fontId="25" fillId="0" borderId="22" xfId="0" applyNumberFormat="1" applyFont="1" applyFill="1" applyBorder="1" applyAlignment="1" applyProtection="1">
      <alignment horizontal="center" vertical="distributed" wrapText="1"/>
      <protection locked="0"/>
    </xf>
    <xf numFmtId="0" fontId="25" fillId="0" borderId="22" xfId="0" applyFont="1" applyBorder="1">
      <alignment vertical="center"/>
    </xf>
    <xf numFmtId="0" fontId="24" fillId="0" borderId="17" xfId="0" applyNumberFormat="1" applyFont="1" applyFill="1" applyBorder="1" applyAlignment="1" applyProtection="1">
      <alignment horizontal="center" vertical="center"/>
      <protection locked="0"/>
    </xf>
    <xf numFmtId="0" fontId="24" fillId="0" borderId="16" xfId="0" applyNumberFormat="1" applyFont="1" applyFill="1" applyBorder="1" applyAlignment="1" applyProtection="1">
      <alignment horizontal="center" vertical="center"/>
      <protection locked="0"/>
    </xf>
    <xf numFmtId="0" fontId="24" fillId="0" borderId="20" xfId="0" applyNumberFormat="1" applyFont="1" applyFill="1" applyBorder="1" applyAlignment="1" applyProtection="1">
      <alignment horizontal="center" vertical="center"/>
      <protection locked="0"/>
    </xf>
    <xf numFmtId="0" fontId="87" fillId="0" borderId="0" xfId="0" applyFont="1" applyAlignment="1">
      <alignment horizontal="center" vertical="center" wrapText="1"/>
    </xf>
  </cellXfs>
  <cellStyles count="44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ハイパーリンク" xfId="28" builtinId="8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通貨" xfId="41" builtinId="7"/>
    <cellStyle name="入力" xfId="42" builtinId="20" customBuiltin="1"/>
    <cellStyle name="標準" xfId="0" builtinId="0"/>
    <cellStyle name="良い" xfId="43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9.emf"/><Relationship Id="rId1" Type="http://schemas.openxmlformats.org/officeDocument/2006/relationships/image" Target="../media/image8.png"/><Relationship Id="rId4" Type="http://schemas.openxmlformats.org/officeDocument/2006/relationships/image" Target="../media/image1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jpeg"/><Relationship Id="rId13" Type="http://schemas.openxmlformats.org/officeDocument/2006/relationships/image" Target="../media/image33.jpeg"/><Relationship Id="rId3" Type="http://schemas.openxmlformats.org/officeDocument/2006/relationships/hyperlink" Target="http://www.google.co.jp/imgres?imgurl=http://azukichi.net/img/baseball/baseball108.jpg&amp;imgrefurl=http://jptopic.org/%E3%83%88%E3%83%94%E3%83%83%E3%82%AF/%E9%87%8E%E7%90%83/&amp;h=1234&amp;w=1431&amp;tbnid=c0aZIlydDmG5mM:&amp;docid=4_ZNLNbnOINBvM&amp;hl=ja&amp;ei=AE_hVY25AYmp0ASf-aCYAw&amp;tbm=isch&amp;ved=0CB0QMygaMBo4rAJqFQoTCI25yP3SzccCFYkUlAodnzwIM" TargetMode="External"/><Relationship Id="rId7" Type="http://schemas.openxmlformats.org/officeDocument/2006/relationships/hyperlink" Target="http://www.google.co.jp/imgres?imgurl=http://cdn.xl.thumbs.canstockphoto.jp/canstock24304121.jpg&amp;imgrefurl=http://www.canstockphoto.jp/illustration/%E3%82%AD%E3%83%A3%E3%83%83%E3%83%81%E3%83%A3%E3%83%BC_2.html&amp;h=194&amp;w=278&amp;tbnid=mtlTKKwBSY8tfM:&amp;docid=hF5sdjLyhnpdoM&amp;hl=ja&amp;ei=GFXhVYOWHMLC0gTP7J7gAg&amp;tbm=isch&amp;ved=0CGUQMyhiMGI4ZGoVChMIg4LS5djNxwIVQqGUCh1Ptgc" TargetMode="External"/><Relationship Id="rId12" Type="http://schemas.openxmlformats.org/officeDocument/2006/relationships/image" Target="../media/image32.jpeg"/><Relationship Id="rId2" Type="http://schemas.openxmlformats.org/officeDocument/2006/relationships/image" Target="../media/image27.jpeg"/><Relationship Id="rId16" Type="http://schemas.openxmlformats.org/officeDocument/2006/relationships/image" Target="../media/image35.emf"/><Relationship Id="rId1" Type="http://schemas.openxmlformats.org/officeDocument/2006/relationships/hyperlink" Target="http://www.google.co.jp/imgres?imgurl=http://www.ito-sika.com/blog/wp-content/uploads/2011/11/201111291-1.jpg&amp;imgrefurl=http://www.ito-sika.com/?m=201111&amp;h=264&amp;w=298&amp;tbnid=NjJwzqSdfSWeRM:&amp;docid=AvMzvsR4q_ZfwM&amp;hl=ja&amp;ei=e07hVZqPCsK90gSI1So&amp;tbm=isch&amp;ved=0CCkQMygNMA1qFQoTCNq4m77SzccCFcKelAodiKoKA" TargetMode="External"/><Relationship Id="rId6" Type="http://schemas.openxmlformats.org/officeDocument/2006/relationships/image" Target="../media/image29.jpeg"/><Relationship Id="rId11" Type="http://schemas.openxmlformats.org/officeDocument/2006/relationships/hyperlink" Target="http://www.google.co.jp/imgres?imgurl=http://azukichi.net/img/baseball/baseball009.jpg&amp;imgrefurl=http://azukichi.net/baseball/baseball009.html&amp;h=886&amp;w=786&amp;tbnid=zfd4CQEtC6C-cM:&amp;docid=ErqC1Fi_Ox_yzM&amp;hl=ja&amp;ei=e07hVZqPCsK90gSI1So&amp;tbm=isch&amp;ved=0CG0QMyhHMEdqFQoTCNq4m77SzccCFcKelAodiKoKA" TargetMode="External"/><Relationship Id="rId5" Type="http://schemas.openxmlformats.org/officeDocument/2006/relationships/hyperlink" Target="http://www.google.co.jp/imgres?imgurl=http://pds.exblog.jp/logo/1/201303/03/65/c028676520130303174718.png&amp;imgrefurl=http://kamogawasb.exblog.jp/&amp;h=480&amp;w=480&amp;tbnid=OBBRuMwthiwiqM:&amp;docid=m59YY0vYjnAHVM&amp;hl=ja&amp;ei=5lbhVZj2FsOo0ASKwaGQBQ&amp;tbm=isch&amp;ved=0CDsQMygYMBhqFQoTCJiB88HazccCFUMUlAodimAIU" TargetMode="External"/><Relationship Id="rId15" Type="http://schemas.openxmlformats.org/officeDocument/2006/relationships/image" Target="../media/image34.emf"/><Relationship Id="rId10" Type="http://schemas.openxmlformats.org/officeDocument/2006/relationships/image" Target="../media/image31.jpeg"/><Relationship Id="rId4" Type="http://schemas.openxmlformats.org/officeDocument/2006/relationships/image" Target="../media/image28.jpeg"/><Relationship Id="rId9" Type="http://schemas.openxmlformats.org/officeDocument/2006/relationships/hyperlink" Target="http://www.google.co.jp/imgres?imgurl=http://cdn.xl.thumbs.canstockphoto.jp/canstock10145565.jpg&amp;imgrefurl=http://www.canstockphoto.jp/illustration/%E3%82%BD%E3%83%95%E3%83%88%E3%83%9C%E3%83%BC%E3%83%AB.html&amp;h=194&amp;w=248&amp;tbnid=fwW0NKBIDG5mFM:&amp;docid=AhFuhh50iyv4yM&amp;hl=ja&amp;ei=e07hVZqPCsK90gSI1So&amp;tbm=isch&amp;ved=0CEcQMyghMCFqFQoTCNq4m77SzccCFcKelAodiKoKA" TargetMode="External"/><Relationship Id="rId14" Type="http://schemas.openxmlformats.org/officeDocument/2006/relationships/image" Target="http://www.fotosearch.jp/bthumb/CSP/CSP442/k4422048.jpg" TargetMode="Externa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emf"/><Relationship Id="rId2" Type="http://schemas.openxmlformats.org/officeDocument/2006/relationships/image" Target="../media/image41.emf"/><Relationship Id="rId1" Type="http://schemas.openxmlformats.org/officeDocument/2006/relationships/image" Target="../media/image40.png"/><Relationship Id="rId4" Type="http://schemas.openxmlformats.org/officeDocument/2006/relationships/image" Target="../media/image43.emf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12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10" Type="http://schemas.openxmlformats.org/officeDocument/2006/relationships/image" Target="../media/image14.emf"/><Relationship Id="rId4" Type="http://schemas.openxmlformats.org/officeDocument/2006/relationships/image" Target="../media/image4.emf"/><Relationship Id="rId9" Type="http://schemas.openxmlformats.org/officeDocument/2006/relationships/image" Target="../media/image13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vmlDrawing5.vml.rels><?xml version="1.0" encoding="UTF-8" standalone="yes"?>
<Relationships xmlns="http://schemas.openxmlformats.org/package/2006/relationships"><Relationship Id="rId8" Type="http://schemas.openxmlformats.org/officeDocument/2006/relationships/image" Target="../media/image36.emf"/><Relationship Id="rId3" Type="http://schemas.openxmlformats.org/officeDocument/2006/relationships/image" Target="../media/image22.emf"/><Relationship Id="rId7" Type="http://schemas.openxmlformats.org/officeDocument/2006/relationships/image" Target="../media/image26.emf"/><Relationship Id="rId2" Type="http://schemas.openxmlformats.org/officeDocument/2006/relationships/image" Target="../media/image6.emf"/><Relationship Id="rId1" Type="http://schemas.openxmlformats.org/officeDocument/2006/relationships/image" Target="../media/image21.emf"/><Relationship Id="rId6" Type="http://schemas.openxmlformats.org/officeDocument/2006/relationships/image" Target="../media/image25.emf"/><Relationship Id="rId5" Type="http://schemas.openxmlformats.org/officeDocument/2006/relationships/image" Target="../media/image24.emf"/><Relationship Id="rId4" Type="http://schemas.openxmlformats.org/officeDocument/2006/relationships/image" Target="../media/image23.emf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9.emf"/><Relationship Id="rId2" Type="http://schemas.openxmlformats.org/officeDocument/2006/relationships/image" Target="../media/image38.emf"/><Relationship Id="rId1" Type="http://schemas.openxmlformats.org/officeDocument/2006/relationships/image" Target="../media/image37.emf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46.emf"/><Relationship Id="rId2" Type="http://schemas.openxmlformats.org/officeDocument/2006/relationships/image" Target="../media/image45.emf"/><Relationship Id="rId1" Type="http://schemas.openxmlformats.org/officeDocument/2006/relationships/image" Target="../media/image44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581025</xdr:colOff>
      <xdr:row>5</xdr:row>
      <xdr:rowOff>76200</xdr:rowOff>
    </xdr:from>
    <xdr:to>
      <xdr:col>10</xdr:col>
      <xdr:colOff>504825</xdr:colOff>
      <xdr:row>6</xdr:row>
      <xdr:rowOff>161925</xdr:rowOff>
    </xdr:to>
    <xdr:sp macro="" textlink="">
      <xdr:nvSpPr>
        <xdr:cNvPr id="12302" name="Rectangle 2">
          <a:extLst>
            <a:ext uri="{FF2B5EF4-FFF2-40B4-BE49-F238E27FC236}">
              <a16:creationId xmlns:a16="http://schemas.microsoft.com/office/drawing/2014/main" id="{00000000-0008-0000-0000-00000E300000}"/>
            </a:ext>
          </a:extLst>
        </xdr:cNvPr>
        <xdr:cNvSpPr>
          <a:spLocks noChangeArrowheads="1"/>
        </xdr:cNvSpPr>
      </xdr:nvSpPr>
      <xdr:spPr bwMode="auto">
        <a:xfrm>
          <a:off x="5105400" y="942975"/>
          <a:ext cx="2266950" cy="2571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2860" rIns="36576" bIns="0" anchor="t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HGS明朝B"/>
              <a:ea typeface="HGS明朝B"/>
            </a:rPr>
            <a:t>シニアの部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HGS明朝B"/>
              <a:ea typeface="HGS明朝B"/>
            </a:rPr>
            <a:t>(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HGS明朝B"/>
              <a:ea typeface="HGS明朝B"/>
            </a:rPr>
            <a:t>６０歳以上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HGS明朝B"/>
              <a:ea typeface="HGS明朝B"/>
            </a:rPr>
            <a:t>)</a:t>
          </a:r>
        </a:p>
      </xdr:txBody>
    </xdr:sp>
    <xdr:clientData/>
  </xdr:twoCellAnchor>
  <xdr:twoCellAnchor>
    <xdr:from>
      <xdr:col>19</xdr:col>
      <xdr:colOff>85725</xdr:colOff>
      <xdr:row>5</xdr:row>
      <xdr:rowOff>57150</xdr:rowOff>
    </xdr:from>
    <xdr:to>
      <xdr:col>27</xdr:col>
      <xdr:colOff>200025</xdr:colOff>
      <xdr:row>8</xdr:row>
      <xdr:rowOff>152400</xdr:rowOff>
    </xdr:to>
    <xdr:sp macro="" textlink="">
      <xdr:nvSpPr>
        <xdr:cNvPr id="12294" name="WordArt 6">
          <a:extLst>
            <a:ext uri="{FF2B5EF4-FFF2-40B4-BE49-F238E27FC236}">
              <a16:creationId xmlns:a16="http://schemas.microsoft.com/office/drawing/2014/main" id="{00000000-0008-0000-0000-0000063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44550" y="238125"/>
          <a:ext cx="5695950" cy="6477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49917"/>
            </a:avLst>
          </a:prstTxWarp>
        </a:bodyPr>
        <a:lstStyle/>
        <a:p>
          <a:pPr algn="ctr" rtl="0">
            <a:lnSpc>
              <a:spcPts val="2900"/>
            </a:lnSpc>
          </a:pPr>
          <a:r>
            <a:rPr lang="ja-JP" altLang="en-US" sz="2400" b="1" kern="10" spc="0">
              <a:ln w="9525">
                <a:noFill/>
                <a:round/>
                <a:headEnd/>
                <a:tailEnd/>
              </a:ln>
              <a:solidFill>
                <a:srgbClr val="336699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HG明朝B"/>
              <a:ea typeface="HG明朝B"/>
            </a:rPr>
            <a:t>２０１５</a:t>
          </a:r>
          <a:r>
            <a:rPr lang="en-US" altLang="ja-JP" sz="2400" b="1" kern="10" spc="0">
              <a:ln w="9525">
                <a:noFill/>
                <a:round/>
                <a:headEnd/>
                <a:tailEnd/>
              </a:ln>
              <a:solidFill>
                <a:srgbClr val="336699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HG明朝B"/>
              <a:ea typeface="HG明朝B"/>
            </a:rPr>
            <a:t>(</a:t>
          </a:r>
          <a:r>
            <a:rPr lang="ja-JP" altLang="en-US" sz="2400" b="1" kern="10" spc="0">
              <a:ln w="9525">
                <a:noFill/>
                <a:round/>
                <a:headEnd/>
                <a:tailEnd/>
              </a:ln>
              <a:solidFill>
                <a:srgbClr val="336699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HG明朝B"/>
              <a:ea typeface="HG明朝B"/>
            </a:rPr>
            <a:t>平成２７年度</a:t>
          </a:r>
          <a:r>
            <a:rPr lang="en-US" altLang="ja-JP" sz="2400" b="1" kern="10" spc="0">
              <a:ln w="9525">
                <a:noFill/>
                <a:round/>
                <a:headEnd/>
                <a:tailEnd/>
              </a:ln>
              <a:solidFill>
                <a:srgbClr val="336699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HG明朝B"/>
              <a:ea typeface="HG明朝B"/>
            </a:rPr>
            <a:t>)</a:t>
          </a:r>
        </a:p>
        <a:p>
          <a:pPr algn="ctr" rtl="0">
            <a:lnSpc>
              <a:spcPts val="2800"/>
            </a:lnSpc>
          </a:pPr>
          <a:r>
            <a:rPr lang="ja-JP" altLang="en-US" sz="2400" b="1" kern="10" spc="0">
              <a:ln w="9525">
                <a:noFill/>
                <a:round/>
                <a:headEnd/>
                <a:tailEnd/>
              </a:ln>
              <a:solidFill>
                <a:srgbClr val="336699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HG明朝B"/>
              <a:ea typeface="HG明朝B"/>
            </a:rPr>
            <a:t>年間リーグ戦試合結果</a:t>
          </a:r>
        </a:p>
      </xdr:txBody>
    </xdr:sp>
    <xdr:clientData/>
  </xdr:twoCellAnchor>
  <xdr:twoCellAnchor>
    <xdr:from>
      <xdr:col>13</xdr:col>
      <xdr:colOff>285750</xdr:colOff>
      <xdr:row>5</xdr:row>
      <xdr:rowOff>66675</xdr:rowOff>
    </xdr:from>
    <xdr:to>
      <xdr:col>16</xdr:col>
      <xdr:colOff>104775</xdr:colOff>
      <xdr:row>6</xdr:row>
      <xdr:rowOff>161925</xdr:rowOff>
    </xdr:to>
    <xdr:sp macro="" textlink="">
      <xdr:nvSpPr>
        <xdr:cNvPr id="12305" name="Rectangle 2">
          <a:extLst>
            <a:ext uri="{FF2B5EF4-FFF2-40B4-BE49-F238E27FC236}">
              <a16:creationId xmlns:a16="http://schemas.microsoft.com/office/drawing/2014/main" id="{00000000-0008-0000-0000-000011300000}"/>
            </a:ext>
          </a:extLst>
        </xdr:cNvPr>
        <xdr:cNvSpPr>
          <a:spLocks noChangeArrowheads="1"/>
        </xdr:cNvSpPr>
      </xdr:nvSpPr>
      <xdr:spPr bwMode="auto">
        <a:xfrm>
          <a:off x="9496425" y="933450"/>
          <a:ext cx="2162175" cy="2667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2860" rIns="36576" bIns="0" anchor="t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HGS明朝B"/>
              <a:ea typeface="HGS明朝B"/>
            </a:rPr>
            <a:t>古希の部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HGS明朝B"/>
              <a:ea typeface="HGS明朝B"/>
            </a:rPr>
            <a:t>(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HGS明朝B"/>
              <a:ea typeface="HGS明朝B"/>
            </a:rPr>
            <a:t>７０歳以上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HGS明朝B"/>
              <a:ea typeface="HGS明朝B"/>
            </a:rPr>
            <a:t>)</a:t>
          </a:r>
        </a:p>
      </xdr:txBody>
    </xdr:sp>
    <xdr:clientData/>
  </xdr:twoCellAnchor>
  <xdr:twoCellAnchor>
    <xdr:from>
      <xdr:col>1</xdr:col>
      <xdr:colOff>504825</xdr:colOff>
      <xdr:row>5</xdr:row>
      <xdr:rowOff>85725</xdr:rowOff>
    </xdr:from>
    <xdr:to>
      <xdr:col>5</xdr:col>
      <xdr:colOff>342900</xdr:colOff>
      <xdr:row>7</xdr:row>
      <xdr:rowOff>19050</xdr:rowOff>
    </xdr:to>
    <xdr:sp macro="" textlink="">
      <xdr:nvSpPr>
        <xdr:cNvPr id="12306" name="Rectangle 2">
          <a:extLst>
            <a:ext uri="{FF2B5EF4-FFF2-40B4-BE49-F238E27FC236}">
              <a16:creationId xmlns:a16="http://schemas.microsoft.com/office/drawing/2014/main" id="{00000000-0008-0000-0000-000012300000}"/>
            </a:ext>
          </a:extLst>
        </xdr:cNvPr>
        <xdr:cNvSpPr>
          <a:spLocks noChangeArrowheads="1"/>
        </xdr:cNvSpPr>
      </xdr:nvSpPr>
      <xdr:spPr bwMode="auto">
        <a:xfrm>
          <a:off x="819150" y="952500"/>
          <a:ext cx="2581275" cy="2762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2860" rIns="36576" bIns="0" anchor="t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HGS明朝B"/>
              <a:ea typeface="HGS明朝B"/>
            </a:rPr>
            <a:t>ハイシニアの部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HGS明朝B"/>
              <a:ea typeface="HGS明朝B"/>
            </a:rPr>
            <a:t>(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HGS明朝B"/>
              <a:ea typeface="HGS明朝B"/>
            </a:rPr>
            <a:t>６５歳以上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HGS明朝B"/>
              <a:ea typeface="HGS明朝B"/>
            </a:rPr>
            <a:t>)</a:t>
          </a:r>
        </a:p>
      </xdr:txBody>
    </xdr:sp>
    <xdr:clientData/>
  </xdr:twoCellAnchor>
  <xdr:twoCellAnchor>
    <xdr:from>
      <xdr:col>0</xdr:col>
      <xdr:colOff>47625</xdr:colOff>
      <xdr:row>4</xdr:row>
      <xdr:rowOff>161925</xdr:rowOff>
    </xdr:from>
    <xdr:to>
      <xdr:col>1</xdr:col>
      <xdr:colOff>9525</xdr:colOff>
      <xdr:row>8</xdr:row>
      <xdr:rowOff>47625</xdr:rowOff>
    </xdr:to>
    <xdr:sp macro="" textlink="">
      <xdr:nvSpPr>
        <xdr:cNvPr id="6295" name="Line 20">
          <a:extLst>
            <a:ext uri="{FF2B5EF4-FFF2-40B4-BE49-F238E27FC236}">
              <a16:creationId xmlns:a16="http://schemas.microsoft.com/office/drawing/2014/main" id="{00000000-0008-0000-0000-000097180000}"/>
            </a:ext>
          </a:extLst>
        </xdr:cNvPr>
        <xdr:cNvSpPr>
          <a:spLocks noChangeShapeType="1"/>
        </xdr:cNvSpPr>
      </xdr:nvSpPr>
      <xdr:spPr bwMode="auto">
        <a:xfrm flipV="1">
          <a:off x="47625" y="971550"/>
          <a:ext cx="276225" cy="571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504825</xdr:colOff>
      <xdr:row>5</xdr:row>
      <xdr:rowOff>19050</xdr:rowOff>
    </xdr:from>
    <xdr:to>
      <xdr:col>6</xdr:col>
      <xdr:colOff>95250</xdr:colOff>
      <xdr:row>8</xdr:row>
      <xdr:rowOff>38100</xdr:rowOff>
    </xdr:to>
    <xdr:sp macro="" textlink="">
      <xdr:nvSpPr>
        <xdr:cNvPr id="6296" name="Line 21">
          <a:extLst>
            <a:ext uri="{FF2B5EF4-FFF2-40B4-BE49-F238E27FC236}">
              <a16:creationId xmlns:a16="http://schemas.microsoft.com/office/drawing/2014/main" id="{00000000-0008-0000-0000-000098180000}"/>
            </a:ext>
          </a:extLst>
        </xdr:cNvPr>
        <xdr:cNvSpPr>
          <a:spLocks noChangeShapeType="1"/>
        </xdr:cNvSpPr>
      </xdr:nvSpPr>
      <xdr:spPr bwMode="auto">
        <a:xfrm flipH="1" flipV="1">
          <a:off x="3562350" y="990600"/>
          <a:ext cx="2762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5</xdr:row>
      <xdr:rowOff>0</xdr:rowOff>
    </xdr:from>
    <xdr:to>
      <xdr:col>5</xdr:col>
      <xdr:colOff>523875</xdr:colOff>
      <xdr:row>5</xdr:row>
      <xdr:rowOff>28575</xdr:rowOff>
    </xdr:to>
    <xdr:sp macro="" textlink="">
      <xdr:nvSpPr>
        <xdr:cNvPr id="6297" name="Line 22">
          <a:extLst>
            <a:ext uri="{FF2B5EF4-FFF2-40B4-BE49-F238E27FC236}">
              <a16:creationId xmlns:a16="http://schemas.microsoft.com/office/drawing/2014/main" id="{00000000-0008-0000-0000-000099180000}"/>
            </a:ext>
          </a:extLst>
        </xdr:cNvPr>
        <xdr:cNvSpPr>
          <a:spLocks noChangeShapeType="1"/>
        </xdr:cNvSpPr>
      </xdr:nvSpPr>
      <xdr:spPr bwMode="auto">
        <a:xfrm>
          <a:off x="333375" y="971550"/>
          <a:ext cx="3248025" cy="28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190500</xdr:colOff>
      <xdr:row>5</xdr:row>
      <xdr:rowOff>9525</xdr:rowOff>
    </xdr:from>
    <xdr:to>
      <xdr:col>6</xdr:col>
      <xdr:colOff>561975</xdr:colOff>
      <xdr:row>8</xdr:row>
      <xdr:rowOff>19050</xdr:rowOff>
    </xdr:to>
    <xdr:sp macro="" textlink="">
      <xdr:nvSpPr>
        <xdr:cNvPr id="6298" name="Line 23">
          <a:extLst>
            <a:ext uri="{FF2B5EF4-FFF2-40B4-BE49-F238E27FC236}">
              <a16:creationId xmlns:a16="http://schemas.microsoft.com/office/drawing/2014/main" id="{00000000-0008-0000-0000-00009A180000}"/>
            </a:ext>
          </a:extLst>
        </xdr:cNvPr>
        <xdr:cNvSpPr>
          <a:spLocks noChangeShapeType="1"/>
        </xdr:cNvSpPr>
      </xdr:nvSpPr>
      <xdr:spPr bwMode="auto">
        <a:xfrm flipV="1">
          <a:off x="3933825" y="981075"/>
          <a:ext cx="371475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361950</xdr:colOff>
      <xdr:row>5</xdr:row>
      <xdr:rowOff>9525</xdr:rowOff>
    </xdr:from>
    <xdr:to>
      <xdr:col>11</xdr:col>
      <xdr:colOff>714375</xdr:colOff>
      <xdr:row>8</xdr:row>
      <xdr:rowOff>28575</xdr:rowOff>
    </xdr:to>
    <xdr:sp macro="" textlink="">
      <xdr:nvSpPr>
        <xdr:cNvPr id="6299" name="Line 24">
          <a:extLst>
            <a:ext uri="{FF2B5EF4-FFF2-40B4-BE49-F238E27FC236}">
              <a16:creationId xmlns:a16="http://schemas.microsoft.com/office/drawing/2014/main" id="{00000000-0008-0000-0000-00009B180000}"/>
            </a:ext>
          </a:extLst>
        </xdr:cNvPr>
        <xdr:cNvSpPr>
          <a:spLocks noChangeShapeType="1"/>
        </xdr:cNvSpPr>
      </xdr:nvSpPr>
      <xdr:spPr bwMode="auto">
        <a:xfrm flipH="1" flipV="1">
          <a:off x="8010525" y="981075"/>
          <a:ext cx="35242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552450</xdr:colOff>
      <xdr:row>4</xdr:row>
      <xdr:rowOff>161925</xdr:rowOff>
    </xdr:from>
    <xdr:to>
      <xdr:col>11</xdr:col>
      <xdr:colOff>361950</xdr:colOff>
      <xdr:row>5</xdr:row>
      <xdr:rowOff>9525</xdr:rowOff>
    </xdr:to>
    <xdr:sp macro="" textlink="">
      <xdr:nvSpPr>
        <xdr:cNvPr id="6300" name="Line 25">
          <a:extLst>
            <a:ext uri="{FF2B5EF4-FFF2-40B4-BE49-F238E27FC236}">
              <a16:creationId xmlns:a16="http://schemas.microsoft.com/office/drawing/2014/main" id="{00000000-0008-0000-0000-00009C180000}"/>
            </a:ext>
          </a:extLst>
        </xdr:cNvPr>
        <xdr:cNvSpPr>
          <a:spLocks noChangeShapeType="1"/>
        </xdr:cNvSpPr>
      </xdr:nvSpPr>
      <xdr:spPr bwMode="auto">
        <a:xfrm>
          <a:off x="4295775" y="971550"/>
          <a:ext cx="371475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28575</xdr:colOff>
      <xdr:row>5</xdr:row>
      <xdr:rowOff>19050</xdr:rowOff>
    </xdr:from>
    <xdr:to>
      <xdr:col>12</xdr:col>
      <xdr:colOff>323850</xdr:colOff>
      <xdr:row>8</xdr:row>
      <xdr:rowOff>38100</xdr:rowOff>
    </xdr:to>
    <xdr:sp macro="" textlink="">
      <xdr:nvSpPr>
        <xdr:cNvPr id="6301" name="Line 26">
          <a:extLst>
            <a:ext uri="{FF2B5EF4-FFF2-40B4-BE49-F238E27FC236}">
              <a16:creationId xmlns:a16="http://schemas.microsoft.com/office/drawing/2014/main" id="{00000000-0008-0000-0000-00009D180000}"/>
            </a:ext>
          </a:extLst>
        </xdr:cNvPr>
        <xdr:cNvSpPr>
          <a:spLocks noChangeShapeType="1"/>
        </xdr:cNvSpPr>
      </xdr:nvSpPr>
      <xdr:spPr bwMode="auto">
        <a:xfrm flipV="1">
          <a:off x="8458200" y="990600"/>
          <a:ext cx="295275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419100</xdr:colOff>
      <xdr:row>5</xdr:row>
      <xdr:rowOff>0</xdr:rowOff>
    </xdr:from>
    <xdr:to>
      <xdr:col>16</xdr:col>
      <xdr:colOff>800100</xdr:colOff>
      <xdr:row>8</xdr:row>
      <xdr:rowOff>38100</xdr:rowOff>
    </xdr:to>
    <xdr:sp macro="" textlink="">
      <xdr:nvSpPr>
        <xdr:cNvPr id="6302" name="Line 27">
          <a:extLst>
            <a:ext uri="{FF2B5EF4-FFF2-40B4-BE49-F238E27FC236}">
              <a16:creationId xmlns:a16="http://schemas.microsoft.com/office/drawing/2014/main" id="{00000000-0008-0000-0000-00009E180000}"/>
            </a:ext>
          </a:extLst>
        </xdr:cNvPr>
        <xdr:cNvSpPr>
          <a:spLocks noChangeShapeType="1"/>
        </xdr:cNvSpPr>
      </xdr:nvSpPr>
      <xdr:spPr bwMode="auto">
        <a:xfrm flipH="1" flipV="1">
          <a:off x="11972925" y="971550"/>
          <a:ext cx="381000" cy="561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323850</xdr:colOff>
      <xdr:row>5</xdr:row>
      <xdr:rowOff>9525</xdr:rowOff>
    </xdr:from>
    <xdr:to>
      <xdr:col>16</xdr:col>
      <xdr:colOff>409575</xdr:colOff>
      <xdr:row>5</xdr:row>
      <xdr:rowOff>19050</xdr:rowOff>
    </xdr:to>
    <xdr:sp macro="" textlink="">
      <xdr:nvSpPr>
        <xdr:cNvPr id="6303" name="Line 28">
          <a:extLst>
            <a:ext uri="{FF2B5EF4-FFF2-40B4-BE49-F238E27FC236}">
              <a16:creationId xmlns:a16="http://schemas.microsoft.com/office/drawing/2014/main" id="{00000000-0008-0000-0000-00009F180000}"/>
            </a:ext>
          </a:extLst>
        </xdr:cNvPr>
        <xdr:cNvSpPr>
          <a:spLocks noChangeShapeType="1"/>
        </xdr:cNvSpPr>
      </xdr:nvSpPr>
      <xdr:spPr bwMode="auto">
        <a:xfrm flipV="1">
          <a:off x="8753475" y="981075"/>
          <a:ext cx="32099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19</xdr:col>
      <xdr:colOff>85725</xdr:colOff>
      <xdr:row>9</xdr:row>
      <xdr:rowOff>123825</xdr:rowOff>
    </xdr:from>
    <xdr:to>
      <xdr:col>24</xdr:col>
      <xdr:colOff>333375</xdr:colOff>
      <xdr:row>12</xdr:row>
      <xdr:rowOff>76200</xdr:rowOff>
    </xdr:to>
    <xdr:pic>
      <xdr:nvPicPr>
        <xdr:cNvPr id="6304" name="Picture 70">
          <a:extLst>
            <a:ext uri="{FF2B5EF4-FFF2-40B4-BE49-F238E27FC236}">
              <a16:creationId xmlns:a16="http://schemas.microsoft.com/office/drawing/2014/main" id="{00000000-0008-0000-0000-0000A0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716000" y="1790700"/>
          <a:ext cx="37719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533400</xdr:colOff>
          <xdr:row>0</xdr:row>
          <xdr:rowOff>45720</xdr:rowOff>
        </xdr:from>
        <xdr:to>
          <xdr:col>10</xdr:col>
          <xdr:colOff>487680</xdr:colOff>
          <xdr:row>2</xdr:row>
          <xdr:rowOff>137160</xdr:rowOff>
        </xdr:to>
        <xdr:sp macro="" textlink="">
          <xdr:nvSpPr>
            <xdr:cNvPr id="6159" name="Object 15" hidden="1">
              <a:extLst>
                <a:ext uri="{63B3BB69-23CF-44E3-9099-C40C66FF867C}">
                  <a14:compatExt spid="_x0000_s6159"/>
                </a:ext>
                <a:ext uri="{FF2B5EF4-FFF2-40B4-BE49-F238E27FC236}">
                  <a16:creationId xmlns:a16="http://schemas.microsoft.com/office/drawing/2014/main" id="{00000000-0008-0000-0000-00000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11</xdr:row>
          <xdr:rowOff>0</xdr:rowOff>
        </xdr:from>
        <xdr:to>
          <xdr:col>26</xdr:col>
          <xdr:colOff>411480</xdr:colOff>
          <xdr:row>15</xdr:row>
          <xdr:rowOff>22860</xdr:rowOff>
        </xdr:to>
        <xdr:sp macro="" textlink="">
          <xdr:nvSpPr>
            <xdr:cNvPr id="6163" name="Object 19" hidden="1">
              <a:extLst>
                <a:ext uri="{63B3BB69-23CF-44E3-9099-C40C66FF867C}">
                  <a14:compatExt spid="_x0000_s6163"/>
                </a:ext>
                <a:ext uri="{FF2B5EF4-FFF2-40B4-BE49-F238E27FC236}">
                  <a16:creationId xmlns:a16="http://schemas.microsoft.com/office/drawing/2014/main" id="{00000000-0008-0000-0000-00001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518160</xdr:colOff>
          <xdr:row>10</xdr:row>
          <xdr:rowOff>22860</xdr:rowOff>
        </xdr:from>
        <xdr:to>
          <xdr:col>47</xdr:col>
          <xdr:colOff>121920</xdr:colOff>
          <xdr:row>16</xdr:row>
          <xdr:rowOff>76200</xdr:rowOff>
        </xdr:to>
        <xdr:sp macro="" textlink="">
          <xdr:nvSpPr>
            <xdr:cNvPr id="6164" name="Object 20" hidden="1">
              <a:extLst>
                <a:ext uri="{63B3BB69-23CF-44E3-9099-C40C66FF867C}">
                  <a14:compatExt spid="_x0000_s6164"/>
                </a:ext>
                <a:ext uri="{FF2B5EF4-FFF2-40B4-BE49-F238E27FC236}">
                  <a16:creationId xmlns:a16="http://schemas.microsoft.com/office/drawing/2014/main" id="{00000000-0008-0000-0000-00001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45</xdr:col>
          <xdr:colOff>114300</xdr:colOff>
          <xdr:row>17</xdr:row>
          <xdr:rowOff>99060</xdr:rowOff>
        </xdr:from>
        <xdr:to>
          <xdr:col>52</xdr:col>
          <xdr:colOff>22860</xdr:colOff>
          <xdr:row>23</xdr:row>
          <xdr:rowOff>22860</xdr:rowOff>
        </xdr:to>
        <xdr:sp macro="" textlink="">
          <xdr:nvSpPr>
            <xdr:cNvPr id="6165" name="Object 21" hidden="1">
              <a:extLst>
                <a:ext uri="{63B3BB69-23CF-44E3-9099-C40C66FF867C}">
                  <a14:compatExt spid="_x0000_s6165"/>
                </a:ext>
                <a:ext uri="{FF2B5EF4-FFF2-40B4-BE49-F238E27FC236}">
                  <a16:creationId xmlns:a16="http://schemas.microsoft.com/office/drawing/2014/main" id="{00000000-0008-0000-0000-00001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411480</xdr:colOff>
          <xdr:row>25</xdr:row>
          <xdr:rowOff>76200</xdr:rowOff>
        </xdr:from>
        <xdr:to>
          <xdr:col>41</xdr:col>
          <xdr:colOff>350520</xdr:colOff>
          <xdr:row>28</xdr:row>
          <xdr:rowOff>38100</xdr:rowOff>
        </xdr:to>
        <xdr:sp macro="" textlink="">
          <xdr:nvSpPr>
            <xdr:cNvPr id="6166" name="Object 22" hidden="1">
              <a:extLst>
                <a:ext uri="{63B3BB69-23CF-44E3-9099-C40C66FF867C}">
                  <a14:compatExt spid="_x0000_s6166"/>
                </a:ext>
                <a:ext uri="{FF2B5EF4-FFF2-40B4-BE49-F238E27FC236}">
                  <a16:creationId xmlns:a16="http://schemas.microsoft.com/office/drawing/2014/main" id="{00000000-0008-0000-0000-00001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28</xdr:row>
          <xdr:rowOff>0</xdr:rowOff>
        </xdr:from>
        <xdr:to>
          <xdr:col>26</xdr:col>
          <xdr:colOff>60960</xdr:colOff>
          <xdr:row>30</xdr:row>
          <xdr:rowOff>99060</xdr:rowOff>
        </xdr:to>
        <xdr:sp macro="" textlink="">
          <xdr:nvSpPr>
            <xdr:cNvPr id="6167" name="Object 23" hidden="1">
              <a:extLst>
                <a:ext uri="{63B3BB69-23CF-44E3-9099-C40C66FF867C}">
                  <a14:compatExt spid="_x0000_s6167"/>
                </a:ext>
                <a:ext uri="{FF2B5EF4-FFF2-40B4-BE49-F238E27FC236}">
                  <a16:creationId xmlns:a16="http://schemas.microsoft.com/office/drawing/2014/main" id="{00000000-0008-0000-0000-00001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29</xdr:row>
          <xdr:rowOff>0</xdr:rowOff>
        </xdr:from>
        <xdr:to>
          <xdr:col>23</xdr:col>
          <xdr:colOff>60960</xdr:colOff>
          <xdr:row>32</xdr:row>
          <xdr:rowOff>0</xdr:rowOff>
        </xdr:to>
        <xdr:sp macro="" textlink="">
          <xdr:nvSpPr>
            <xdr:cNvPr id="6168" name="Object 24" hidden="1">
              <a:extLst>
                <a:ext uri="{63B3BB69-23CF-44E3-9099-C40C66FF867C}">
                  <a14:compatExt spid="_x0000_s6168"/>
                </a:ext>
                <a:ext uri="{FF2B5EF4-FFF2-40B4-BE49-F238E27FC236}">
                  <a16:creationId xmlns:a16="http://schemas.microsoft.com/office/drawing/2014/main" id="{00000000-0008-0000-0000-00001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487680</xdr:colOff>
          <xdr:row>2</xdr:row>
          <xdr:rowOff>0</xdr:rowOff>
        </xdr:from>
        <xdr:to>
          <xdr:col>12</xdr:col>
          <xdr:colOff>480060</xdr:colOff>
          <xdr:row>4</xdr:row>
          <xdr:rowOff>7620</xdr:rowOff>
        </xdr:to>
        <xdr:sp macro="" textlink="">
          <xdr:nvSpPr>
            <xdr:cNvPr id="6169" name="Object 25" hidden="1">
              <a:extLst>
                <a:ext uri="{63B3BB69-23CF-44E3-9099-C40C66FF867C}">
                  <a14:compatExt spid="_x0000_s6169"/>
                </a:ext>
                <a:ext uri="{FF2B5EF4-FFF2-40B4-BE49-F238E27FC236}">
                  <a16:creationId xmlns:a16="http://schemas.microsoft.com/office/drawing/2014/main" id="{00000000-0008-0000-0000-00001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45720</xdr:colOff>
          <xdr:row>8</xdr:row>
          <xdr:rowOff>38100</xdr:rowOff>
        </xdr:from>
        <xdr:to>
          <xdr:col>6</xdr:col>
          <xdr:colOff>68580</xdr:colOff>
          <xdr:row>43</xdr:row>
          <xdr:rowOff>30480</xdr:rowOff>
        </xdr:to>
        <xdr:pic>
          <xdr:nvPicPr>
            <xdr:cNvPr id="6274" name="Picture 28">
              <a:extLst>
                <a:ext uri="{FF2B5EF4-FFF2-40B4-BE49-F238E27FC236}">
                  <a16:creationId xmlns:a16="http://schemas.microsoft.com/office/drawing/2014/main" id="{00000000-0008-0000-0000-0000821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③　２８年度成績表 （ハイシニアの部）'!$BA$8:$BK$44" spid="_x0000_s6436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45720" y="1516380"/>
              <a:ext cx="3352800" cy="5859780"/>
            </a:xfrm>
            <a:prstGeom prst="rect">
              <a:avLst/>
            </a:prstGeom>
            <a:noFill/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30480</xdr:colOff>
          <xdr:row>8</xdr:row>
          <xdr:rowOff>38100</xdr:rowOff>
        </xdr:from>
        <xdr:to>
          <xdr:col>16</xdr:col>
          <xdr:colOff>647700</xdr:colOff>
          <xdr:row>43</xdr:row>
          <xdr:rowOff>68580</xdr:rowOff>
        </xdr:to>
        <xdr:pic>
          <xdr:nvPicPr>
            <xdr:cNvPr id="6275" name="Picture 29">
              <a:extLst>
                <a:ext uri="{FF2B5EF4-FFF2-40B4-BE49-F238E27FC236}">
                  <a16:creationId xmlns:a16="http://schemas.microsoft.com/office/drawing/2014/main" id="{00000000-0008-0000-0000-0000831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④２８年度成績表　（古希の部）'!$AU$7:$BE$44" spid="_x0000_s6437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7566660" y="1516380"/>
              <a:ext cx="3421380" cy="5897880"/>
            </a:xfrm>
            <a:prstGeom prst="rect">
              <a:avLst/>
            </a:prstGeom>
            <a:noFill/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8</xdr:row>
          <xdr:rowOff>38100</xdr:rowOff>
        </xdr:from>
        <xdr:to>
          <xdr:col>11</xdr:col>
          <xdr:colOff>571500</xdr:colOff>
          <xdr:row>46</xdr:row>
          <xdr:rowOff>7620</xdr:rowOff>
        </xdr:to>
        <xdr:pic>
          <xdr:nvPicPr>
            <xdr:cNvPr id="6276" name="Picture 30">
              <a:extLst>
                <a:ext uri="{FF2B5EF4-FFF2-40B4-BE49-F238E27FC236}">
                  <a16:creationId xmlns:a16="http://schemas.microsoft.com/office/drawing/2014/main" id="{00000000-0008-0000-0000-0000841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②　A3で　印刷可　 ２８年度成績表（シニアの部）'!$BY$5:$CI$43" spid="_x0000_s6438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3482340" y="1516380"/>
              <a:ext cx="3924300" cy="6339840"/>
            </a:xfrm>
            <a:prstGeom prst="rect">
              <a:avLst/>
            </a:prstGeom>
            <a:noFill/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1057275</xdr:colOff>
      <xdr:row>29</xdr:row>
      <xdr:rowOff>28575</xdr:rowOff>
    </xdr:from>
    <xdr:to>
      <xdr:col>60</xdr:col>
      <xdr:colOff>352425</xdr:colOff>
      <xdr:row>32</xdr:row>
      <xdr:rowOff>19050</xdr:rowOff>
    </xdr:to>
    <xdr:sp macro="" textlink="">
      <xdr:nvSpPr>
        <xdr:cNvPr id="8193" name="Rectangle 1">
          <a:extLst>
            <a:ext uri="{FF2B5EF4-FFF2-40B4-BE49-F238E27FC236}">
              <a16:creationId xmlns:a16="http://schemas.microsoft.com/office/drawing/2014/main" id="{00000000-0008-0000-1900-000001200000}"/>
            </a:ext>
          </a:extLst>
        </xdr:cNvPr>
        <xdr:cNvSpPr>
          <a:spLocks noChangeArrowheads="1"/>
        </xdr:cNvSpPr>
      </xdr:nvSpPr>
      <xdr:spPr bwMode="auto">
        <a:xfrm>
          <a:off x="1114425" y="8858250"/>
          <a:ext cx="13706475" cy="866775"/>
        </a:xfrm>
        <a:prstGeom prst="rect">
          <a:avLst/>
        </a:prstGeom>
        <a:noFill/>
        <a:ln w="3175" cap="rnd">
          <a:solidFill>
            <a:srgbClr val="000000"/>
          </a:solidFill>
          <a:prstDash val="sysDot"/>
          <a:miter lim="800000"/>
          <a:headEnd/>
          <a:tailEnd/>
        </a:ln>
        <a:extLst/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①４/１９白鳥（１）②５/３朝霧（５）③５/１７白鳥中止④５/２４青少年（４）⑤６/１４下呂飛騨川（６） ⑥７/５丹生川　中止</a:t>
          </a:r>
        </a:p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⑦７/１９下呂飛騨川雨中止 ⑧８/９姫治（６） ⑨８/３０白鳥雨中止　⑩９/６高山大八雨中止　⑪１０/１１白鳥（）　　　　　　　　　</a:t>
          </a:r>
        </a:p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　　　　　　　　　　　　　　　　　　　　総試合数　試合</a:t>
          </a:r>
          <a:endParaRPr lang="ja-JP" altLang="en-US" sz="14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2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2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  </a:t>
          </a: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xdr:txBody>
    </xdr:sp>
    <xdr:clientData/>
  </xdr:twoCellAnchor>
  <xdr:twoCellAnchor editAs="oneCell">
    <xdr:from>
      <xdr:col>1</xdr:col>
      <xdr:colOff>781050</xdr:colOff>
      <xdr:row>34</xdr:row>
      <xdr:rowOff>152400</xdr:rowOff>
    </xdr:from>
    <xdr:to>
      <xdr:col>1</xdr:col>
      <xdr:colOff>857250</xdr:colOff>
      <xdr:row>36</xdr:row>
      <xdr:rowOff>76200</xdr:rowOff>
    </xdr:to>
    <xdr:sp macro="" textlink="">
      <xdr:nvSpPr>
        <xdr:cNvPr id="3114" name="Text Box 5">
          <a:extLst>
            <a:ext uri="{FF2B5EF4-FFF2-40B4-BE49-F238E27FC236}">
              <a16:creationId xmlns:a16="http://schemas.microsoft.com/office/drawing/2014/main" id="{00000000-0008-0000-1900-00002A0C0000}"/>
            </a:ext>
          </a:extLst>
        </xdr:cNvPr>
        <xdr:cNvSpPr txBox="1">
          <a:spLocks noChangeArrowheads="1"/>
        </xdr:cNvSpPr>
      </xdr:nvSpPr>
      <xdr:spPr bwMode="auto">
        <a:xfrm>
          <a:off x="838200" y="10696575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552450</xdr:colOff>
      <xdr:row>37</xdr:row>
      <xdr:rowOff>28575</xdr:rowOff>
    </xdr:from>
    <xdr:to>
      <xdr:col>1</xdr:col>
      <xdr:colOff>628650</xdr:colOff>
      <xdr:row>38</xdr:row>
      <xdr:rowOff>66675</xdr:rowOff>
    </xdr:to>
    <xdr:sp macro="" textlink="">
      <xdr:nvSpPr>
        <xdr:cNvPr id="3115" name="Text Box 6">
          <a:extLst>
            <a:ext uri="{FF2B5EF4-FFF2-40B4-BE49-F238E27FC236}">
              <a16:creationId xmlns:a16="http://schemas.microsoft.com/office/drawing/2014/main" id="{00000000-0008-0000-1900-00002B0C0000}"/>
            </a:ext>
          </a:extLst>
        </xdr:cNvPr>
        <xdr:cNvSpPr txBox="1">
          <a:spLocks noChangeArrowheads="1"/>
        </xdr:cNvSpPr>
      </xdr:nvSpPr>
      <xdr:spPr bwMode="auto">
        <a:xfrm>
          <a:off x="609600" y="110299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476250</xdr:colOff>
      <xdr:row>29</xdr:row>
      <xdr:rowOff>152400</xdr:rowOff>
    </xdr:from>
    <xdr:to>
      <xdr:col>1</xdr:col>
      <xdr:colOff>1019175</xdr:colOff>
      <xdr:row>31</xdr:row>
      <xdr:rowOff>76200</xdr:rowOff>
    </xdr:to>
    <xdr:sp macro="" textlink="">
      <xdr:nvSpPr>
        <xdr:cNvPr id="1031" name="Text Box 7">
          <a:extLst>
            <a:ext uri="{FF2B5EF4-FFF2-40B4-BE49-F238E27FC236}">
              <a16:creationId xmlns:a16="http://schemas.microsoft.com/office/drawing/2014/main" id="{00000000-0008-0000-1900-000007040000}"/>
            </a:ext>
          </a:extLst>
        </xdr:cNvPr>
        <xdr:cNvSpPr txBox="1">
          <a:spLocks noChangeArrowheads="1"/>
        </xdr:cNvSpPr>
      </xdr:nvSpPr>
      <xdr:spPr bwMode="auto">
        <a:xfrm>
          <a:off x="723900" y="7943850"/>
          <a:ext cx="542925" cy="51435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36576" tIns="22860" rIns="0" bIns="0" anchor="t" upright="1"/>
        <a:lstStyle/>
        <a:p>
          <a:pPr algn="l" rtl="0">
            <a:lnSpc>
              <a:spcPts val="16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期日</a:t>
          </a:r>
        </a:p>
        <a:p>
          <a:pPr algn="l" rtl="0">
            <a:lnSpc>
              <a:spcPts val="16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会場</a:t>
          </a:r>
        </a:p>
      </xdr:txBody>
    </xdr:sp>
    <xdr:clientData/>
  </xdr:twoCellAnchor>
  <xdr:twoCellAnchor>
    <xdr:from>
      <xdr:col>7</xdr:col>
      <xdr:colOff>266700</xdr:colOff>
      <xdr:row>0</xdr:row>
      <xdr:rowOff>114300</xdr:rowOff>
    </xdr:from>
    <xdr:to>
      <xdr:col>39</xdr:col>
      <xdr:colOff>95250</xdr:colOff>
      <xdr:row>1</xdr:row>
      <xdr:rowOff>228600</xdr:rowOff>
    </xdr:to>
    <xdr:sp macro="" textlink="">
      <xdr:nvSpPr>
        <xdr:cNvPr id="8197" name="WordArt 5">
          <a:extLst>
            <a:ext uri="{FF2B5EF4-FFF2-40B4-BE49-F238E27FC236}">
              <a16:creationId xmlns:a16="http://schemas.microsoft.com/office/drawing/2014/main" id="{00000000-0008-0000-1900-0000052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14600" y="114300"/>
          <a:ext cx="7153275" cy="390525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altLang="ja-JP" sz="2800" b="1" kern="10" spc="0">
              <a:ln>
                <a:noFill/>
              </a:ln>
              <a:solidFill>
                <a:srgbClr val="333333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ＭＳ Ｐ明朝" panose="02020600040205080304" pitchFamily="18" charset="-128"/>
              <a:ea typeface="ＭＳ Ｐ明朝" panose="02020600040205080304" pitchFamily="18" charset="-128"/>
            </a:rPr>
            <a:t>2015</a:t>
          </a:r>
          <a:r>
            <a:rPr lang="ja-JP" altLang="en-US" sz="2800" b="1" kern="10" spc="0">
              <a:ln>
                <a:noFill/>
              </a:ln>
              <a:solidFill>
                <a:srgbClr val="333333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ＭＳ Ｐ明朝" panose="02020600040205080304" pitchFamily="18" charset="-128"/>
              <a:ea typeface="ＭＳ Ｐ明朝" panose="02020600040205080304" pitchFamily="18" charset="-128"/>
            </a:rPr>
            <a:t>（平成２７年度）</a:t>
          </a:r>
        </a:p>
        <a:p>
          <a:pPr algn="ctr" rtl="0">
            <a:buNone/>
          </a:pPr>
          <a:r>
            <a:rPr lang="ja-JP" altLang="en-US" sz="2800" b="1" kern="10" spc="0">
              <a:ln>
                <a:noFill/>
              </a:ln>
              <a:solidFill>
                <a:srgbClr val="333333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ＭＳ Ｐ明朝" panose="02020600040205080304" pitchFamily="18" charset="-128"/>
              <a:ea typeface="ＭＳ Ｐ明朝" panose="02020600040205080304" pitchFamily="18" charset="-128"/>
            </a:rPr>
            <a:t>　年間リーグ戦試合結果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1000125</xdr:colOff>
      <xdr:row>50</xdr:row>
      <xdr:rowOff>85725</xdr:rowOff>
    </xdr:from>
    <xdr:to>
      <xdr:col>53</xdr:col>
      <xdr:colOff>228600</xdr:colOff>
      <xdr:row>52</xdr:row>
      <xdr:rowOff>85725</xdr:rowOff>
    </xdr:to>
    <xdr:sp macro="" textlink="">
      <xdr:nvSpPr>
        <xdr:cNvPr id="9217" name="Rectangle 1">
          <a:extLst>
            <a:ext uri="{FF2B5EF4-FFF2-40B4-BE49-F238E27FC236}">
              <a16:creationId xmlns:a16="http://schemas.microsoft.com/office/drawing/2014/main" id="{00000000-0008-0000-1A00-000001240000}"/>
            </a:ext>
          </a:extLst>
        </xdr:cNvPr>
        <xdr:cNvSpPr>
          <a:spLocks noChangeArrowheads="1"/>
        </xdr:cNvSpPr>
      </xdr:nvSpPr>
      <xdr:spPr bwMode="auto">
        <a:xfrm>
          <a:off x="1181100" y="11172825"/>
          <a:ext cx="11658600" cy="542925"/>
        </a:xfrm>
        <a:prstGeom prst="rect">
          <a:avLst/>
        </a:prstGeom>
        <a:noFill/>
        <a:ln w="0" cap="rnd">
          <a:solidFill>
            <a:srgbClr val="000000"/>
          </a:solidFill>
          <a:prstDash val="sysDot"/>
          <a:miter lim="800000"/>
          <a:headEnd/>
          <a:tailEnd/>
        </a:ln>
        <a:extLst/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①４/９諏訪山（７） ②５/１４姫治（６）　③５／２８中津川中止　④６/１１諏訪山（６）　⑤６/２５中津川（５）    ⑥７/２３中津川 雨中止</a:t>
          </a: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⑦８/６諏訪山（６） ⑧８／２7白鳥（４）  ⑨９/１７諏訪山雨中止　⑩１０/８姫治（）　⑪１０/２２諏訪山（）　　　　 総試合数　　試合</a:t>
          </a:r>
        </a:p>
        <a:p>
          <a:pPr algn="l" rtl="0">
            <a:defRPr sz="1000"/>
          </a:pPr>
          <a:endParaRPr lang="ja-JP" altLang="en-US" sz="12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2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2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2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  </a:t>
          </a: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xdr:txBody>
    </xdr:sp>
    <xdr:clientData/>
  </xdr:twoCellAnchor>
  <xdr:twoCellAnchor>
    <xdr:from>
      <xdr:col>1</xdr:col>
      <xdr:colOff>390525</xdr:colOff>
      <xdr:row>49</xdr:row>
      <xdr:rowOff>104775</xdr:rowOff>
    </xdr:from>
    <xdr:to>
      <xdr:col>1</xdr:col>
      <xdr:colOff>1019175</xdr:colOff>
      <xdr:row>51</xdr:row>
      <xdr:rowOff>219075</xdr:rowOff>
    </xdr:to>
    <xdr:sp macro="" textlink="">
      <xdr:nvSpPr>
        <xdr:cNvPr id="9218" name="Text Box 4">
          <a:extLst>
            <a:ext uri="{FF2B5EF4-FFF2-40B4-BE49-F238E27FC236}">
              <a16:creationId xmlns:a16="http://schemas.microsoft.com/office/drawing/2014/main" id="{00000000-0008-0000-1A00-000002240000}"/>
            </a:ext>
          </a:extLst>
        </xdr:cNvPr>
        <xdr:cNvSpPr txBox="1">
          <a:spLocks noChangeArrowheads="1"/>
        </xdr:cNvSpPr>
      </xdr:nvSpPr>
      <xdr:spPr bwMode="auto">
        <a:xfrm>
          <a:off x="571500" y="10963275"/>
          <a:ext cx="628650" cy="51435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36576" tIns="22860" rIns="36576" bIns="0" anchor="t" upright="1"/>
        <a:lstStyle/>
        <a:p>
          <a:pPr algn="ctr" rtl="0">
            <a:lnSpc>
              <a:spcPts val="17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期日</a:t>
          </a:r>
        </a:p>
        <a:p>
          <a:pPr algn="ctr" rtl="0">
            <a:lnSpc>
              <a:spcPts val="16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会場</a:t>
          </a:r>
        </a:p>
      </xdr:txBody>
    </xdr:sp>
    <xdr:clientData/>
  </xdr:twoCellAnchor>
  <xdr:twoCellAnchor>
    <xdr:from>
      <xdr:col>61</xdr:col>
      <xdr:colOff>85725</xdr:colOff>
      <xdr:row>1</xdr:row>
      <xdr:rowOff>209550</xdr:rowOff>
    </xdr:from>
    <xdr:to>
      <xdr:col>69</xdr:col>
      <xdr:colOff>561975</xdr:colOff>
      <xdr:row>3</xdr:row>
      <xdr:rowOff>19050</xdr:rowOff>
    </xdr:to>
    <xdr:sp macro="" textlink="">
      <xdr:nvSpPr>
        <xdr:cNvPr id="9219" name="WordArt 3">
          <a:extLst>
            <a:ext uri="{FF2B5EF4-FFF2-40B4-BE49-F238E27FC236}">
              <a16:creationId xmlns:a16="http://schemas.microsoft.com/office/drawing/2014/main" id="{00000000-0008-0000-1A00-0000032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7021175" y="514350"/>
          <a:ext cx="5962650" cy="41910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ja-JP" altLang="en-US" sz="2800" b="1" kern="10" spc="0">
              <a:ln>
                <a:noFill/>
              </a:ln>
              <a:solidFill>
                <a:srgbClr val="333333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ＭＳ Ｐ明朝" panose="02020600040205080304" pitchFamily="18" charset="-128"/>
              <a:ea typeface="ＭＳ Ｐ明朝" panose="02020600040205080304" pitchFamily="18" charset="-128"/>
            </a:rPr>
            <a:t>平成２７年度</a:t>
          </a:r>
        </a:p>
        <a:p>
          <a:pPr algn="ctr" rtl="0">
            <a:buNone/>
          </a:pPr>
          <a:r>
            <a:rPr lang="ja-JP" altLang="en-US" sz="2800" b="1" kern="10" spc="0">
              <a:ln>
                <a:noFill/>
              </a:ln>
              <a:solidFill>
                <a:srgbClr val="333333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ＭＳ Ｐ明朝" panose="02020600040205080304" pitchFamily="18" charset="-128"/>
              <a:ea typeface="ＭＳ Ｐ明朝" panose="02020600040205080304" pitchFamily="18" charset="-128"/>
            </a:rPr>
            <a:t>　年間リーグ戦試合結果</a:t>
          </a:r>
        </a:p>
      </xdr:txBody>
    </xdr:sp>
    <xdr:clientData/>
  </xdr:twoCellAnchor>
  <xdr:twoCellAnchor>
    <xdr:from>
      <xdr:col>7</xdr:col>
      <xdr:colOff>114300</xdr:colOff>
      <xdr:row>0</xdr:row>
      <xdr:rowOff>114300</xdr:rowOff>
    </xdr:from>
    <xdr:to>
      <xdr:col>41</xdr:col>
      <xdr:colOff>104775</xdr:colOff>
      <xdr:row>1</xdr:row>
      <xdr:rowOff>180975</xdr:rowOff>
    </xdr:to>
    <xdr:sp macro="" textlink="">
      <xdr:nvSpPr>
        <xdr:cNvPr id="9220" name="WordArt 4">
          <a:extLst>
            <a:ext uri="{FF2B5EF4-FFF2-40B4-BE49-F238E27FC236}">
              <a16:creationId xmlns:a16="http://schemas.microsoft.com/office/drawing/2014/main" id="{00000000-0008-0000-1A00-0000042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409825" y="114300"/>
          <a:ext cx="7343775" cy="371475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altLang="ja-JP" sz="2800" b="1" kern="10" spc="0">
              <a:ln>
                <a:noFill/>
              </a:ln>
              <a:solidFill>
                <a:srgbClr val="333333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ＭＳ Ｐ明朝" panose="02020600040205080304" pitchFamily="18" charset="-128"/>
              <a:ea typeface="ＭＳ Ｐ明朝" panose="02020600040205080304" pitchFamily="18" charset="-128"/>
            </a:rPr>
            <a:t>2015</a:t>
          </a:r>
          <a:r>
            <a:rPr lang="ja-JP" altLang="en-US" sz="2800" b="1" kern="10" spc="0">
              <a:ln>
                <a:noFill/>
              </a:ln>
              <a:solidFill>
                <a:srgbClr val="333333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ＭＳ Ｐ明朝" panose="02020600040205080304" pitchFamily="18" charset="-128"/>
              <a:ea typeface="ＭＳ Ｐ明朝" panose="02020600040205080304" pitchFamily="18" charset="-128"/>
            </a:rPr>
            <a:t>（平成２７年度）</a:t>
          </a:r>
        </a:p>
        <a:p>
          <a:pPr algn="ctr" rtl="0">
            <a:buNone/>
          </a:pPr>
          <a:r>
            <a:rPr lang="ja-JP" altLang="en-US" sz="2800" b="1" kern="10" spc="0">
              <a:ln>
                <a:noFill/>
              </a:ln>
              <a:solidFill>
                <a:srgbClr val="333333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ＭＳ Ｐ明朝" panose="02020600040205080304" pitchFamily="18" charset="-128"/>
              <a:ea typeface="ＭＳ Ｐ明朝" panose="02020600040205080304" pitchFamily="18" charset="-128"/>
            </a:rPr>
            <a:t>　年間リーグ戦試合結果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990600</xdr:colOff>
          <xdr:row>1</xdr:row>
          <xdr:rowOff>228600</xdr:rowOff>
        </xdr:from>
        <xdr:to>
          <xdr:col>4</xdr:col>
          <xdr:colOff>1417320</xdr:colOff>
          <xdr:row>2</xdr:row>
          <xdr:rowOff>137160</xdr:rowOff>
        </xdr:to>
        <xdr:sp macro="" textlink="">
          <xdr:nvSpPr>
            <xdr:cNvPr id="13313" name="Object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1B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866775</xdr:colOff>
      <xdr:row>71</xdr:row>
      <xdr:rowOff>152400</xdr:rowOff>
    </xdr:from>
    <xdr:to>
      <xdr:col>76</xdr:col>
      <xdr:colOff>0</xdr:colOff>
      <xdr:row>75</xdr:row>
      <xdr:rowOff>57150</xdr:rowOff>
    </xdr:to>
    <xdr:sp macro="" textlink="">
      <xdr:nvSpPr>
        <xdr:cNvPr id="13313" name="Rectangle 1">
          <a:extLst>
            <a:ext uri="{FF2B5EF4-FFF2-40B4-BE49-F238E27FC236}">
              <a16:creationId xmlns:a16="http://schemas.microsoft.com/office/drawing/2014/main" id="{00000000-0008-0000-0100-000001340000}"/>
            </a:ext>
          </a:extLst>
        </xdr:cNvPr>
        <xdr:cNvSpPr>
          <a:spLocks noChangeArrowheads="1"/>
        </xdr:cNvSpPr>
      </xdr:nvSpPr>
      <xdr:spPr bwMode="auto">
        <a:xfrm>
          <a:off x="1038225" y="13401675"/>
          <a:ext cx="18002250" cy="590550"/>
        </a:xfrm>
        <a:prstGeom prst="rect">
          <a:avLst/>
        </a:prstGeom>
        <a:solidFill>
          <a:srgbClr val="FFFFFF"/>
        </a:solidFill>
        <a:ln w="6350" cap="rnd">
          <a:noFill/>
          <a:prstDash val="sysDot"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①３</a:t>
          </a:r>
          <a:r>
            <a:rPr lang="en-US" altLang="ja-JP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</a:t>
          </a:r>
          <a:r>
            <a:rPr lang="ja-JP" altLang="en-US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１５諏訪山</a:t>
          </a:r>
          <a:r>
            <a:rPr lang="en-US" altLang="ja-JP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(1</a:t>
          </a:r>
          <a:r>
            <a:rPr lang="ja-JP" altLang="en-US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１</a:t>
          </a:r>
          <a:r>
            <a:rPr lang="en-US" altLang="ja-JP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)</a:t>
          </a:r>
          <a:r>
            <a:rPr lang="ja-JP" altLang="en-US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 ②３</a:t>
          </a:r>
          <a:r>
            <a:rPr lang="en-US" altLang="ja-JP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</a:t>
          </a:r>
          <a:r>
            <a:rPr lang="ja-JP" altLang="en-US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２２岐南（９） 　　③４</a:t>
          </a:r>
          <a:r>
            <a:rPr lang="en-US" altLang="ja-JP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/5</a:t>
          </a:r>
          <a:r>
            <a:rPr lang="ja-JP" altLang="en-US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向山雨中止  　④４</a:t>
          </a:r>
          <a:r>
            <a:rPr lang="en-US" altLang="ja-JP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</a:t>
          </a:r>
          <a:r>
            <a:rPr lang="ja-JP" altLang="en-US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１</a:t>
          </a:r>
          <a:r>
            <a:rPr lang="en-US" altLang="ja-JP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ja-JP" altLang="en-US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関鮎の瀬」（</a:t>
          </a:r>
          <a:r>
            <a:rPr lang="en-US" altLang="ja-JP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</a:t>
          </a:r>
          <a:r>
            <a:rPr lang="ja-JP" altLang="en-US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） 　　⑤５</a:t>
          </a:r>
          <a:r>
            <a:rPr lang="en-US" altLang="ja-JP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</a:t>
          </a:r>
          <a:r>
            <a:rPr lang="ja-JP" altLang="en-US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１</a:t>
          </a:r>
          <a:r>
            <a:rPr lang="en-US" altLang="ja-JP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</a:t>
          </a:r>
          <a:r>
            <a:rPr lang="ja-JP" altLang="en-US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向山（</a:t>
          </a:r>
          <a:r>
            <a:rPr lang="en-US" altLang="ja-JP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10</a:t>
          </a:r>
          <a:r>
            <a:rPr lang="ja-JP" altLang="en-US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）　　    ⑥５</a:t>
          </a:r>
          <a:r>
            <a:rPr lang="en-US" altLang="ja-JP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</a:t>
          </a:r>
          <a:r>
            <a:rPr lang="ja-JP" altLang="en-US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３１諏訪山（９）　⑦６</a:t>
          </a:r>
          <a:r>
            <a:rPr lang="en-US" altLang="ja-JP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</a:t>
          </a:r>
          <a:r>
            <a:rPr lang="ja-JP" altLang="en-US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７白鳥 （６）　　⑧６</a:t>
          </a:r>
          <a:r>
            <a:rPr lang="en-US" altLang="ja-JP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</a:t>
          </a:r>
          <a:r>
            <a:rPr lang="ja-JP" altLang="en-US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２１向山雨中止　　⑨６</a:t>
          </a:r>
          <a:r>
            <a:rPr lang="en-US" altLang="ja-JP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</a:t>
          </a:r>
          <a:r>
            <a:rPr lang="ja-JP" altLang="en-US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２８白鳥（７）　　 ⑩７</a:t>
          </a:r>
          <a:r>
            <a:rPr lang="en-US" altLang="ja-JP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</a:t>
          </a:r>
          <a:r>
            <a:rPr lang="ja-JP" altLang="en-US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２６丹生川（５）　</a:t>
          </a:r>
        </a:p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⑪８</a:t>
          </a:r>
          <a:r>
            <a:rPr lang="en-US" altLang="ja-JP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</a:t>
          </a:r>
          <a:r>
            <a:rPr lang="ja-JP" altLang="en-US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２諏訪山（６）　   ⑫８</a:t>
          </a:r>
          <a:r>
            <a:rPr lang="en-US" altLang="ja-JP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</a:t>
          </a:r>
          <a:r>
            <a:rPr lang="ja-JP" altLang="en-US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１６青少年（６）　⑬８</a:t>
          </a:r>
          <a:r>
            <a:rPr lang="en-US" altLang="ja-JP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</a:t>
          </a:r>
          <a:r>
            <a:rPr lang="ja-JP" altLang="en-US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２３白鳥（３）　  　⑭９</a:t>
          </a:r>
          <a:r>
            <a:rPr lang="en-US" altLang="ja-JP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</a:t>
          </a:r>
          <a:r>
            <a:rPr lang="ja-JP" altLang="en-US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１３関鮎の瀬（７）      ⑮９</a:t>
          </a:r>
          <a:r>
            <a:rPr lang="en-US" altLang="ja-JP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</a:t>
          </a:r>
          <a:r>
            <a:rPr lang="ja-JP" altLang="en-US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２０高山大八（４）　⑯１１</a:t>
          </a:r>
          <a:r>
            <a:rPr lang="en-US" altLang="ja-JP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</a:t>
          </a:r>
          <a:r>
            <a:rPr lang="ja-JP" altLang="en-US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１諏訪山（）  　⑰１１</a:t>
          </a:r>
          <a:r>
            <a:rPr lang="en-US" altLang="ja-JP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</a:t>
          </a:r>
          <a:r>
            <a:rPr lang="ja-JP" altLang="en-US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８岐南（） 　 　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 　　 　　　　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総試合数　　試合</a:t>
          </a:r>
          <a:endParaRPr lang="ja-JP" altLang="en-US" sz="12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2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2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2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2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  </a:t>
          </a: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xdr:txBody>
    </xdr:sp>
    <xdr:clientData/>
  </xdr:twoCellAnchor>
  <xdr:twoCellAnchor>
    <xdr:from>
      <xdr:col>1</xdr:col>
      <xdr:colOff>142875</xdr:colOff>
      <xdr:row>53</xdr:row>
      <xdr:rowOff>114300</xdr:rowOff>
    </xdr:from>
    <xdr:to>
      <xdr:col>1</xdr:col>
      <xdr:colOff>762000</xdr:colOff>
      <xdr:row>57</xdr:row>
      <xdr:rowOff>0</xdr:rowOff>
    </xdr:to>
    <xdr:sp macro="" textlink="">
      <xdr:nvSpPr>
        <xdr:cNvPr id="5122" name="Text Box 2">
          <a:extLst>
            <a:ext uri="{FF2B5EF4-FFF2-40B4-BE49-F238E27FC236}">
              <a16:creationId xmlns:a16="http://schemas.microsoft.com/office/drawing/2014/main" id="{00000000-0008-0000-0100-000002140000}"/>
            </a:ext>
          </a:extLst>
        </xdr:cNvPr>
        <xdr:cNvSpPr txBox="1">
          <a:spLocks noChangeArrowheads="1"/>
        </xdr:cNvSpPr>
      </xdr:nvSpPr>
      <xdr:spPr bwMode="auto">
        <a:xfrm>
          <a:off x="514350" y="15973425"/>
          <a:ext cx="619125" cy="51435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36576" tIns="22860" rIns="36576" bIns="0" anchor="t" upright="1"/>
        <a:lstStyle/>
        <a:p>
          <a:pPr algn="ctr" rtl="0">
            <a:lnSpc>
              <a:spcPts val="16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期日</a:t>
          </a:r>
        </a:p>
        <a:p>
          <a:pPr algn="ctr" rtl="0">
            <a:lnSpc>
              <a:spcPts val="16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会場</a:t>
          </a:r>
        </a:p>
      </xdr:txBody>
    </xdr:sp>
    <xdr:clientData/>
  </xdr:twoCellAnchor>
  <xdr:twoCellAnchor>
    <xdr:from>
      <xdr:col>35</xdr:col>
      <xdr:colOff>133350</xdr:colOff>
      <xdr:row>0</xdr:row>
      <xdr:rowOff>0</xdr:rowOff>
    </xdr:from>
    <xdr:to>
      <xdr:col>54</xdr:col>
      <xdr:colOff>66675</xdr:colOff>
      <xdr:row>2</xdr:row>
      <xdr:rowOff>409575</xdr:rowOff>
    </xdr:to>
    <xdr:sp macro="" textlink="">
      <xdr:nvSpPr>
        <xdr:cNvPr id="7171" name="WordArt 4">
          <a:extLst>
            <a:ext uri="{FF2B5EF4-FFF2-40B4-BE49-F238E27FC236}">
              <a16:creationId xmlns:a16="http://schemas.microsoft.com/office/drawing/2014/main" id="{00000000-0008-0000-0100-0000031C0000}"/>
            </a:ext>
          </a:extLst>
        </xdr:cNvPr>
        <xdr:cNvSpPr>
          <a:spLocks noChangeArrowheads="1" noChangeShapeType="1"/>
        </xdr:cNvSpPr>
      </xdr:nvSpPr>
      <xdr:spPr bwMode="auto">
        <a:xfrm>
          <a:off x="9458325" y="0"/>
          <a:ext cx="4552950" cy="790575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54864" tIns="32004" rIns="54864" bIns="0" anchor="t"/>
        <a:lstStyle/>
        <a:p>
          <a:pPr algn="ctr" rtl="0">
            <a:lnSpc>
              <a:spcPts val="3000"/>
            </a:lnSpc>
            <a:defRPr sz="1000"/>
          </a:pPr>
          <a:r>
            <a:rPr lang="ja-JP" altLang="en-US" sz="2400" b="1" i="0" u="none" strike="noStrike" baseline="0">
              <a:solidFill>
                <a:srgbClr val="333333"/>
              </a:solidFill>
              <a:latin typeface="ＭＳ Ｐ明朝"/>
              <a:ea typeface="ＭＳ Ｐ明朝"/>
            </a:rPr>
            <a:t>201６（平成２８年度）</a:t>
          </a:r>
        </a:p>
        <a:p>
          <a:pPr algn="ctr" rtl="0">
            <a:lnSpc>
              <a:spcPts val="3400"/>
            </a:lnSpc>
            <a:defRPr sz="1000"/>
          </a:pPr>
          <a:r>
            <a:rPr lang="ja-JP" altLang="en-US" sz="2400" b="1" i="0" u="none" strike="noStrike" baseline="0">
              <a:solidFill>
                <a:srgbClr val="333333"/>
              </a:solidFill>
              <a:latin typeface="ＭＳ Ｐ明朝"/>
              <a:ea typeface="ＭＳ Ｐ明朝"/>
            </a:rPr>
            <a:t>　</a:t>
          </a:r>
          <a:r>
            <a:rPr lang="ja-JP" altLang="en-US" sz="2800" b="1" i="0" u="none" strike="noStrike" baseline="0">
              <a:solidFill>
                <a:srgbClr val="333333"/>
              </a:solidFill>
              <a:latin typeface="ＭＳ Ｐ明朝"/>
              <a:ea typeface="ＭＳ Ｐ明朝"/>
            </a:rPr>
            <a:t>年 間 リ ー グ 戦  成　績</a:t>
          </a:r>
          <a:endParaRPr lang="ja-JP" altLang="en-US" sz="2400" b="1" i="0" u="none" strike="noStrike" baseline="0">
            <a:solidFill>
              <a:srgbClr val="333333"/>
            </a:solidFill>
            <a:latin typeface="ＭＳ Ｐ明朝"/>
            <a:ea typeface="ＭＳ Ｐ明朝"/>
          </a:endParaRPr>
        </a:p>
        <a:p>
          <a:pPr algn="ctr" rtl="0">
            <a:lnSpc>
              <a:spcPts val="2900"/>
            </a:lnSpc>
            <a:defRPr sz="1000"/>
          </a:pPr>
          <a:endParaRPr lang="ja-JP" altLang="en-US" sz="2400" b="1" i="0" u="none" strike="noStrike" baseline="0">
            <a:solidFill>
              <a:srgbClr val="333333"/>
            </a:solidFill>
            <a:latin typeface="ＭＳ Ｐ明朝"/>
            <a:ea typeface="ＭＳ Ｐ明朝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</xdr:colOff>
          <xdr:row>42</xdr:row>
          <xdr:rowOff>45720</xdr:rowOff>
        </xdr:from>
        <xdr:to>
          <xdr:col>74</xdr:col>
          <xdr:colOff>60960</xdr:colOff>
          <xdr:row>46</xdr:row>
          <xdr:rowOff>45720</xdr:rowOff>
        </xdr:to>
        <xdr:pic>
          <xdr:nvPicPr>
            <xdr:cNvPr id="7197" name="Picture 5">
              <a:extLst>
                <a:ext uri="{FF2B5EF4-FFF2-40B4-BE49-F238E27FC236}">
                  <a16:creationId xmlns:a16="http://schemas.microsoft.com/office/drawing/2014/main" id="{00000000-0008-0000-0100-00001D1C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⑫　(リンク貼付用)期日場所等'!$A$4:$AE$6" spid="_x0000_s725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60960" y="13174980"/>
              <a:ext cx="16878300" cy="1051560"/>
            </a:xfrm>
            <a:prstGeom prst="rect">
              <a:avLst/>
            </a:prstGeom>
            <a:noFill/>
            <a:ln w="6350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781050</xdr:colOff>
      <xdr:row>49</xdr:row>
      <xdr:rowOff>152400</xdr:rowOff>
    </xdr:from>
    <xdr:to>
      <xdr:col>1</xdr:col>
      <xdr:colOff>857250</xdr:colOff>
      <xdr:row>51</xdr:row>
      <xdr:rowOff>76200</xdr:rowOff>
    </xdr:to>
    <xdr:sp macro="" textlink="">
      <xdr:nvSpPr>
        <xdr:cNvPr id="8228" name="Text Box 5">
          <a:extLst>
            <a:ext uri="{FF2B5EF4-FFF2-40B4-BE49-F238E27FC236}">
              <a16:creationId xmlns:a16="http://schemas.microsoft.com/office/drawing/2014/main" id="{00000000-0008-0000-0200-000024200000}"/>
            </a:ext>
          </a:extLst>
        </xdr:cNvPr>
        <xdr:cNvSpPr txBox="1">
          <a:spLocks noChangeArrowheads="1"/>
        </xdr:cNvSpPr>
      </xdr:nvSpPr>
      <xdr:spPr bwMode="auto">
        <a:xfrm>
          <a:off x="838200" y="15230475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552450</xdr:colOff>
      <xdr:row>52</xdr:row>
      <xdr:rowOff>28575</xdr:rowOff>
    </xdr:from>
    <xdr:to>
      <xdr:col>1</xdr:col>
      <xdr:colOff>628650</xdr:colOff>
      <xdr:row>53</xdr:row>
      <xdr:rowOff>66675</xdr:rowOff>
    </xdr:to>
    <xdr:sp macro="" textlink="">
      <xdr:nvSpPr>
        <xdr:cNvPr id="8229" name="Text Box 6">
          <a:extLst>
            <a:ext uri="{FF2B5EF4-FFF2-40B4-BE49-F238E27FC236}">
              <a16:creationId xmlns:a16="http://schemas.microsoft.com/office/drawing/2014/main" id="{00000000-0008-0000-0200-000025200000}"/>
            </a:ext>
          </a:extLst>
        </xdr:cNvPr>
        <xdr:cNvSpPr txBox="1">
          <a:spLocks noChangeArrowheads="1"/>
        </xdr:cNvSpPr>
      </xdr:nvSpPr>
      <xdr:spPr bwMode="auto">
        <a:xfrm>
          <a:off x="609600" y="155638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17</xdr:col>
      <xdr:colOff>76200</xdr:colOff>
      <xdr:row>1</xdr:row>
      <xdr:rowOff>9525</xdr:rowOff>
    </xdr:from>
    <xdr:to>
      <xdr:col>35</xdr:col>
      <xdr:colOff>133350</xdr:colOff>
      <xdr:row>4</xdr:row>
      <xdr:rowOff>57150</xdr:rowOff>
    </xdr:to>
    <xdr:sp macro="" textlink="">
      <xdr:nvSpPr>
        <xdr:cNvPr id="8197" name="WordArt 4">
          <a:extLst>
            <a:ext uri="{FF2B5EF4-FFF2-40B4-BE49-F238E27FC236}">
              <a16:creationId xmlns:a16="http://schemas.microsoft.com/office/drawing/2014/main" id="{00000000-0008-0000-0200-000005200000}"/>
            </a:ext>
          </a:extLst>
        </xdr:cNvPr>
        <xdr:cNvSpPr>
          <a:spLocks noChangeArrowheads="1" noChangeShapeType="1"/>
        </xdr:cNvSpPr>
      </xdr:nvSpPr>
      <xdr:spPr bwMode="auto">
        <a:xfrm>
          <a:off x="4933950" y="285750"/>
          <a:ext cx="4333875" cy="885825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54864" tIns="32004" rIns="54864" bIns="0" anchor="t"/>
        <a:lstStyle/>
        <a:p>
          <a:pPr algn="ctr" rtl="0">
            <a:lnSpc>
              <a:spcPts val="2500"/>
            </a:lnSpc>
            <a:defRPr sz="1000"/>
          </a:pPr>
          <a:r>
            <a:rPr lang="ja-JP" altLang="en-US" sz="2000" b="1" i="0" u="none" strike="noStrike" baseline="0">
              <a:solidFill>
                <a:srgbClr val="333333"/>
              </a:solidFill>
              <a:latin typeface="ＭＳ Ｐ明朝"/>
              <a:ea typeface="ＭＳ Ｐ明朝"/>
            </a:rPr>
            <a:t>201６（平成２８年度）</a:t>
          </a:r>
          <a:endParaRPr lang="ja-JP" altLang="en-US" sz="2400" b="1" i="0" u="none" strike="noStrike" baseline="0">
            <a:solidFill>
              <a:srgbClr val="333333"/>
            </a:solidFill>
            <a:latin typeface="ＭＳ Ｐ明朝"/>
            <a:ea typeface="ＭＳ Ｐ明朝"/>
          </a:endParaRPr>
        </a:p>
        <a:p>
          <a:pPr algn="ctr" rtl="0">
            <a:lnSpc>
              <a:spcPts val="3000"/>
            </a:lnSpc>
            <a:defRPr sz="1000"/>
          </a:pPr>
          <a:r>
            <a:rPr lang="ja-JP" altLang="en-US" sz="2400" b="1" i="0" u="none" strike="noStrike" baseline="0">
              <a:solidFill>
                <a:srgbClr val="333333"/>
              </a:solidFill>
              <a:latin typeface="ＭＳ Ｐ明朝"/>
              <a:ea typeface="ＭＳ Ｐ明朝"/>
            </a:rPr>
            <a:t>　年 間 リ ー グ 戦 成　績</a:t>
          </a:r>
        </a:p>
        <a:p>
          <a:pPr algn="ctr" rtl="0">
            <a:lnSpc>
              <a:spcPts val="3000"/>
            </a:lnSpc>
            <a:defRPr sz="1000"/>
          </a:pPr>
          <a:endParaRPr lang="ja-JP" altLang="en-US" sz="2400" b="1" i="0" u="none" strike="noStrike" baseline="0">
            <a:solidFill>
              <a:srgbClr val="333333"/>
            </a:solidFill>
            <a:latin typeface="ＭＳ Ｐ明朝"/>
            <a:ea typeface="ＭＳ Ｐ明朝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60960</xdr:colOff>
          <xdr:row>43</xdr:row>
          <xdr:rowOff>60960</xdr:rowOff>
        </xdr:from>
        <xdr:to>
          <xdr:col>44</xdr:col>
          <xdr:colOff>7620</xdr:colOff>
          <xdr:row>45</xdr:row>
          <xdr:rowOff>327660</xdr:rowOff>
        </xdr:to>
        <xdr:pic>
          <xdr:nvPicPr>
            <xdr:cNvPr id="8224" name="Picture 8">
              <a:extLst>
                <a:ext uri="{FF2B5EF4-FFF2-40B4-BE49-F238E27FC236}">
                  <a16:creationId xmlns:a16="http://schemas.microsoft.com/office/drawing/2014/main" id="{00000000-0008-0000-0200-0000202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⑫　(リンク貼付用)期日場所等'!$A$10:$AE$11" spid="_x0000_s8278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14300" y="13182600"/>
              <a:ext cx="9906000" cy="63246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200025</xdr:colOff>
      <xdr:row>49</xdr:row>
      <xdr:rowOff>133350</xdr:rowOff>
    </xdr:from>
    <xdr:to>
      <xdr:col>54</xdr:col>
      <xdr:colOff>304800</xdr:colOff>
      <xdr:row>53</xdr:row>
      <xdr:rowOff>133350</xdr:rowOff>
    </xdr:to>
    <xdr:sp macro="" textlink="">
      <xdr:nvSpPr>
        <xdr:cNvPr id="17409" name="Rectangle 1">
          <a:extLst>
            <a:ext uri="{FF2B5EF4-FFF2-40B4-BE49-F238E27FC236}">
              <a16:creationId xmlns:a16="http://schemas.microsoft.com/office/drawing/2014/main" id="{00000000-0008-0000-0300-000001440000}"/>
            </a:ext>
          </a:extLst>
        </xdr:cNvPr>
        <xdr:cNvSpPr>
          <a:spLocks noChangeArrowheads="1"/>
        </xdr:cNvSpPr>
      </xdr:nvSpPr>
      <xdr:spPr bwMode="auto">
        <a:xfrm>
          <a:off x="1352550" y="11182350"/>
          <a:ext cx="12344400" cy="628650"/>
        </a:xfrm>
        <a:prstGeom prst="rect">
          <a:avLst/>
        </a:prstGeom>
        <a:noFill/>
        <a:ln w="0" cap="rnd">
          <a:noFill/>
          <a:prstDash val="sysDot"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①４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/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９諏訪山（７） ②５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/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１４姫治（６）　③５／２８中津川中止　 ④６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/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１１諏訪山（６）　⑤６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/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２５中津川（５） ⑥７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/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２３中津川 雨中止</a:t>
          </a: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⑦８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/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６諏訪山（６） ⑧８／２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7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白鳥（４）  ⑨９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/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１７諏訪山雨中止　⑩１０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/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８姫治（７）  　⑪１０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/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２２諏訪山（）　　 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総試合数　　試合</a:t>
          </a:r>
          <a:endParaRPr lang="ja-JP" altLang="en-US" sz="120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defRPr sz="1000"/>
          </a:pPr>
          <a:endParaRPr lang="ja-JP" altLang="en-US" sz="12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2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2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2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  </a:t>
          </a: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xdr:txBody>
    </xdr:sp>
    <xdr:clientData/>
  </xdr:twoCellAnchor>
  <xdr:twoCellAnchor>
    <xdr:from>
      <xdr:col>1</xdr:col>
      <xdr:colOff>466725</xdr:colOff>
      <xdr:row>49</xdr:row>
      <xdr:rowOff>161925</xdr:rowOff>
    </xdr:from>
    <xdr:to>
      <xdr:col>1</xdr:col>
      <xdr:colOff>1009650</xdr:colOff>
      <xdr:row>54</xdr:row>
      <xdr:rowOff>38100</xdr:rowOff>
    </xdr:to>
    <xdr:sp macro="" textlink="">
      <xdr:nvSpPr>
        <xdr:cNvPr id="15362" name="Text Box 4">
          <a:extLst>
            <a:ext uri="{FF2B5EF4-FFF2-40B4-BE49-F238E27FC236}">
              <a16:creationId xmlns:a16="http://schemas.microsoft.com/office/drawing/2014/main" id="{00000000-0008-0000-0300-0000023C0000}"/>
            </a:ext>
          </a:extLst>
        </xdr:cNvPr>
        <xdr:cNvSpPr txBox="1">
          <a:spLocks noChangeArrowheads="1"/>
        </xdr:cNvSpPr>
      </xdr:nvSpPr>
      <xdr:spPr bwMode="auto">
        <a:xfrm>
          <a:off x="657225" y="11191875"/>
          <a:ext cx="542925" cy="676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2860" rIns="36576" bIns="0" anchor="t" upright="1"/>
        <a:lstStyle/>
        <a:p>
          <a:pPr algn="ctr" rtl="0">
            <a:lnSpc>
              <a:spcPts val="17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期日</a:t>
          </a:r>
        </a:p>
        <a:p>
          <a:pPr algn="ctr" rtl="0">
            <a:lnSpc>
              <a:spcPts val="16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会場</a:t>
          </a:r>
        </a:p>
      </xdr:txBody>
    </xdr:sp>
    <xdr:clientData/>
  </xdr:twoCellAnchor>
  <xdr:twoCellAnchor>
    <xdr:from>
      <xdr:col>57</xdr:col>
      <xdr:colOff>419100</xdr:colOff>
      <xdr:row>6</xdr:row>
      <xdr:rowOff>114300</xdr:rowOff>
    </xdr:from>
    <xdr:to>
      <xdr:col>67</xdr:col>
      <xdr:colOff>142875</xdr:colOff>
      <xdr:row>7</xdr:row>
      <xdr:rowOff>76200</xdr:rowOff>
    </xdr:to>
    <xdr:sp macro="" textlink="">
      <xdr:nvSpPr>
        <xdr:cNvPr id="15363" name="WordArt 3">
          <a:extLst>
            <a:ext uri="{FF2B5EF4-FFF2-40B4-BE49-F238E27FC236}">
              <a16:creationId xmlns:a16="http://schemas.microsoft.com/office/drawing/2014/main" id="{00000000-0008-0000-0300-0000033C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011400" y="1428750"/>
          <a:ext cx="5962650" cy="4191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ja-JP" altLang="en-US" sz="2800" b="1" kern="10" spc="0">
              <a:ln w="9525">
                <a:noFill/>
                <a:round/>
                <a:headEnd/>
                <a:tailEnd/>
              </a:ln>
              <a:solidFill>
                <a:srgbClr val="333333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ＭＳ Ｐ明朝"/>
              <a:ea typeface="ＭＳ Ｐ明朝"/>
            </a:rPr>
            <a:t>平成２７年度</a:t>
          </a:r>
        </a:p>
        <a:p>
          <a:pPr algn="ctr" rtl="0"/>
          <a:r>
            <a:rPr lang="ja-JP" altLang="en-US" sz="2800" b="1" kern="10" spc="0">
              <a:ln w="9525">
                <a:noFill/>
                <a:round/>
                <a:headEnd/>
                <a:tailEnd/>
              </a:ln>
              <a:solidFill>
                <a:srgbClr val="333333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ＭＳ Ｐ明朝"/>
              <a:ea typeface="ＭＳ Ｐ明朝"/>
            </a:rPr>
            <a:t>　年間リーグ戦試合結果</a:t>
          </a:r>
        </a:p>
      </xdr:txBody>
    </xdr:sp>
    <xdr:clientData/>
  </xdr:twoCellAnchor>
  <xdr:twoCellAnchor>
    <xdr:from>
      <xdr:col>57</xdr:col>
      <xdr:colOff>390525</xdr:colOff>
      <xdr:row>0</xdr:row>
      <xdr:rowOff>266700</xdr:rowOff>
    </xdr:from>
    <xdr:to>
      <xdr:col>66</xdr:col>
      <xdr:colOff>419100</xdr:colOff>
      <xdr:row>6</xdr:row>
      <xdr:rowOff>228600</xdr:rowOff>
    </xdr:to>
    <xdr:sp macro="" textlink="">
      <xdr:nvSpPr>
        <xdr:cNvPr id="15365" name="Document">
          <a:extLst>
            <a:ext uri="{FF2B5EF4-FFF2-40B4-BE49-F238E27FC236}">
              <a16:creationId xmlns:a16="http://schemas.microsoft.com/office/drawing/2014/main" id="{00000000-0008-0000-0300-0000053C0000}"/>
            </a:ext>
          </a:extLst>
        </xdr:cNvPr>
        <xdr:cNvSpPr>
          <a:spLocks noEditPoints="1" noChangeArrowheads="1"/>
        </xdr:cNvSpPr>
      </xdr:nvSpPr>
      <xdr:spPr bwMode="auto">
        <a:xfrm>
          <a:off x="14982825" y="266700"/>
          <a:ext cx="5581650" cy="1276350"/>
        </a:xfrm>
        <a:custGeom>
          <a:avLst/>
          <a:gdLst>
            <a:gd name="T0" fmla="*/ 10757 w 21600"/>
            <a:gd name="T1" fmla="*/ 21632 h 21600"/>
            <a:gd name="T2" fmla="*/ 85 w 21600"/>
            <a:gd name="T3" fmla="*/ 10849 h 21600"/>
            <a:gd name="T4" fmla="*/ 10757 w 21600"/>
            <a:gd name="T5" fmla="*/ 81 h 21600"/>
            <a:gd name="T6" fmla="*/ 21706 w 21600"/>
            <a:gd name="T7" fmla="*/ 10652 h 21600"/>
            <a:gd name="T8" fmla="*/ 10757 w 21600"/>
            <a:gd name="T9" fmla="*/ 21632 h 21600"/>
            <a:gd name="T10" fmla="*/ 0 w 21600"/>
            <a:gd name="T11" fmla="*/ 0 h 21600"/>
            <a:gd name="T12" fmla="*/ 21600 w 21600"/>
            <a:gd name="T13" fmla="*/ 0 h 21600"/>
            <a:gd name="T14" fmla="*/ 21600 w 21600"/>
            <a:gd name="T15" fmla="*/ 21600 h 21600"/>
            <a:gd name="T16" fmla="*/ 977 w 21600"/>
            <a:gd name="T17" fmla="*/ 818 h 21600"/>
            <a:gd name="T18" fmla="*/ 20622 w 21600"/>
            <a:gd name="T19" fmla="*/ 16429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</a:cxnLst>
          <a:rect l="T16" t="T17" r="T18" b="T19"/>
          <a:pathLst>
            <a:path w="21600" h="21600">
              <a:moveTo>
                <a:pt x="10757" y="21632"/>
              </a:moveTo>
              <a:lnTo>
                <a:pt x="5187" y="21632"/>
              </a:lnTo>
              <a:lnTo>
                <a:pt x="85" y="17509"/>
              </a:lnTo>
              <a:lnTo>
                <a:pt x="85" y="10849"/>
              </a:lnTo>
              <a:lnTo>
                <a:pt x="85" y="81"/>
              </a:lnTo>
              <a:lnTo>
                <a:pt x="10757" y="81"/>
              </a:lnTo>
              <a:lnTo>
                <a:pt x="21706" y="81"/>
              </a:lnTo>
              <a:lnTo>
                <a:pt x="21706" y="10652"/>
              </a:lnTo>
              <a:lnTo>
                <a:pt x="21706" y="21632"/>
              </a:lnTo>
              <a:lnTo>
                <a:pt x="10757" y="21632"/>
              </a:lnTo>
              <a:close/>
            </a:path>
            <a:path w="21600" h="21600">
              <a:moveTo>
                <a:pt x="85" y="17509"/>
              </a:moveTo>
              <a:lnTo>
                <a:pt x="5187" y="17509"/>
              </a:lnTo>
              <a:lnTo>
                <a:pt x="5187" y="21632"/>
              </a:lnTo>
              <a:lnTo>
                <a:pt x="85" y="17509"/>
              </a:lnTo>
              <a:close/>
            </a:path>
          </a:pathLst>
        </a:custGeom>
        <a:solidFill>
          <a:srgbClr val="D8EBB3"/>
        </a:solidFill>
        <a:ln w="9525">
          <a:noFill/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2700"/>
            </a:lnSpc>
            <a:defRPr sz="1000"/>
          </a:pPr>
          <a:r>
            <a:rPr lang="ja-JP" altLang="en-US" sz="2000" b="0" i="0" u="none" strike="noStrike" baseline="0">
              <a:solidFill>
                <a:srgbClr val="000000"/>
              </a:solidFill>
              <a:latin typeface="HGS明朝B"/>
              <a:ea typeface="HGS明朝B"/>
            </a:rPr>
            <a:t>　　</a:t>
          </a:r>
          <a:r>
            <a:rPr lang="ja-JP" altLang="en-US" sz="2600" b="0" i="0" u="none" strike="noStrike" baseline="0">
              <a:solidFill>
                <a:srgbClr val="000000"/>
              </a:solidFill>
              <a:latin typeface="HGS明朝B"/>
              <a:ea typeface="HGS明朝B"/>
            </a:rPr>
            <a:t>２０１５</a:t>
          </a:r>
          <a:r>
            <a:rPr lang="en-US" altLang="ja-JP" sz="2600" b="0" i="0" u="none" strike="noStrike" baseline="0">
              <a:solidFill>
                <a:srgbClr val="000000"/>
              </a:solidFill>
              <a:latin typeface="HGS明朝B"/>
              <a:ea typeface="HGS明朝B"/>
            </a:rPr>
            <a:t>(</a:t>
          </a:r>
          <a:r>
            <a:rPr lang="ja-JP" altLang="en-US" sz="2600" b="0" i="0" u="none" strike="noStrike" baseline="0">
              <a:solidFill>
                <a:srgbClr val="000000"/>
              </a:solidFill>
              <a:latin typeface="HGS明朝B"/>
              <a:ea typeface="HGS明朝B"/>
            </a:rPr>
            <a:t>平成２７年度</a:t>
          </a:r>
          <a:r>
            <a:rPr lang="en-US" altLang="ja-JP" sz="2600" b="0" i="0" u="none" strike="noStrike" baseline="0">
              <a:solidFill>
                <a:srgbClr val="000000"/>
              </a:solidFill>
              <a:latin typeface="HGS明朝B"/>
              <a:ea typeface="HGS明朝B"/>
            </a:rPr>
            <a:t>)</a:t>
          </a:r>
        </a:p>
        <a:p>
          <a:pPr algn="l" rtl="0">
            <a:lnSpc>
              <a:spcPts val="2800"/>
            </a:lnSpc>
            <a:defRPr sz="1000"/>
          </a:pPr>
          <a:r>
            <a:rPr lang="ja-JP" altLang="en-US" sz="2600" b="0" i="0" u="none" strike="noStrike" baseline="0">
              <a:solidFill>
                <a:srgbClr val="000000"/>
              </a:solidFill>
              <a:latin typeface="HGS明朝B"/>
              <a:ea typeface="HGS明朝B"/>
            </a:rPr>
            <a:t>　年 間 リ ー グ 戦 試 合 </a:t>
          </a:r>
          <a:r>
            <a:rPr lang="ja-JP" altLang="en-US" sz="2800" b="0" i="0" u="none" strike="noStrike" baseline="0">
              <a:solidFill>
                <a:srgbClr val="000000"/>
              </a:solidFill>
              <a:latin typeface="HGS明朝B"/>
              <a:ea typeface="HGS明朝B"/>
            </a:rPr>
            <a:t>結果</a:t>
          </a:r>
        </a:p>
      </xdr:txBody>
    </xdr:sp>
    <xdr:clientData/>
  </xdr:twoCellAnchor>
  <xdr:twoCellAnchor>
    <xdr:from>
      <xdr:col>12</xdr:col>
      <xdr:colOff>142875</xdr:colOff>
      <xdr:row>0</xdr:row>
      <xdr:rowOff>76200</xdr:rowOff>
    </xdr:from>
    <xdr:to>
      <xdr:col>40</xdr:col>
      <xdr:colOff>114300</xdr:colOff>
      <xdr:row>4</xdr:row>
      <xdr:rowOff>19050</xdr:rowOff>
    </xdr:to>
    <xdr:sp macro="" textlink="">
      <xdr:nvSpPr>
        <xdr:cNvPr id="9221" name="WordArt 4">
          <a:extLst>
            <a:ext uri="{FF2B5EF4-FFF2-40B4-BE49-F238E27FC236}">
              <a16:creationId xmlns:a16="http://schemas.microsoft.com/office/drawing/2014/main" id="{00000000-0008-0000-0300-000005240000}"/>
            </a:ext>
          </a:extLst>
        </xdr:cNvPr>
        <xdr:cNvSpPr>
          <a:spLocks noChangeArrowheads="1" noChangeShapeType="1"/>
        </xdr:cNvSpPr>
      </xdr:nvSpPr>
      <xdr:spPr bwMode="auto">
        <a:xfrm>
          <a:off x="3676650" y="76200"/>
          <a:ext cx="5800725" cy="819150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54864" tIns="32004" rIns="54864" bIns="0" anchor="t"/>
        <a:lstStyle/>
        <a:p>
          <a:pPr algn="ctr" rtl="0">
            <a:lnSpc>
              <a:spcPts val="2500"/>
            </a:lnSpc>
            <a:defRPr sz="1000"/>
          </a:pPr>
          <a:r>
            <a:rPr lang="ja-JP" altLang="en-US" sz="2000" b="1" i="0" u="none" strike="noStrike" baseline="0">
              <a:solidFill>
                <a:srgbClr val="333333"/>
              </a:solidFill>
              <a:latin typeface="ＭＳ Ｐ明朝"/>
              <a:ea typeface="ＭＳ Ｐ明朝"/>
            </a:rPr>
            <a:t>201６（平成２８年度）</a:t>
          </a:r>
          <a:endParaRPr lang="ja-JP" altLang="en-US" sz="2400" b="1" i="0" u="none" strike="noStrike" baseline="0">
            <a:solidFill>
              <a:srgbClr val="333333"/>
            </a:solidFill>
            <a:latin typeface="ＭＳ Ｐ明朝"/>
            <a:ea typeface="ＭＳ Ｐ明朝"/>
          </a:endParaRPr>
        </a:p>
        <a:p>
          <a:pPr algn="ctr" rtl="0">
            <a:defRPr sz="1000"/>
          </a:pPr>
          <a:r>
            <a:rPr lang="ja-JP" altLang="en-US" sz="2400" b="1" i="0" u="none" strike="noStrike" baseline="0">
              <a:solidFill>
                <a:srgbClr val="333333"/>
              </a:solidFill>
              <a:latin typeface="ＭＳ Ｐ明朝"/>
              <a:ea typeface="ＭＳ Ｐ明朝"/>
            </a:rPr>
            <a:t>　年 間 リ ー グ 戦 成 績</a:t>
          </a:r>
        </a:p>
        <a:p>
          <a:pPr algn="ctr" rtl="0">
            <a:lnSpc>
              <a:spcPts val="2900"/>
            </a:lnSpc>
            <a:defRPr sz="1000"/>
          </a:pPr>
          <a:endParaRPr lang="ja-JP" altLang="en-US" sz="2400" b="1" i="0" u="none" strike="noStrike" baseline="0">
            <a:solidFill>
              <a:srgbClr val="333333"/>
            </a:solidFill>
            <a:latin typeface="ＭＳ Ｐ明朝"/>
            <a:ea typeface="ＭＳ Ｐ明朝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137160</xdr:colOff>
          <xdr:row>44</xdr:row>
          <xdr:rowOff>53340</xdr:rowOff>
        </xdr:from>
        <xdr:to>
          <xdr:col>44</xdr:col>
          <xdr:colOff>22860</xdr:colOff>
          <xdr:row>46</xdr:row>
          <xdr:rowOff>342900</xdr:rowOff>
        </xdr:to>
        <xdr:pic>
          <xdr:nvPicPr>
            <xdr:cNvPr id="9259" name="Picture 7">
              <a:extLst>
                <a:ext uri="{FF2B5EF4-FFF2-40B4-BE49-F238E27FC236}">
                  <a16:creationId xmlns:a16="http://schemas.microsoft.com/office/drawing/2014/main" id="{00000000-0008-0000-0300-00002B24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⑫　(リンク貼付用)期日場所等'!$A$14:$AE$15" spid="_x0000_s931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37160" y="10035540"/>
              <a:ext cx="9060180" cy="777240"/>
            </a:xfrm>
            <a:prstGeom prst="rect">
              <a:avLst/>
            </a:prstGeom>
            <a:noFill/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209550</xdr:colOff>
      <xdr:row>2</xdr:row>
      <xdr:rowOff>9525</xdr:rowOff>
    </xdr:from>
    <xdr:to>
      <xdr:col>6</xdr:col>
      <xdr:colOff>19050</xdr:colOff>
      <xdr:row>5</xdr:row>
      <xdr:rowOff>314325</xdr:rowOff>
    </xdr:to>
    <xdr:pic>
      <xdr:nvPicPr>
        <xdr:cNvPr id="10424" name="図 4" descr="「ソフトボールイラスト無料」の画像検索結果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B8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" y="457200"/>
          <a:ext cx="9048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39</xdr:col>
      <xdr:colOff>219075</xdr:colOff>
      <xdr:row>3</xdr:row>
      <xdr:rowOff>85725</xdr:rowOff>
    </xdr:from>
    <xdr:to>
      <xdr:col>41</xdr:col>
      <xdr:colOff>171450</xdr:colOff>
      <xdr:row>5</xdr:row>
      <xdr:rowOff>333375</xdr:rowOff>
    </xdr:to>
    <xdr:pic>
      <xdr:nvPicPr>
        <xdr:cNvPr id="10425" name="図 7" descr="「ソフトボールイラスト無料」の画像検索結果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B9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973175" y="781050"/>
          <a:ext cx="8096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57</xdr:col>
      <xdr:colOff>333375</xdr:colOff>
      <xdr:row>39</xdr:row>
      <xdr:rowOff>76200</xdr:rowOff>
    </xdr:from>
    <xdr:to>
      <xdr:col>60</xdr:col>
      <xdr:colOff>381000</xdr:colOff>
      <xdr:row>53</xdr:row>
      <xdr:rowOff>104775</xdr:rowOff>
    </xdr:to>
    <xdr:pic>
      <xdr:nvPicPr>
        <xdr:cNvPr id="10426" name="図 15" descr="「ソフトボールイラスト無料」の画像検索結果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BA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2479000" y="10629900"/>
          <a:ext cx="2105025" cy="2905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66</xdr:col>
      <xdr:colOff>419100</xdr:colOff>
      <xdr:row>6</xdr:row>
      <xdr:rowOff>9525</xdr:rowOff>
    </xdr:from>
    <xdr:to>
      <xdr:col>69</xdr:col>
      <xdr:colOff>200025</xdr:colOff>
      <xdr:row>7</xdr:row>
      <xdr:rowOff>123825</xdr:rowOff>
    </xdr:to>
    <xdr:pic>
      <xdr:nvPicPr>
        <xdr:cNvPr id="10427" name="図 13" descr="「ソフトボールイラスト無料」の画像検索結果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BB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8736925" y="1857375"/>
          <a:ext cx="18383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43</xdr:col>
      <xdr:colOff>590550</xdr:colOff>
      <xdr:row>27</xdr:row>
      <xdr:rowOff>76200</xdr:rowOff>
    </xdr:from>
    <xdr:to>
      <xdr:col>48</xdr:col>
      <xdr:colOff>142875</xdr:colOff>
      <xdr:row>37</xdr:row>
      <xdr:rowOff>171450</xdr:rowOff>
    </xdr:to>
    <xdr:pic>
      <xdr:nvPicPr>
        <xdr:cNvPr id="10428" name="図 10" descr="「ソフトボールイラスト無料」の画像検索結果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BC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5697200" y="7772400"/>
          <a:ext cx="2105025" cy="2476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67</xdr:col>
      <xdr:colOff>371475</xdr:colOff>
      <xdr:row>7</xdr:row>
      <xdr:rowOff>276225</xdr:rowOff>
    </xdr:from>
    <xdr:to>
      <xdr:col>69</xdr:col>
      <xdr:colOff>47625</xdr:colOff>
      <xdr:row>11</xdr:row>
      <xdr:rowOff>19050</xdr:rowOff>
    </xdr:to>
    <xdr:pic>
      <xdr:nvPicPr>
        <xdr:cNvPr id="10429" name="図 9" descr="「ソフトボールイラスト無料」の画像検索結果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400-0000BD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9375100" y="2514600"/>
          <a:ext cx="10477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64</xdr:col>
      <xdr:colOff>76200</xdr:colOff>
      <xdr:row>5</xdr:row>
      <xdr:rowOff>0</xdr:rowOff>
    </xdr:from>
    <xdr:to>
      <xdr:col>66</xdr:col>
      <xdr:colOff>104775</xdr:colOff>
      <xdr:row>10</xdr:row>
      <xdr:rowOff>76200</xdr:rowOff>
    </xdr:to>
    <xdr:pic>
      <xdr:nvPicPr>
        <xdr:cNvPr id="10430" name="Picture 15" descr="http://www.fotosearch.jp/bthumb/CSP/CSP442/k4422048.jpg">
          <a:extLst>
            <a:ext uri="{FF2B5EF4-FFF2-40B4-BE49-F238E27FC236}">
              <a16:creationId xmlns:a16="http://schemas.microsoft.com/office/drawing/2014/main" id="{00000000-0008-0000-0400-0000BE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r:link="rId14" cstate="print">
          <a:lum bright="6000" contrast="6000"/>
        </a:blip>
        <a:srcRect/>
        <a:stretch>
          <a:fillRect/>
        </a:stretch>
      </xdr:blipFill>
      <xdr:spPr bwMode="auto">
        <a:xfrm>
          <a:off x="27022425" y="1457325"/>
          <a:ext cx="1400175" cy="1952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295275</xdr:colOff>
      <xdr:row>1</xdr:row>
      <xdr:rowOff>0</xdr:rowOff>
    </xdr:from>
    <xdr:to>
      <xdr:col>31</xdr:col>
      <xdr:colOff>190500</xdr:colOff>
      <xdr:row>4</xdr:row>
      <xdr:rowOff>361950</xdr:rowOff>
    </xdr:to>
    <xdr:sp macro="" textlink="">
      <xdr:nvSpPr>
        <xdr:cNvPr id="10249" name="UpRibbonSharp">
          <a:extLst>
            <a:ext uri="{FF2B5EF4-FFF2-40B4-BE49-F238E27FC236}">
              <a16:creationId xmlns:a16="http://schemas.microsoft.com/office/drawing/2014/main" id="{00000000-0008-0000-0400-000009280000}"/>
            </a:ext>
          </a:extLst>
        </xdr:cNvPr>
        <xdr:cNvSpPr>
          <a:spLocks noEditPoints="1" noChangeArrowheads="1"/>
        </xdr:cNvSpPr>
      </xdr:nvSpPr>
      <xdr:spPr bwMode="auto">
        <a:xfrm>
          <a:off x="3190875" y="57150"/>
          <a:ext cx="7877175" cy="1247775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2147483647 w 21600"/>
            <a:gd name="T7" fmla="*/ 2147483647 h 21600"/>
            <a:gd name="T8" fmla="*/ 17694720 60000 65536"/>
            <a:gd name="T9" fmla="*/ 11796480 60000 65536"/>
            <a:gd name="T10" fmla="*/ 5898240 60000 65536"/>
            <a:gd name="T11" fmla="*/ 0 60000 65536"/>
            <a:gd name="T12" fmla="*/ 3578 w 21600"/>
            <a:gd name="T13" fmla="*/ 0 h 21600"/>
            <a:gd name="T14" fmla="*/ 18022 w 21600"/>
            <a:gd name="T15" fmla="*/ 18900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 extrusionOk="0">
              <a:moveTo>
                <a:pt x="0" y="21600"/>
              </a:moveTo>
              <a:lnTo>
                <a:pt x="6278" y="21600"/>
              </a:lnTo>
              <a:lnTo>
                <a:pt x="6278" y="18900"/>
              </a:lnTo>
              <a:lnTo>
                <a:pt x="15322" y="18900"/>
              </a:lnTo>
              <a:lnTo>
                <a:pt x="15322" y="21600"/>
              </a:lnTo>
              <a:lnTo>
                <a:pt x="21600" y="21600"/>
              </a:lnTo>
              <a:lnTo>
                <a:pt x="18900" y="12150"/>
              </a:lnTo>
              <a:lnTo>
                <a:pt x="21600" y="2700"/>
              </a:lnTo>
              <a:lnTo>
                <a:pt x="18022" y="2700"/>
              </a:lnTo>
              <a:lnTo>
                <a:pt x="18022" y="0"/>
              </a:lnTo>
              <a:lnTo>
                <a:pt x="3578" y="0"/>
              </a:lnTo>
              <a:lnTo>
                <a:pt x="3578" y="2700"/>
              </a:lnTo>
              <a:lnTo>
                <a:pt x="0" y="2700"/>
              </a:lnTo>
              <a:lnTo>
                <a:pt x="2700" y="12150"/>
              </a:lnTo>
              <a:close/>
            </a:path>
            <a:path w="21600" h="21600" fill="none" extrusionOk="0">
              <a:moveTo>
                <a:pt x="6278" y="18900"/>
              </a:moveTo>
              <a:lnTo>
                <a:pt x="3578" y="18900"/>
              </a:lnTo>
              <a:lnTo>
                <a:pt x="3578" y="2700"/>
              </a:lnTo>
            </a:path>
            <a:path w="21600" h="21600" fill="none" extrusionOk="0">
              <a:moveTo>
                <a:pt x="3578" y="18900"/>
              </a:moveTo>
              <a:lnTo>
                <a:pt x="6278" y="21600"/>
              </a:lnTo>
            </a:path>
            <a:path w="21600" h="21600" fill="none" extrusionOk="0">
              <a:moveTo>
                <a:pt x="15322" y="18900"/>
              </a:moveTo>
              <a:lnTo>
                <a:pt x="18022" y="18900"/>
              </a:lnTo>
              <a:lnTo>
                <a:pt x="18022" y="2700"/>
              </a:lnTo>
            </a:path>
            <a:path w="21600" h="21600" fill="none" extrusionOk="0">
              <a:moveTo>
                <a:pt x="18022" y="18900"/>
              </a:moveTo>
              <a:lnTo>
                <a:pt x="15322" y="21600"/>
              </a:lnTo>
            </a:path>
          </a:pathLst>
        </a:custGeom>
        <a:solidFill>
          <a:srgbClr val="D8EBB3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45720" tIns="27432" rIns="0" bIns="0" anchor="t"/>
        <a:lstStyle/>
        <a:p>
          <a:pPr algn="l" rtl="0">
            <a:lnSpc>
              <a:spcPts val="2900"/>
            </a:lnSpc>
            <a:defRPr sz="1000"/>
          </a:pPr>
          <a:r>
            <a:rPr lang="ja-JP" altLang="en-US" sz="2200" b="0" i="0" u="none" strike="noStrike" baseline="0">
              <a:solidFill>
                <a:srgbClr val="000000"/>
              </a:solidFill>
              <a:latin typeface="HGS明朝B"/>
              <a:ea typeface="HGS明朝B"/>
            </a:rPr>
            <a:t>　　　</a:t>
          </a:r>
          <a:r>
            <a:rPr lang="ja-JP" altLang="en-US" sz="2000" b="0" i="0" u="none" strike="noStrike" baseline="0">
              <a:solidFill>
                <a:srgbClr val="000000"/>
              </a:solidFill>
              <a:latin typeface="HGS明朝B"/>
              <a:ea typeface="HGS明朝B"/>
            </a:rPr>
            <a:t>２０１６(平成２８年度）</a:t>
          </a:r>
          <a:r>
            <a:rPr lang="ja-JP" altLang="en-US" sz="2400" b="0" i="0" u="none" strike="noStrike" baseline="0">
              <a:solidFill>
                <a:srgbClr val="000000"/>
              </a:solidFill>
              <a:latin typeface="HGS明朝B"/>
              <a:ea typeface="HGS明朝B"/>
            </a:rPr>
            <a:t>　</a:t>
          </a:r>
        </a:p>
        <a:p>
          <a:pPr algn="l" rtl="0">
            <a:lnSpc>
              <a:spcPts val="2900"/>
            </a:lnSpc>
            <a:defRPr sz="1000"/>
          </a:pPr>
          <a:r>
            <a:rPr lang="ja-JP" altLang="en-US" sz="2400" b="0" i="0" u="none" strike="noStrike" baseline="0">
              <a:solidFill>
                <a:srgbClr val="000000"/>
              </a:solidFill>
              <a:latin typeface="HGS明朝B"/>
              <a:ea typeface="HGS明朝B"/>
            </a:rPr>
            <a:t>  </a:t>
          </a:r>
          <a:r>
            <a:rPr lang="ja-JP" altLang="en-US" sz="2200" b="0" i="0" u="none" strike="noStrike" baseline="0">
              <a:solidFill>
                <a:srgbClr val="000000"/>
              </a:solidFill>
              <a:latin typeface="HGS明朝B"/>
              <a:ea typeface="HGS明朝B"/>
            </a:rPr>
            <a:t>投手成績＆中・長距離打者長打成績</a:t>
          </a:r>
          <a:endParaRPr lang="ja-JP" altLang="en-US" sz="2400" b="0" i="0" u="none" strike="noStrike" baseline="0">
            <a:solidFill>
              <a:srgbClr val="000000"/>
            </a:solidFill>
            <a:latin typeface="HGS明朝B"/>
            <a:ea typeface="HGS明朝B"/>
          </a:endParaRPr>
        </a:p>
        <a:p>
          <a:pPr algn="l" rtl="0">
            <a:lnSpc>
              <a:spcPts val="2800"/>
            </a:lnSpc>
            <a:defRPr sz="1000"/>
          </a:pPr>
          <a:endParaRPr lang="ja-JP" altLang="en-US" sz="2400" b="0" i="0" u="none" strike="noStrike" baseline="0">
            <a:solidFill>
              <a:srgbClr val="000000"/>
            </a:solidFill>
            <a:latin typeface="HGS明朝B"/>
            <a:ea typeface="HGS明朝B"/>
          </a:endParaRPr>
        </a:p>
      </xdr:txBody>
    </xdr:sp>
    <xdr:clientData/>
  </xdr:twoCellAnchor>
  <xdr:twoCellAnchor>
    <xdr:from>
      <xdr:col>34</xdr:col>
      <xdr:colOff>142875</xdr:colOff>
      <xdr:row>32</xdr:row>
      <xdr:rowOff>142875</xdr:rowOff>
    </xdr:from>
    <xdr:to>
      <xdr:col>40</xdr:col>
      <xdr:colOff>304800</xdr:colOff>
      <xdr:row>43</xdr:row>
      <xdr:rowOff>123825</xdr:rowOff>
    </xdr:to>
    <xdr:pic>
      <xdr:nvPicPr>
        <xdr:cNvPr id="10432" name="図 15" descr="「ソフトボールイラスト無料」の画像検索結果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C0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477625" y="9029700"/>
          <a:ext cx="3009900" cy="2600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400050</xdr:colOff>
      <xdr:row>19</xdr:row>
      <xdr:rowOff>47625</xdr:rowOff>
    </xdr:from>
    <xdr:to>
      <xdr:col>21</xdr:col>
      <xdr:colOff>0</xdr:colOff>
      <xdr:row>30</xdr:row>
      <xdr:rowOff>19050</xdr:rowOff>
    </xdr:to>
    <xdr:pic>
      <xdr:nvPicPr>
        <xdr:cNvPr id="10433" name="Picture 15" descr="http://www.fotosearch.jp/bthumb/CSP/CSP442/k4422048.jpg">
          <a:extLst>
            <a:ext uri="{FF2B5EF4-FFF2-40B4-BE49-F238E27FC236}">
              <a16:creationId xmlns:a16="http://schemas.microsoft.com/office/drawing/2014/main" id="{00000000-0008-0000-0400-0000C1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r:link="rId14" cstate="print">
          <a:lum bright="6000" contrast="6000"/>
        </a:blip>
        <a:srcRect/>
        <a:stretch>
          <a:fillRect/>
        </a:stretch>
      </xdr:blipFill>
      <xdr:spPr bwMode="auto">
        <a:xfrm>
          <a:off x="4276725" y="5686425"/>
          <a:ext cx="2819400" cy="274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93</xdr:col>
      <xdr:colOff>361950</xdr:colOff>
      <xdr:row>23</xdr:row>
      <xdr:rowOff>180975</xdr:rowOff>
    </xdr:from>
    <xdr:to>
      <xdr:col>95</xdr:col>
      <xdr:colOff>647700</xdr:colOff>
      <xdr:row>29</xdr:row>
      <xdr:rowOff>0</xdr:rowOff>
    </xdr:to>
    <xdr:pic>
      <xdr:nvPicPr>
        <xdr:cNvPr id="10434" name="図 10" descr="「ソフトボールイラスト無料」の画像検索結果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C2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7196375" y="6772275"/>
          <a:ext cx="165735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28</xdr:col>
      <xdr:colOff>304800</xdr:colOff>
      <xdr:row>4</xdr:row>
      <xdr:rowOff>381000</xdr:rowOff>
    </xdr:from>
    <xdr:to>
      <xdr:col>38</xdr:col>
      <xdr:colOff>295275</xdr:colOff>
      <xdr:row>6</xdr:row>
      <xdr:rowOff>104775</xdr:rowOff>
    </xdr:to>
    <xdr:pic>
      <xdr:nvPicPr>
        <xdr:cNvPr id="10435" name="Picture 24">
          <a:extLst>
            <a:ext uri="{FF2B5EF4-FFF2-40B4-BE49-F238E27FC236}">
              <a16:creationId xmlns:a16="http://schemas.microsoft.com/office/drawing/2014/main" id="{00000000-0008-0000-0400-0000C3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896475" y="1323975"/>
          <a:ext cx="3724275" cy="6286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56</xdr:col>
      <xdr:colOff>476250</xdr:colOff>
      <xdr:row>39</xdr:row>
      <xdr:rowOff>215900</xdr:rowOff>
    </xdr:from>
    <xdr:to>
      <xdr:col>57</xdr:col>
      <xdr:colOff>97412</xdr:colOff>
      <xdr:row>43</xdr:row>
      <xdr:rowOff>158784</xdr:rowOff>
    </xdr:to>
    <xdr:sp macro="" textlink="">
      <xdr:nvSpPr>
        <xdr:cNvPr id="1203" name="Rectangle 21">
          <a:extLst>
            <a:ext uri="{FF2B5EF4-FFF2-40B4-BE49-F238E27FC236}">
              <a16:creationId xmlns:a16="http://schemas.microsoft.com/office/drawing/2014/main" id="{00000000-0008-0000-0400-0000B3040000}"/>
            </a:ext>
          </a:extLst>
        </xdr:cNvPr>
        <xdr:cNvSpPr>
          <a:spLocks noChangeArrowheads="1"/>
        </xdr:cNvSpPr>
      </xdr:nvSpPr>
      <xdr:spPr bwMode="auto">
        <a:xfrm>
          <a:off x="12573000" y="9220200"/>
          <a:ext cx="352425" cy="885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22860" rIns="45720" bIns="0" anchor="t" upright="1"/>
        <a:lstStyle/>
        <a:p>
          <a:pPr algn="ctr" rtl="0">
            <a:lnSpc>
              <a:spcPts val="17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HG明朝E"/>
              <a:ea typeface="HG明朝E"/>
            </a:rPr>
            <a:t>切磋琢磨</a:t>
          </a:r>
        </a:p>
      </xdr:txBody>
    </xdr:sp>
    <xdr:clientData/>
  </xdr:twoCellAnchor>
  <xdr:twoCellAnchor>
    <xdr:from>
      <xdr:col>34</xdr:col>
      <xdr:colOff>635000</xdr:colOff>
      <xdr:row>33</xdr:row>
      <xdr:rowOff>79374</xdr:rowOff>
    </xdr:from>
    <xdr:to>
      <xdr:col>36</xdr:col>
      <xdr:colOff>38099</xdr:colOff>
      <xdr:row>39</xdr:row>
      <xdr:rowOff>139700</xdr:rowOff>
    </xdr:to>
    <xdr:sp macro="" textlink="">
      <xdr:nvSpPr>
        <xdr:cNvPr id="10269" name="Rectangle 21">
          <a:extLst>
            <a:ext uri="{FF2B5EF4-FFF2-40B4-BE49-F238E27FC236}">
              <a16:creationId xmlns:a16="http://schemas.microsoft.com/office/drawing/2014/main" id="{00000000-0008-0000-0400-00001D280000}"/>
            </a:ext>
          </a:extLst>
        </xdr:cNvPr>
        <xdr:cNvSpPr>
          <a:spLocks noChangeArrowheads="1"/>
        </xdr:cNvSpPr>
      </xdr:nvSpPr>
      <xdr:spPr bwMode="auto">
        <a:xfrm>
          <a:off x="12077700" y="9312274"/>
          <a:ext cx="596899" cy="1508126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45720" tIns="22860" rIns="45720" bIns="0" anchor="t"/>
        <a:lstStyle/>
        <a:p>
          <a:pPr algn="ctr" rtl="0">
            <a:defRPr sz="1000"/>
          </a:pPr>
          <a:r>
            <a:rPr lang="ja-JP" altLang="en-US" sz="2000" b="0" i="0" u="none" strike="noStrike" baseline="0">
              <a:solidFill>
                <a:srgbClr val="000000"/>
              </a:solidFill>
              <a:latin typeface="HG明朝E"/>
              <a:ea typeface="HG明朝E"/>
            </a:rPr>
            <a:t>一球入魂</a:t>
          </a:r>
          <a:endParaRPr lang="ja-JP" altLang="en-US" sz="1200" b="0" i="0" u="none" strike="noStrike" baseline="0">
            <a:solidFill>
              <a:srgbClr val="000000"/>
            </a:solidFill>
            <a:latin typeface="HG明朝E"/>
            <a:ea typeface="HG明朝E"/>
          </a:endParaRPr>
        </a:p>
        <a:p>
          <a:pPr algn="ctr" rtl="0">
            <a:defRPr sz="1000"/>
          </a:pPr>
          <a:endParaRPr lang="ja-JP" altLang="en-US" sz="1200" b="0" i="0" u="none" strike="noStrike" baseline="0">
            <a:solidFill>
              <a:srgbClr val="000000"/>
            </a:solidFill>
            <a:latin typeface="HG明朝E"/>
            <a:ea typeface="HG明朝E"/>
          </a:endParaRPr>
        </a:p>
      </xdr:txBody>
    </xdr:sp>
    <xdr:clientData/>
  </xdr:twoCellAnchor>
  <xdr:twoCellAnchor>
    <xdr:from>
      <xdr:col>13</xdr:col>
      <xdr:colOff>619125</xdr:colOff>
      <xdr:row>29</xdr:row>
      <xdr:rowOff>25401</xdr:rowOff>
    </xdr:from>
    <xdr:to>
      <xdr:col>21</xdr:col>
      <xdr:colOff>76200</xdr:colOff>
      <xdr:row>31</xdr:row>
      <xdr:rowOff>50800</xdr:rowOff>
    </xdr:to>
    <xdr:sp macro="" textlink="">
      <xdr:nvSpPr>
        <xdr:cNvPr id="10270" name="Rectangle 21">
          <a:extLst>
            <a:ext uri="{FF2B5EF4-FFF2-40B4-BE49-F238E27FC236}">
              <a16:creationId xmlns:a16="http://schemas.microsoft.com/office/drawing/2014/main" id="{00000000-0008-0000-0400-00001E280000}"/>
            </a:ext>
          </a:extLst>
        </xdr:cNvPr>
        <xdr:cNvSpPr>
          <a:spLocks noChangeArrowheads="1"/>
        </xdr:cNvSpPr>
      </xdr:nvSpPr>
      <xdr:spPr bwMode="auto">
        <a:xfrm>
          <a:off x="4543425" y="8293101"/>
          <a:ext cx="2708275" cy="507999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45720" tIns="22860" rIns="45720" bIns="0" anchor="t"/>
        <a:lstStyle/>
        <a:p>
          <a:pPr algn="ctr" rtl="0">
            <a:defRPr sz="1000"/>
          </a:pPr>
          <a:r>
            <a:rPr lang="ja-JP" altLang="en-US" sz="2000" b="0" i="0" u="none" strike="noStrike" baseline="0">
              <a:solidFill>
                <a:srgbClr val="000000"/>
              </a:solidFill>
              <a:latin typeface="HG明朝E"/>
              <a:ea typeface="HG明朝E"/>
            </a:rPr>
            <a:t>コリジョンルール</a:t>
          </a:r>
        </a:p>
        <a:p>
          <a:pPr algn="ctr" rtl="0">
            <a:lnSpc>
              <a:spcPts val="1400"/>
            </a:lnSpc>
            <a:defRPr sz="1000"/>
          </a:pPr>
          <a:endParaRPr lang="ja-JP" altLang="en-US" sz="1200" b="0" i="0" u="none" strike="noStrike" baseline="0">
            <a:solidFill>
              <a:srgbClr val="000000"/>
            </a:solidFill>
            <a:latin typeface="HG明朝E"/>
            <a:ea typeface="HG明朝E"/>
          </a:endParaRPr>
        </a:p>
      </xdr:txBody>
    </xdr:sp>
    <xdr:clientData/>
  </xdr:twoCellAnchor>
  <xdr:twoCellAnchor>
    <xdr:from>
      <xdr:col>52</xdr:col>
      <xdr:colOff>203202</xdr:colOff>
      <xdr:row>31</xdr:row>
      <xdr:rowOff>104774</xdr:rowOff>
    </xdr:from>
    <xdr:to>
      <xdr:col>53</xdr:col>
      <xdr:colOff>2</xdr:colOff>
      <xdr:row>40</xdr:row>
      <xdr:rowOff>193676</xdr:rowOff>
    </xdr:to>
    <xdr:sp macro="" textlink="">
      <xdr:nvSpPr>
        <xdr:cNvPr id="10271" name="Rectangle 21">
          <a:extLst>
            <a:ext uri="{FF2B5EF4-FFF2-40B4-BE49-F238E27FC236}">
              <a16:creationId xmlns:a16="http://schemas.microsoft.com/office/drawing/2014/main" id="{00000000-0008-0000-0400-00001F280000}"/>
            </a:ext>
          </a:extLst>
        </xdr:cNvPr>
        <xdr:cNvSpPr>
          <a:spLocks noChangeArrowheads="1"/>
        </xdr:cNvSpPr>
      </xdr:nvSpPr>
      <xdr:spPr bwMode="auto">
        <a:xfrm>
          <a:off x="19062702" y="8855074"/>
          <a:ext cx="482600" cy="2260602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45720" tIns="22860" rIns="45720" bIns="0" anchor="t"/>
        <a:lstStyle/>
        <a:p>
          <a:pPr algn="ctr" rtl="0">
            <a:defRPr sz="1000"/>
          </a:pPr>
          <a:r>
            <a:rPr lang="ja-JP" altLang="en-US" sz="1600" b="0" i="0" u="none" strike="noStrike" baseline="0">
              <a:solidFill>
                <a:srgbClr val="000000"/>
              </a:solidFill>
              <a:latin typeface="HG明朝E"/>
              <a:ea typeface="HG明朝E"/>
            </a:rPr>
            <a:t>コリジョンルール</a:t>
          </a:r>
          <a:endParaRPr lang="ja-JP" altLang="en-US" sz="1200" b="0" i="0" u="none" strike="noStrike" baseline="0">
            <a:solidFill>
              <a:srgbClr val="000000"/>
            </a:solidFill>
            <a:latin typeface="HG明朝E"/>
            <a:ea typeface="HG明朝E"/>
          </a:endParaRPr>
        </a:p>
        <a:p>
          <a:pPr algn="ctr" rtl="0">
            <a:defRPr sz="1000"/>
          </a:pPr>
          <a:endParaRPr lang="ja-JP" altLang="en-US" sz="1200" b="0" i="0" u="none" strike="noStrike" baseline="0">
            <a:solidFill>
              <a:srgbClr val="000000"/>
            </a:solidFill>
            <a:latin typeface="HG明朝E"/>
            <a:ea typeface="HG明朝E"/>
          </a:endParaRPr>
        </a:p>
      </xdr:txBody>
    </xdr:sp>
    <xdr:clientData/>
  </xdr:twoCellAnchor>
  <xdr:twoCellAnchor editAs="oneCell">
    <xdr:from>
      <xdr:col>57</xdr:col>
      <xdr:colOff>19050</xdr:colOff>
      <xdr:row>7</xdr:row>
      <xdr:rowOff>352425</xdr:rowOff>
    </xdr:from>
    <xdr:to>
      <xdr:col>61</xdr:col>
      <xdr:colOff>657225</xdr:colOff>
      <xdr:row>9</xdr:row>
      <xdr:rowOff>19050</xdr:rowOff>
    </xdr:to>
    <xdr:pic>
      <xdr:nvPicPr>
        <xdr:cNvPr id="10440" name="Picture 44">
          <a:extLst>
            <a:ext uri="{FF2B5EF4-FFF2-40B4-BE49-F238E27FC236}">
              <a16:creationId xmlns:a16="http://schemas.microsoft.com/office/drawing/2014/main" id="{00000000-0008-0000-0400-0000C8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2164675" y="2590800"/>
          <a:ext cx="3381375" cy="4857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57</xdr:col>
      <xdr:colOff>19050</xdr:colOff>
      <xdr:row>11</xdr:row>
      <xdr:rowOff>19050</xdr:rowOff>
    </xdr:from>
    <xdr:to>
      <xdr:col>61</xdr:col>
      <xdr:colOff>657225</xdr:colOff>
      <xdr:row>12</xdr:row>
      <xdr:rowOff>209550</xdr:rowOff>
    </xdr:to>
    <xdr:pic>
      <xdr:nvPicPr>
        <xdr:cNvPr id="10441" name="Picture 46">
          <a:extLst>
            <a:ext uri="{FF2B5EF4-FFF2-40B4-BE49-F238E27FC236}">
              <a16:creationId xmlns:a16="http://schemas.microsoft.com/office/drawing/2014/main" id="{00000000-0008-0000-0400-0000C9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2164675" y="3638550"/>
          <a:ext cx="3381375" cy="4857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206</xdr:col>
          <xdr:colOff>68580</xdr:colOff>
          <xdr:row>3</xdr:row>
          <xdr:rowOff>160020</xdr:rowOff>
        </xdr:from>
        <xdr:to>
          <xdr:col>212</xdr:col>
          <xdr:colOff>0</xdr:colOff>
          <xdr:row>4</xdr:row>
          <xdr:rowOff>335280</xdr:rowOff>
        </xdr:to>
        <xdr:sp macro="" textlink="">
          <xdr:nvSpPr>
            <xdr:cNvPr id="10262" name="Object 22" hidden="1">
              <a:extLst>
                <a:ext uri="{63B3BB69-23CF-44E3-9099-C40C66FF867C}">
                  <a14:compatExt spid="_x0000_s10262"/>
                </a:ext>
                <a:ext uri="{FF2B5EF4-FFF2-40B4-BE49-F238E27FC236}">
                  <a16:creationId xmlns:a16="http://schemas.microsoft.com/office/drawing/2014/main" id="{00000000-0008-0000-0400-00001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</xdr:col>
          <xdr:colOff>403860</xdr:colOff>
          <xdr:row>4</xdr:row>
          <xdr:rowOff>274320</xdr:rowOff>
        </xdr:from>
        <xdr:to>
          <xdr:col>57</xdr:col>
          <xdr:colOff>266700</xdr:colOff>
          <xdr:row>6</xdr:row>
          <xdr:rowOff>114300</xdr:rowOff>
        </xdr:to>
        <xdr:sp macro="" textlink="">
          <xdr:nvSpPr>
            <xdr:cNvPr id="10273" name="Object 33" hidden="1">
              <a:extLst>
                <a:ext uri="{63B3BB69-23CF-44E3-9099-C40C66FF867C}">
                  <a14:compatExt spid="_x0000_s10273"/>
                </a:ext>
                <a:ext uri="{FF2B5EF4-FFF2-40B4-BE49-F238E27FC236}">
                  <a16:creationId xmlns:a16="http://schemas.microsoft.com/office/drawing/2014/main" id="{00000000-0008-0000-0400-00002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33</xdr:row>
          <xdr:rowOff>175260</xdr:rowOff>
        </xdr:from>
        <xdr:to>
          <xdr:col>17</xdr:col>
          <xdr:colOff>152400</xdr:colOff>
          <xdr:row>43</xdr:row>
          <xdr:rowOff>68580</xdr:rowOff>
        </xdr:to>
        <xdr:pic>
          <xdr:nvPicPr>
            <xdr:cNvPr id="10403" name="Picture 39">
              <a:extLst>
                <a:ext uri="{FF2B5EF4-FFF2-40B4-BE49-F238E27FC236}">
                  <a16:creationId xmlns:a16="http://schemas.microsoft.com/office/drawing/2014/main" id="{00000000-0008-0000-0400-0000A3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⑬　２８（リンク貼付用）連盟受賞者'!$B$3:$E$11" spid="_x0000_s10457"/>
                </a:ext>
              </a:extLst>
            </xdr:cNvPicPr>
          </xdr:nvPicPr>
          <xdr:blipFill>
            <a:blip xmlns:r="http://schemas.openxmlformats.org/officeDocument/2006/relationships" r:embed="rId16"/>
            <a:srcRect/>
            <a:stretch>
              <a:fillRect/>
            </a:stretch>
          </xdr:blipFill>
          <xdr:spPr bwMode="auto">
            <a:xfrm>
              <a:off x="800100" y="9220200"/>
              <a:ext cx="4442460" cy="2263140"/>
            </a:xfrm>
            <a:prstGeom prst="rect">
              <a:avLst/>
            </a:prstGeom>
            <a:noFill/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236220</xdr:colOff>
          <xdr:row>31</xdr:row>
          <xdr:rowOff>144780</xdr:rowOff>
        </xdr:from>
        <xdr:to>
          <xdr:col>15</xdr:col>
          <xdr:colOff>68580</xdr:colOff>
          <xdr:row>33</xdr:row>
          <xdr:rowOff>137160</xdr:rowOff>
        </xdr:to>
        <xdr:sp macro="" textlink="">
          <xdr:nvSpPr>
            <xdr:cNvPr id="10282" name="Object 42" hidden="1">
              <a:extLst>
                <a:ext uri="{63B3BB69-23CF-44E3-9099-C40C66FF867C}">
                  <a14:compatExt spid="_x0000_s10282"/>
                </a:ext>
                <a:ext uri="{FF2B5EF4-FFF2-40B4-BE49-F238E27FC236}">
                  <a16:creationId xmlns:a16="http://schemas.microsoft.com/office/drawing/2014/main" id="{00000000-0008-0000-0400-00002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57</xdr:col>
          <xdr:colOff>160020</xdr:colOff>
          <xdr:row>14</xdr:row>
          <xdr:rowOff>99060</xdr:rowOff>
        </xdr:from>
        <xdr:to>
          <xdr:col>61</xdr:col>
          <xdr:colOff>160020</xdr:colOff>
          <xdr:row>16</xdr:row>
          <xdr:rowOff>68580</xdr:rowOff>
        </xdr:to>
        <xdr:sp macro="" textlink="">
          <xdr:nvSpPr>
            <xdr:cNvPr id="10285" name="Object 45" hidden="1">
              <a:extLst>
                <a:ext uri="{63B3BB69-23CF-44E3-9099-C40C66FF867C}">
                  <a14:compatExt spid="_x0000_s10285"/>
                </a:ext>
                <a:ext uri="{FF2B5EF4-FFF2-40B4-BE49-F238E27FC236}">
                  <a16:creationId xmlns:a16="http://schemas.microsoft.com/office/drawing/2014/main" id="{00000000-0008-0000-0400-00002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47</xdr:col>
          <xdr:colOff>144780</xdr:colOff>
          <xdr:row>1</xdr:row>
          <xdr:rowOff>228600</xdr:rowOff>
        </xdr:from>
        <xdr:to>
          <xdr:col>56</xdr:col>
          <xdr:colOff>38100</xdr:colOff>
          <xdr:row>4</xdr:row>
          <xdr:rowOff>83820</xdr:rowOff>
        </xdr:to>
        <xdr:sp macro="" textlink="">
          <xdr:nvSpPr>
            <xdr:cNvPr id="10287" name="Object 47" hidden="1">
              <a:extLst>
                <a:ext uri="{63B3BB69-23CF-44E3-9099-C40C66FF867C}">
                  <a14:compatExt spid="_x0000_s10287"/>
                </a:ext>
                <a:ext uri="{FF2B5EF4-FFF2-40B4-BE49-F238E27FC236}">
                  <a16:creationId xmlns:a16="http://schemas.microsoft.com/office/drawing/2014/main" id="{00000000-0008-0000-0400-00002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</xdr:col>
          <xdr:colOff>533400</xdr:colOff>
          <xdr:row>32</xdr:row>
          <xdr:rowOff>38100</xdr:rowOff>
        </xdr:from>
        <xdr:to>
          <xdr:col>62</xdr:col>
          <xdr:colOff>350520</xdr:colOff>
          <xdr:row>35</xdr:row>
          <xdr:rowOff>22860</xdr:rowOff>
        </xdr:to>
        <xdr:sp macro="" textlink="">
          <xdr:nvSpPr>
            <xdr:cNvPr id="10288" name="Object 48" hidden="1">
              <a:extLst>
                <a:ext uri="{63B3BB69-23CF-44E3-9099-C40C66FF867C}">
                  <a14:compatExt spid="_x0000_s10288"/>
                </a:ext>
                <a:ext uri="{FF2B5EF4-FFF2-40B4-BE49-F238E27FC236}">
                  <a16:creationId xmlns:a16="http://schemas.microsoft.com/office/drawing/2014/main" id="{00000000-0008-0000-0400-000030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</xdr:col>
          <xdr:colOff>304800</xdr:colOff>
          <xdr:row>8</xdr:row>
          <xdr:rowOff>76200</xdr:rowOff>
        </xdr:from>
        <xdr:to>
          <xdr:col>56</xdr:col>
          <xdr:colOff>274320</xdr:colOff>
          <xdr:row>9</xdr:row>
          <xdr:rowOff>175260</xdr:rowOff>
        </xdr:to>
        <xdr:sp macro="" textlink="">
          <xdr:nvSpPr>
            <xdr:cNvPr id="10290" name="Object 50" hidden="1">
              <a:extLst>
                <a:ext uri="{63B3BB69-23CF-44E3-9099-C40C66FF867C}">
                  <a14:compatExt spid="_x0000_s10290"/>
                </a:ext>
                <a:ext uri="{FF2B5EF4-FFF2-40B4-BE49-F238E27FC236}">
                  <a16:creationId xmlns:a16="http://schemas.microsoft.com/office/drawing/2014/main" id="{00000000-0008-0000-0400-00003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5</xdr:row>
          <xdr:rowOff>60960</xdr:rowOff>
        </xdr:from>
        <xdr:to>
          <xdr:col>21</xdr:col>
          <xdr:colOff>327660</xdr:colOff>
          <xdr:row>7</xdr:row>
          <xdr:rowOff>304800</xdr:rowOff>
        </xdr:to>
        <xdr:sp macro="" textlink="">
          <xdr:nvSpPr>
            <xdr:cNvPr id="10291" name="Object 51" hidden="1">
              <a:extLst>
                <a:ext uri="{63B3BB69-23CF-44E3-9099-C40C66FF867C}">
                  <a14:compatExt spid="_x0000_s10291"/>
                </a:ext>
                <a:ext uri="{FF2B5EF4-FFF2-40B4-BE49-F238E27FC236}">
                  <a16:creationId xmlns:a16="http://schemas.microsoft.com/office/drawing/2014/main" id="{00000000-0008-0000-0400-00003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350520</xdr:colOff>
          <xdr:row>1</xdr:row>
          <xdr:rowOff>190500</xdr:rowOff>
        </xdr:from>
        <xdr:to>
          <xdr:col>45</xdr:col>
          <xdr:colOff>388620</xdr:colOff>
          <xdr:row>2</xdr:row>
          <xdr:rowOff>190500</xdr:rowOff>
        </xdr:to>
        <xdr:sp macro="" textlink="">
          <xdr:nvSpPr>
            <xdr:cNvPr id="14340" name="Object 4" hidden="1">
              <a:extLst>
                <a:ext uri="{63B3BB69-23CF-44E3-9099-C40C66FF867C}">
                  <a14:compatExt spid="_x0000_s14340"/>
                </a:ext>
                <a:ext uri="{FF2B5EF4-FFF2-40B4-BE49-F238E27FC236}">
                  <a16:creationId xmlns:a16="http://schemas.microsoft.com/office/drawing/2014/main" id="{00000000-0008-0000-0500-00000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480060</xdr:colOff>
          <xdr:row>0</xdr:row>
          <xdr:rowOff>175260</xdr:rowOff>
        </xdr:from>
        <xdr:to>
          <xdr:col>27</xdr:col>
          <xdr:colOff>342900</xdr:colOff>
          <xdr:row>1</xdr:row>
          <xdr:rowOff>365760</xdr:rowOff>
        </xdr:to>
        <xdr:sp macro="" textlink="">
          <xdr:nvSpPr>
            <xdr:cNvPr id="14341" name="Object 5" hidden="1">
              <a:extLst>
                <a:ext uri="{63B3BB69-23CF-44E3-9099-C40C66FF867C}">
                  <a14:compatExt spid="_x0000_s14341"/>
                </a:ext>
                <a:ext uri="{FF2B5EF4-FFF2-40B4-BE49-F238E27FC236}">
                  <a16:creationId xmlns:a16="http://schemas.microsoft.com/office/drawing/2014/main" id="{00000000-0008-0000-0500-00000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784860</xdr:colOff>
          <xdr:row>0</xdr:row>
          <xdr:rowOff>198120</xdr:rowOff>
        </xdr:from>
        <xdr:to>
          <xdr:col>3</xdr:col>
          <xdr:colOff>982980</xdr:colOff>
          <xdr:row>1</xdr:row>
          <xdr:rowOff>297180</xdr:rowOff>
        </xdr:to>
        <xdr:sp macro="" textlink="">
          <xdr:nvSpPr>
            <xdr:cNvPr id="14342" name="Object 6" hidden="1">
              <a:extLst>
                <a:ext uri="{63B3BB69-23CF-44E3-9099-C40C66FF867C}">
                  <a14:compatExt spid="_x0000_s14342"/>
                </a:ext>
                <a:ext uri="{FF2B5EF4-FFF2-40B4-BE49-F238E27FC236}">
                  <a16:creationId xmlns:a16="http://schemas.microsoft.com/office/drawing/2014/main" id="{00000000-0008-0000-0500-00000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2</xdr:row>
      <xdr:rowOff>161925</xdr:rowOff>
    </xdr:from>
    <xdr:to>
      <xdr:col>12</xdr:col>
      <xdr:colOff>419100</xdr:colOff>
      <xdr:row>21</xdr:row>
      <xdr:rowOff>66675</xdr:rowOff>
    </xdr:to>
    <xdr:sp macro="" textlink="">
      <xdr:nvSpPr>
        <xdr:cNvPr id="11265" name="Rectangle 1">
          <a:extLst>
            <a:ext uri="{FF2B5EF4-FFF2-40B4-BE49-F238E27FC236}">
              <a16:creationId xmlns:a16="http://schemas.microsoft.com/office/drawing/2014/main" id="{00000000-0008-0000-1400-0000012C0000}"/>
            </a:ext>
          </a:extLst>
        </xdr:cNvPr>
        <xdr:cNvSpPr>
          <a:spLocks noChangeArrowheads="1"/>
        </xdr:cNvSpPr>
      </xdr:nvSpPr>
      <xdr:spPr bwMode="auto">
        <a:xfrm>
          <a:off x="276225" y="647700"/>
          <a:ext cx="8372475" cy="393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7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  <a:r>
            <a:rPr lang="ja-JP" altLang="en-US" sz="1400" b="0" i="0" u="none" strike="noStrike" baseline="0">
              <a:solidFill>
                <a:srgbClr val="000000"/>
              </a:solidFill>
              <a:latin typeface="HG明朝B"/>
              <a:ea typeface="HG明朝B"/>
            </a:rPr>
            <a:t>成績の入力に当っては、「シート④２８年度成績表（古希の部）」に見本として示しました。</a:t>
          </a:r>
        </a:p>
        <a:p>
          <a:pPr algn="l" rtl="0">
            <a:lnSpc>
              <a:spcPts val="17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HG明朝B"/>
            <a:ea typeface="HG明朝B"/>
          </a:endParaRPr>
        </a:p>
        <a:p>
          <a:pPr algn="l" rtl="0">
            <a:lnSpc>
              <a:spcPts val="17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HG明朝B"/>
              <a:ea typeface="HG明朝B"/>
            </a:rPr>
            <a:t>　　◎黄色で塗りつぶした部分には、触らず、「得点と失点」欄に数字を入力しますと</a:t>
          </a:r>
        </a:p>
        <a:p>
          <a:pPr algn="l" rtl="0">
            <a:lnSpc>
              <a:spcPts val="17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HG明朝B"/>
            <a:ea typeface="HG明朝B"/>
          </a:endParaRPr>
        </a:p>
        <a:p>
          <a:pPr algn="l" rtl="0">
            <a:lnSpc>
              <a:spcPts val="17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HG明朝B"/>
              <a:ea typeface="HG明朝B"/>
            </a:rPr>
            <a:t>　　　　　すべて（試合数～順位）まで自動計算されます。</a:t>
          </a:r>
        </a:p>
        <a:p>
          <a:pPr algn="l" rtl="0">
            <a:lnSpc>
              <a:spcPts val="17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HG明朝B"/>
              <a:ea typeface="HG明朝B"/>
            </a:rPr>
            <a:t>　　　　</a:t>
          </a:r>
        </a:p>
        <a:p>
          <a:pPr algn="l" rtl="0">
            <a:lnSpc>
              <a:spcPts val="17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HG明朝B"/>
              <a:ea typeface="HG明朝B"/>
            </a:rPr>
            <a:t>　　　例）  古希稲羽　２　負</a:t>
          </a:r>
        </a:p>
        <a:p>
          <a:pPr algn="l" rtl="0">
            <a:lnSpc>
              <a:spcPts val="17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HG明朝B"/>
              <a:ea typeface="HG明朝B"/>
            </a:rPr>
            <a:t>　　　　　　　　　　　　　　　　・・・の試合の場合</a:t>
          </a:r>
        </a:p>
        <a:p>
          <a:pPr algn="l" rtl="0">
            <a:lnSpc>
              <a:spcPts val="18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HG明朝B"/>
              <a:ea typeface="HG明朝B"/>
            </a:rPr>
            <a:t>　　　　　　古希郡上　５☓勝　</a:t>
          </a:r>
        </a:p>
        <a:p>
          <a:pPr algn="l" rtl="0">
            <a:lnSpc>
              <a:spcPts val="17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HG明朝B"/>
            <a:ea typeface="HG明朝B"/>
          </a:endParaRPr>
        </a:p>
        <a:p>
          <a:pPr algn="l" rtl="0">
            <a:lnSpc>
              <a:spcPts val="1700"/>
            </a:lnSpc>
            <a:defRPr sz="1000"/>
          </a:pPr>
          <a:endParaRPr lang="ja-JP" altLang="en-US" sz="1400" b="0" i="0" u="none" strike="noStrike" baseline="0">
            <a:solidFill>
              <a:srgbClr val="000000"/>
            </a:solidFill>
            <a:latin typeface="HG明朝B"/>
            <a:ea typeface="HG明朝B"/>
          </a:endParaRPr>
        </a:p>
        <a:p>
          <a:pPr algn="l" rtl="0">
            <a:lnSpc>
              <a:spcPts val="17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HG明朝B"/>
              <a:ea typeface="HG明朝B"/>
            </a:rPr>
            <a:t>　　　　　　　　　　　</a:t>
          </a:r>
        </a:p>
        <a:p>
          <a:pPr algn="l" rtl="0">
            <a:lnSpc>
              <a:spcPts val="18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HG明朝B"/>
              <a:ea typeface="HG明朝B"/>
            </a:rPr>
            <a:t>　　　　　　古希稲羽　２　５☓</a:t>
          </a:r>
        </a:p>
        <a:p>
          <a:pPr algn="l" rtl="0">
            <a:lnSpc>
              <a:spcPts val="17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HG明朝B"/>
              <a:ea typeface="HG明朝B"/>
            </a:rPr>
            <a:t>　　　　　　　　　　　　　　　　・・・入力で完了です　　　　　　　　　　</a:t>
          </a:r>
        </a:p>
        <a:p>
          <a:pPr algn="l" rtl="0">
            <a:lnSpc>
              <a:spcPts val="18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HG明朝B"/>
              <a:ea typeface="HG明朝B"/>
            </a:rPr>
            <a:t>　　　　　　古希郡上　５☓２　　</a:t>
          </a:r>
        </a:p>
      </xdr:txBody>
    </xdr:sp>
    <xdr:clientData/>
  </xdr:twoCellAnchor>
  <xdr:twoCellAnchor>
    <xdr:from>
      <xdr:col>4</xdr:col>
      <xdr:colOff>447675</xdr:colOff>
      <xdr:row>8</xdr:row>
      <xdr:rowOff>9525</xdr:rowOff>
    </xdr:from>
    <xdr:to>
      <xdr:col>4</xdr:col>
      <xdr:colOff>542925</xdr:colOff>
      <xdr:row>10</xdr:row>
      <xdr:rowOff>57150</xdr:rowOff>
    </xdr:to>
    <xdr:sp macro="" textlink="">
      <xdr:nvSpPr>
        <xdr:cNvPr id="11308" name="AutoShape 2">
          <a:extLst>
            <a:ext uri="{FF2B5EF4-FFF2-40B4-BE49-F238E27FC236}">
              <a16:creationId xmlns:a16="http://schemas.microsoft.com/office/drawing/2014/main" id="{00000000-0008-0000-1400-00002C2C0000}"/>
            </a:ext>
          </a:extLst>
        </xdr:cNvPr>
        <xdr:cNvSpPr>
          <a:spLocks/>
        </xdr:cNvSpPr>
      </xdr:nvSpPr>
      <xdr:spPr bwMode="auto">
        <a:xfrm>
          <a:off x="3190875" y="2228850"/>
          <a:ext cx="95250" cy="457200"/>
        </a:xfrm>
        <a:prstGeom prst="rightBrace">
          <a:avLst>
            <a:gd name="adj1" fmla="val 40000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476250</xdr:colOff>
      <xdr:row>15</xdr:row>
      <xdr:rowOff>0</xdr:rowOff>
    </xdr:from>
    <xdr:to>
      <xdr:col>4</xdr:col>
      <xdr:colOff>571500</xdr:colOff>
      <xdr:row>17</xdr:row>
      <xdr:rowOff>142875</xdr:rowOff>
    </xdr:to>
    <xdr:sp macro="" textlink="">
      <xdr:nvSpPr>
        <xdr:cNvPr id="11309" name="AutoShape 3">
          <a:extLst>
            <a:ext uri="{FF2B5EF4-FFF2-40B4-BE49-F238E27FC236}">
              <a16:creationId xmlns:a16="http://schemas.microsoft.com/office/drawing/2014/main" id="{00000000-0008-0000-1400-00002D2C0000}"/>
            </a:ext>
          </a:extLst>
        </xdr:cNvPr>
        <xdr:cNvSpPr>
          <a:spLocks/>
        </xdr:cNvSpPr>
      </xdr:nvSpPr>
      <xdr:spPr bwMode="auto">
        <a:xfrm>
          <a:off x="3219450" y="3486150"/>
          <a:ext cx="95250" cy="485775"/>
        </a:xfrm>
        <a:prstGeom prst="rightBrace">
          <a:avLst>
            <a:gd name="adj1" fmla="val 42500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3</xdr:col>
      <xdr:colOff>371475</xdr:colOff>
      <xdr:row>12</xdr:row>
      <xdr:rowOff>57150</xdr:rowOff>
    </xdr:from>
    <xdr:to>
      <xdr:col>3</xdr:col>
      <xdr:colOff>590550</xdr:colOff>
      <xdr:row>14</xdr:row>
      <xdr:rowOff>133350</xdr:rowOff>
    </xdr:to>
    <xdr:sp macro="" textlink="">
      <xdr:nvSpPr>
        <xdr:cNvPr id="11269" name="Text Box 5">
          <a:extLst>
            <a:ext uri="{FF2B5EF4-FFF2-40B4-BE49-F238E27FC236}">
              <a16:creationId xmlns:a16="http://schemas.microsoft.com/office/drawing/2014/main" id="{00000000-0008-0000-1400-0000052C0000}"/>
            </a:ext>
          </a:extLst>
        </xdr:cNvPr>
        <xdr:cNvSpPr txBox="1">
          <a:spLocks noChangeArrowheads="1"/>
        </xdr:cNvSpPr>
      </xdr:nvSpPr>
      <xdr:spPr bwMode="auto">
        <a:xfrm>
          <a:off x="2428875" y="3028950"/>
          <a:ext cx="219075" cy="419100"/>
        </a:xfrm>
        <a:prstGeom prst="rect">
          <a:avLst/>
        </a:prstGeom>
        <a:noFill/>
        <a:ln>
          <a:noFill/>
        </a:ln>
        <a:extLst/>
      </xdr:spPr>
      <xdr:txBody>
        <a:bodyPr vertOverflow="clip" vert="wordArtVertRtl" wrap="square" lIns="0" tIns="0" rIns="27432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得点</a:t>
          </a:r>
        </a:p>
      </xdr:txBody>
    </xdr:sp>
    <xdr:clientData/>
  </xdr:twoCellAnchor>
  <xdr:twoCellAnchor editAs="oneCell">
    <xdr:from>
      <xdr:col>4</xdr:col>
      <xdr:colOff>66675</xdr:colOff>
      <xdr:row>12</xdr:row>
      <xdr:rowOff>47625</xdr:rowOff>
    </xdr:from>
    <xdr:to>
      <xdr:col>4</xdr:col>
      <xdr:colOff>285750</xdr:colOff>
      <xdr:row>14</xdr:row>
      <xdr:rowOff>123825</xdr:rowOff>
    </xdr:to>
    <xdr:sp macro="" textlink="">
      <xdr:nvSpPr>
        <xdr:cNvPr id="11271" name="Text Box 7">
          <a:extLst>
            <a:ext uri="{FF2B5EF4-FFF2-40B4-BE49-F238E27FC236}">
              <a16:creationId xmlns:a16="http://schemas.microsoft.com/office/drawing/2014/main" id="{00000000-0008-0000-1400-0000072C0000}"/>
            </a:ext>
          </a:extLst>
        </xdr:cNvPr>
        <xdr:cNvSpPr txBox="1">
          <a:spLocks noChangeArrowheads="1"/>
        </xdr:cNvSpPr>
      </xdr:nvSpPr>
      <xdr:spPr bwMode="auto">
        <a:xfrm>
          <a:off x="2809875" y="3019425"/>
          <a:ext cx="219075" cy="419100"/>
        </a:xfrm>
        <a:prstGeom prst="rect">
          <a:avLst/>
        </a:prstGeom>
        <a:noFill/>
        <a:ln>
          <a:noFill/>
        </a:ln>
        <a:extLst/>
      </xdr:spPr>
      <xdr:txBody>
        <a:bodyPr vertOverflow="clip" vert="wordArtVertRtl" wrap="square" lIns="0" tIns="0" rIns="27432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失点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209550</xdr:colOff>
      <xdr:row>5</xdr:row>
      <xdr:rowOff>19050</xdr:rowOff>
    </xdr:from>
    <xdr:to>
      <xdr:col>30</xdr:col>
      <xdr:colOff>428625</xdr:colOff>
      <xdr:row>7</xdr:row>
      <xdr:rowOff>152400</xdr:rowOff>
    </xdr:to>
    <xdr:pic>
      <xdr:nvPicPr>
        <xdr:cNvPr id="4170" name="Picture 1">
          <a:extLst>
            <a:ext uri="{FF2B5EF4-FFF2-40B4-BE49-F238E27FC236}">
              <a16:creationId xmlns:a16="http://schemas.microsoft.com/office/drawing/2014/main" id="{00000000-0008-0000-1600-00004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925800" y="1000125"/>
          <a:ext cx="57054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628650</xdr:colOff>
      <xdr:row>3</xdr:row>
      <xdr:rowOff>152400</xdr:rowOff>
    </xdr:from>
    <xdr:to>
      <xdr:col>11</xdr:col>
      <xdr:colOff>104775</xdr:colOff>
      <xdr:row>5</xdr:row>
      <xdr:rowOff>133350</xdr:rowOff>
    </xdr:to>
    <xdr:sp macro="" textlink="">
      <xdr:nvSpPr>
        <xdr:cNvPr id="6146" name="Rectangle 2">
          <a:extLst>
            <a:ext uri="{FF2B5EF4-FFF2-40B4-BE49-F238E27FC236}">
              <a16:creationId xmlns:a16="http://schemas.microsoft.com/office/drawing/2014/main" id="{00000000-0008-0000-1600-000002180000}"/>
            </a:ext>
          </a:extLst>
        </xdr:cNvPr>
        <xdr:cNvSpPr>
          <a:spLocks noChangeArrowheads="1"/>
        </xdr:cNvSpPr>
      </xdr:nvSpPr>
      <xdr:spPr bwMode="auto">
        <a:xfrm>
          <a:off x="5153025" y="714375"/>
          <a:ext cx="2600325" cy="32385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36576" tIns="22860" rIns="36576" bIns="0" anchor="t" upright="1"/>
        <a:lstStyle/>
        <a:p>
          <a:pPr algn="ctr" rtl="0"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シニアの部</a:t>
          </a:r>
        </a:p>
      </xdr:txBody>
    </xdr:sp>
    <xdr:clientData/>
  </xdr:twoCellAnchor>
  <xdr:twoCellAnchor>
    <xdr:from>
      <xdr:col>1</xdr:col>
      <xdr:colOff>161925</xdr:colOff>
      <xdr:row>3</xdr:row>
      <xdr:rowOff>152400</xdr:rowOff>
    </xdr:from>
    <xdr:to>
      <xdr:col>5</xdr:col>
      <xdr:colOff>276225</xdr:colOff>
      <xdr:row>5</xdr:row>
      <xdr:rowOff>47625</xdr:rowOff>
    </xdr:to>
    <xdr:sp macro="" textlink="">
      <xdr:nvSpPr>
        <xdr:cNvPr id="6147" name="Rectangle 3">
          <a:extLst>
            <a:ext uri="{FF2B5EF4-FFF2-40B4-BE49-F238E27FC236}">
              <a16:creationId xmlns:a16="http://schemas.microsoft.com/office/drawing/2014/main" id="{00000000-0008-0000-1600-000003180000}"/>
            </a:ext>
          </a:extLst>
        </xdr:cNvPr>
        <xdr:cNvSpPr>
          <a:spLocks noChangeArrowheads="1"/>
        </xdr:cNvSpPr>
      </xdr:nvSpPr>
      <xdr:spPr bwMode="auto">
        <a:xfrm>
          <a:off x="476250" y="714375"/>
          <a:ext cx="2857500" cy="238125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36576" tIns="22860" rIns="36576" bIns="0" anchor="t" upright="1"/>
        <a:lstStyle/>
        <a:p>
          <a:pPr algn="ctr" rtl="0"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ハイシニアの部</a:t>
          </a:r>
        </a:p>
      </xdr:txBody>
    </xdr:sp>
    <xdr:clientData/>
  </xdr:twoCellAnchor>
  <xdr:twoCellAnchor>
    <xdr:from>
      <xdr:col>14</xdr:col>
      <xdr:colOff>133350</xdr:colOff>
      <xdr:row>3</xdr:row>
      <xdr:rowOff>133350</xdr:rowOff>
    </xdr:from>
    <xdr:to>
      <xdr:col>16</xdr:col>
      <xdr:colOff>600075</xdr:colOff>
      <xdr:row>5</xdr:row>
      <xdr:rowOff>104775</xdr:rowOff>
    </xdr:to>
    <xdr:sp macro="" textlink="">
      <xdr:nvSpPr>
        <xdr:cNvPr id="6148" name="Rectangle 4">
          <a:extLst>
            <a:ext uri="{FF2B5EF4-FFF2-40B4-BE49-F238E27FC236}">
              <a16:creationId xmlns:a16="http://schemas.microsoft.com/office/drawing/2014/main" id="{00000000-0008-0000-1600-000004180000}"/>
            </a:ext>
          </a:extLst>
        </xdr:cNvPr>
        <xdr:cNvSpPr>
          <a:spLocks noChangeArrowheads="1"/>
        </xdr:cNvSpPr>
      </xdr:nvSpPr>
      <xdr:spPr bwMode="auto">
        <a:xfrm>
          <a:off x="10125075" y="695325"/>
          <a:ext cx="2028825" cy="314325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36576" tIns="22860" rIns="36576" bIns="0" anchor="t" upright="1"/>
        <a:lstStyle/>
        <a:p>
          <a:pPr algn="ctr" rtl="0"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古希の部</a:t>
          </a:r>
        </a:p>
      </xdr:txBody>
    </xdr:sp>
    <xdr:clientData/>
  </xdr:twoCellAnchor>
  <xdr:twoCellAnchor>
    <xdr:from>
      <xdr:col>18</xdr:col>
      <xdr:colOff>428625</xdr:colOff>
      <xdr:row>1</xdr:row>
      <xdr:rowOff>66675</xdr:rowOff>
    </xdr:from>
    <xdr:to>
      <xdr:col>27</xdr:col>
      <xdr:colOff>95250</xdr:colOff>
      <xdr:row>4</xdr:row>
      <xdr:rowOff>19050</xdr:rowOff>
    </xdr:to>
    <xdr:sp macro="" textlink="">
      <xdr:nvSpPr>
        <xdr:cNvPr id="6151" name="WordArt 7">
          <a:extLst>
            <a:ext uri="{FF2B5EF4-FFF2-40B4-BE49-F238E27FC236}">
              <a16:creationId xmlns:a16="http://schemas.microsoft.com/office/drawing/2014/main" id="{00000000-0008-0000-1600-0000071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44550" y="238125"/>
          <a:ext cx="5695950" cy="51435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49917"/>
            </a:avLst>
          </a:prstTxWarp>
        </a:bodyPr>
        <a:lstStyle/>
        <a:p>
          <a:pPr algn="ctr" rtl="0">
            <a:lnSpc>
              <a:spcPts val="2900"/>
            </a:lnSpc>
            <a:buNone/>
          </a:pPr>
          <a:r>
            <a:rPr lang="ja-JP" altLang="en-US" sz="2400" b="1" kern="10" spc="0">
              <a:ln>
                <a:noFill/>
              </a:ln>
              <a:solidFill>
                <a:srgbClr val="336699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HG明朝B" panose="02020809000000000000" pitchFamily="17" charset="-128"/>
              <a:ea typeface="HG明朝B" panose="02020809000000000000" pitchFamily="17" charset="-128"/>
            </a:rPr>
            <a:t>２０１５</a:t>
          </a:r>
          <a:r>
            <a:rPr lang="en-US" altLang="ja-JP" sz="2400" b="1" kern="10" spc="0">
              <a:ln>
                <a:noFill/>
              </a:ln>
              <a:solidFill>
                <a:srgbClr val="336699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HG明朝B" panose="02020809000000000000" pitchFamily="17" charset="-128"/>
              <a:ea typeface="HG明朝B" panose="02020809000000000000" pitchFamily="17" charset="-128"/>
            </a:rPr>
            <a:t>(</a:t>
          </a:r>
          <a:r>
            <a:rPr lang="ja-JP" altLang="en-US" sz="2400" b="1" kern="10" spc="0">
              <a:ln>
                <a:noFill/>
              </a:ln>
              <a:solidFill>
                <a:srgbClr val="336699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HG明朝B" panose="02020809000000000000" pitchFamily="17" charset="-128"/>
              <a:ea typeface="HG明朝B" panose="02020809000000000000" pitchFamily="17" charset="-128"/>
            </a:rPr>
            <a:t>平成２７年度</a:t>
          </a:r>
          <a:r>
            <a:rPr lang="en-US" altLang="ja-JP" sz="2400" b="1" kern="10" spc="0">
              <a:ln>
                <a:noFill/>
              </a:ln>
              <a:solidFill>
                <a:srgbClr val="336699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HG明朝B" panose="02020809000000000000" pitchFamily="17" charset="-128"/>
              <a:ea typeface="HG明朝B" panose="02020809000000000000" pitchFamily="17" charset="-128"/>
            </a:rPr>
            <a:t>)</a:t>
          </a:r>
        </a:p>
        <a:p>
          <a:pPr algn="ctr" rtl="0">
            <a:lnSpc>
              <a:spcPts val="2800"/>
            </a:lnSpc>
            <a:buNone/>
          </a:pPr>
          <a:r>
            <a:rPr lang="ja-JP" altLang="en-US" sz="2400" b="1" kern="10" spc="0">
              <a:ln>
                <a:noFill/>
              </a:ln>
              <a:solidFill>
                <a:srgbClr val="336699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HG明朝B" panose="02020809000000000000" pitchFamily="17" charset="-128"/>
              <a:ea typeface="HG明朝B" panose="02020809000000000000" pitchFamily="17" charset="-128"/>
            </a:rPr>
            <a:t>年間リーグ戦試合結果</a:t>
          </a:r>
        </a:p>
      </xdr:txBody>
    </xdr:sp>
    <xdr:clientData/>
  </xdr:twoCellAnchor>
  <xdr:twoCellAnchor>
    <xdr:from>
      <xdr:col>5</xdr:col>
      <xdr:colOff>57150</xdr:colOff>
      <xdr:row>0</xdr:row>
      <xdr:rowOff>123825</xdr:rowOff>
    </xdr:from>
    <xdr:to>
      <xdr:col>13</xdr:col>
      <xdr:colOff>247650</xdr:colOff>
      <xdr:row>2</xdr:row>
      <xdr:rowOff>152400</xdr:rowOff>
    </xdr:to>
    <xdr:sp macro="" textlink="">
      <xdr:nvSpPr>
        <xdr:cNvPr id="6154" name="WordArt 10">
          <a:extLst>
            <a:ext uri="{FF2B5EF4-FFF2-40B4-BE49-F238E27FC236}">
              <a16:creationId xmlns:a16="http://schemas.microsoft.com/office/drawing/2014/main" id="{00000000-0008-0000-1600-00000A1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114675" y="123825"/>
          <a:ext cx="6343650" cy="371475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altLang="ja-JP" sz="2800" b="1" kern="10" spc="0">
              <a:ln>
                <a:noFill/>
              </a:ln>
              <a:solidFill>
                <a:srgbClr val="333333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ＭＳ Ｐ明朝" panose="02020600040205080304" pitchFamily="18" charset="-128"/>
              <a:ea typeface="ＭＳ Ｐ明朝" panose="02020600040205080304" pitchFamily="18" charset="-128"/>
            </a:rPr>
            <a:t>2015</a:t>
          </a:r>
          <a:r>
            <a:rPr lang="ja-JP" altLang="en-US" sz="2800" b="1" kern="10" spc="0">
              <a:ln>
                <a:noFill/>
              </a:ln>
              <a:solidFill>
                <a:srgbClr val="333333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ＭＳ Ｐ明朝" panose="02020600040205080304" pitchFamily="18" charset="-128"/>
              <a:ea typeface="ＭＳ Ｐ明朝" panose="02020600040205080304" pitchFamily="18" charset="-128"/>
            </a:rPr>
            <a:t>（平成２７年度）</a:t>
          </a:r>
        </a:p>
        <a:p>
          <a:pPr algn="ctr" rtl="0">
            <a:buNone/>
          </a:pPr>
          <a:r>
            <a:rPr lang="ja-JP" altLang="en-US" sz="2800" b="1" kern="10" spc="0">
              <a:ln>
                <a:noFill/>
              </a:ln>
              <a:solidFill>
                <a:srgbClr val="333333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ＭＳ Ｐ明朝" panose="02020600040205080304" pitchFamily="18" charset="-128"/>
              <a:ea typeface="ＭＳ Ｐ明朝" panose="02020600040205080304" pitchFamily="18" charset="-128"/>
            </a:rPr>
            <a:t>　年間リーグ戦試合結果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594360</xdr:colOff>
          <xdr:row>0</xdr:row>
          <xdr:rowOff>0</xdr:rowOff>
        </xdr:from>
        <xdr:to>
          <xdr:col>17</xdr:col>
          <xdr:colOff>510540</xdr:colOff>
          <xdr:row>42</xdr:row>
          <xdr:rowOff>129540</xdr:rowOff>
        </xdr:to>
        <xdr:pic>
          <xdr:nvPicPr>
            <xdr:cNvPr id="4161" name="Picture 11">
              <a:extLst>
                <a:ext uri="{FF2B5EF4-FFF2-40B4-BE49-F238E27FC236}">
                  <a16:creationId xmlns:a16="http://schemas.microsoft.com/office/drawing/2014/main" id="{00000000-0008-0000-1600-0000411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２７年度リーグ戦成績表 ７チーム古希の部'!$AU$6:$BE$50" spid="_x0000_s4323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8130540" y="0"/>
              <a:ext cx="3421380" cy="728472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68580</xdr:colOff>
          <xdr:row>7</xdr:row>
          <xdr:rowOff>0</xdr:rowOff>
        </xdr:from>
        <xdr:to>
          <xdr:col>12</xdr:col>
          <xdr:colOff>510540</xdr:colOff>
          <xdr:row>50</xdr:row>
          <xdr:rowOff>114300</xdr:rowOff>
        </xdr:to>
        <xdr:pic>
          <xdr:nvPicPr>
            <xdr:cNvPr id="4162" name="Picture 12">
              <a:extLst>
                <a:ext uri="{FF2B5EF4-FFF2-40B4-BE49-F238E27FC236}">
                  <a16:creationId xmlns:a16="http://schemas.microsoft.com/office/drawing/2014/main" id="{00000000-0008-0000-1600-0000421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　A3　 ２７年度リーグ戦成績表（シニアの部）４戦分'!$BY$5:$CI$55" spid="_x0000_s4324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3398520" y="1287780"/>
              <a:ext cx="4648200" cy="732282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137160</xdr:colOff>
          <xdr:row>7</xdr:row>
          <xdr:rowOff>0</xdr:rowOff>
        </xdr:from>
        <xdr:to>
          <xdr:col>5</xdr:col>
          <xdr:colOff>487680</xdr:colOff>
          <xdr:row>43</xdr:row>
          <xdr:rowOff>15240</xdr:rowOff>
        </xdr:to>
        <xdr:pic>
          <xdr:nvPicPr>
            <xdr:cNvPr id="4163" name="Picture 13">
              <a:extLst>
                <a:ext uri="{FF2B5EF4-FFF2-40B4-BE49-F238E27FC236}">
                  <a16:creationId xmlns:a16="http://schemas.microsoft.com/office/drawing/2014/main" id="{00000000-0008-0000-1600-0000431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２７年度リーグ戦成績表 7チームハイシニアの部 (2)'!$BA$6:$BK$29" spid="_x0000_s4325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137160" y="1287780"/>
              <a:ext cx="3070860" cy="605028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723900</xdr:colOff>
      <xdr:row>54</xdr:row>
      <xdr:rowOff>142874</xdr:rowOff>
    </xdr:from>
    <xdr:to>
      <xdr:col>76</xdr:col>
      <xdr:colOff>38100</xdr:colOff>
      <xdr:row>57</xdr:row>
      <xdr:rowOff>238125</xdr:rowOff>
    </xdr:to>
    <xdr:sp macro="" textlink="">
      <xdr:nvSpPr>
        <xdr:cNvPr id="7169" name="Rectangle 1">
          <a:extLst>
            <a:ext uri="{FF2B5EF4-FFF2-40B4-BE49-F238E27FC236}">
              <a16:creationId xmlns:a16="http://schemas.microsoft.com/office/drawing/2014/main" id="{00000000-0008-0000-1800-0000011C0000}"/>
            </a:ext>
          </a:extLst>
        </xdr:cNvPr>
        <xdr:cNvSpPr>
          <a:spLocks noChangeArrowheads="1"/>
        </xdr:cNvSpPr>
      </xdr:nvSpPr>
      <xdr:spPr bwMode="auto">
        <a:xfrm>
          <a:off x="790575" y="13449299"/>
          <a:ext cx="18135600" cy="685801"/>
        </a:xfrm>
        <a:prstGeom prst="rect">
          <a:avLst/>
        </a:prstGeom>
        <a:solidFill>
          <a:srgbClr val="FFFFFF"/>
        </a:solidFill>
        <a:ln w="6350" cap="rnd">
          <a:solidFill>
            <a:srgbClr val="000000"/>
          </a:solidFill>
          <a:prstDash val="sysDot"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①３/１５諏訪山(1１)　 ②３/２２岐南（９）　　③４/5向山雨中止　④４/１2関鮎の瀬」（4） 　　⑤５/１0向山（10）　　⑥５/３１諏訪山（９）　　　  　⑦６/７白鳥 （６）　　⑧６/２１向山雨中止　　⑨６/２８白鳥（７）　　 ⑩７/２６丹生川（５）　</a:t>
          </a:r>
        </a:p>
        <a:p>
          <a:pPr algn="l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⑪８/２諏訪山（６）　⑫８/１６青少年（６）　⑬８/２３白鳥（３）　 　　⑭９/１３関鮎の瀬（７）      ⑮９/２０高山大八（４）  　⑯１１/１諏訪山（） 　⑰１１/８岐南（） 　 　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 　　 　　　　総試合数　　試合</a:t>
          </a:r>
        </a:p>
        <a:p>
          <a:pPr algn="l" rtl="0">
            <a:defRPr sz="1000"/>
          </a:pPr>
          <a:endParaRPr lang="ja-JP" altLang="en-US" sz="12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2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2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2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  </a:t>
          </a: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xdr:txBody>
    </xdr:sp>
    <xdr:clientData/>
  </xdr:twoCellAnchor>
  <xdr:twoCellAnchor>
    <xdr:from>
      <xdr:col>1</xdr:col>
      <xdr:colOff>38100</xdr:colOff>
      <xdr:row>54</xdr:row>
      <xdr:rowOff>180975</xdr:rowOff>
    </xdr:from>
    <xdr:to>
      <xdr:col>1</xdr:col>
      <xdr:colOff>657225</xdr:colOff>
      <xdr:row>57</xdr:row>
      <xdr:rowOff>104775</xdr:rowOff>
    </xdr:to>
    <xdr:sp macro="" textlink="">
      <xdr:nvSpPr>
        <xdr:cNvPr id="5122" name="Text Box 2">
          <a:extLst>
            <a:ext uri="{FF2B5EF4-FFF2-40B4-BE49-F238E27FC236}">
              <a16:creationId xmlns:a16="http://schemas.microsoft.com/office/drawing/2014/main" id="{00000000-0008-0000-1800-000002140000}"/>
            </a:ext>
          </a:extLst>
        </xdr:cNvPr>
        <xdr:cNvSpPr txBox="1">
          <a:spLocks noChangeArrowheads="1"/>
        </xdr:cNvSpPr>
      </xdr:nvSpPr>
      <xdr:spPr bwMode="auto">
        <a:xfrm>
          <a:off x="104775" y="13487400"/>
          <a:ext cx="619125" cy="51435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36576" tIns="22860" rIns="36576" bIns="0" anchor="t" upright="1"/>
        <a:lstStyle/>
        <a:p>
          <a:pPr algn="ctr" rtl="0">
            <a:lnSpc>
              <a:spcPts val="16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期日</a:t>
          </a:r>
        </a:p>
        <a:p>
          <a:pPr algn="ctr" rtl="0">
            <a:lnSpc>
              <a:spcPts val="1600"/>
            </a:lnSpc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会場</a:t>
          </a:r>
        </a:p>
      </xdr:txBody>
    </xdr:sp>
    <xdr:clientData/>
  </xdr:twoCellAnchor>
  <xdr:twoCellAnchor>
    <xdr:from>
      <xdr:col>24</xdr:col>
      <xdr:colOff>47625</xdr:colOff>
      <xdr:row>0</xdr:row>
      <xdr:rowOff>76200</xdr:rowOff>
    </xdr:from>
    <xdr:to>
      <xdr:col>46</xdr:col>
      <xdr:colOff>57150</xdr:colOff>
      <xdr:row>2</xdr:row>
      <xdr:rowOff>247650</xdr:rowOff>
    </xdr:to>
    <xdr:sp macro="" textlink="">
      <xdr:nvSpPr>
        <xdr:cNvPr id="7171" name="WordArt 3">
          <a:extLst>
            <a:ext uri="{FF2B5EF4-FFF2-40B4-BE49-F238E27FC236}">
              <a16:creationId xmlns:a16="http://schemas.microsoft.com/office/drawing/2014/main" id="{00000000-0008-0000-1800-0000031C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848475" y="76200"/>
          <a:ext cx="5172075" cy="55245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lnSpc>
              <a:spcPts val="3200"/>
            </a:lnSpc>
            <a:buNone/>
          </a:pPr>
          <a:r>
            <a:rPr lang="en-US" altLang="ja-JP" sz="2800" b="1" kern="10" spc="0">
              <a:ln>
                <a:noFill/>
              </a:ln>
              <a:solidFill>
                <a:srgbClr val="333333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ＭＳ Ｐ明朝" panose="02020600040205080304" pitchFamily="18" charset="-128"/>
              <a:ea typeface="ＭＳ Ｐ明朝" panose="02020600040205080304" pitchFamily="18" charset="-128"/>
            </a:rPr>
            <a:t>2015</a:t>
          </a:r>
          <a:r>
            <a:rPr lang="ja-JP" altLang="en-US" sz="2800" b="1" kern="10" spc="0">
              <a:ln>
                <a:noFill/>
              </a:ln>
              <a:solidFill>
                <a:srgbClr val="333333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ＭＳ Ｐ明朝" panose="02020600040205080304" pitchFamily="18" charset="-128"/>
              <a:ea typeface="ＭＳ Ｐ明朝" panose="02020600040205080304" pitchFamily="18" charset="-128"/>
            </a:rPr>
            <a:t>（平成２７年度）</a:t>
          </a:r>
        </a:p>
        <a:p>
          <a:pPr algn="ctr" rtl="0">
            <a:lnSpc>
              <a:spcPts val="3200"/>
            </a:lnSpc>
            <a:buNone/>
          </a:pPr>
          <a:r>
            <a:rPr lang="ja-JP" altLang="en-US" sz="2800" b="1" kern="10" spc="0">
              <a:ln>
                <a:noFill/>
              </a:ln>
              <a:solidFill>
                <a:srgbClr val="333333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ＭＳ Ｐ明朝" panose="02020600040205080304" pitchFamily="18" charset="-128"/>
              <a:ea typeface="ＭＳ Ｐ明朝" panose="02020600040205080304" pitchFamily="18" charset="-128"/>
            </a:rPr>
            <a:t>　年間リーグ戦試合結果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oleObject" Target="file:///C:\Documents%20and%20Settings\&#32654;&#31298;\My%20Documents\&#65298;&#65303;&#12288;&#65407;&#65420;&#65412;&#12288;&#36899;&#30431;&#38306;&#20418;\&#12522;&#12531;&#12463;&#29992;&#25237;&#25163;&#25104;&#32318;&#12288;&#20013;&#12539;&#38263;&#36317;&#38626;&#25171;&#32773;&#38263;&#25171;&#25104;&#32318;.doc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&#32654;&#31298;\My%20Documents\&#65407;&#65420;&#65412;&#12288;&#36899;&#30431;&#38306;&#20418;\&#26368;&#32066;&#29256;&#12288;&#12288;&#12288;&#12288;&#65298;&#65303;&#12288;&#12522;&#12540;&#12464;&#25104;&#32318;&amp;&#12288;&#25237;&#25163;&#25171;&#32773;&#25104;&#32318;%20%20&#32207;&#25324;&#34920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oleObject" Target="file:///C:\Documents%20and%20Settings\&#32654;&#31298;\My%20Documents\&#65298;&#65304;&#65407;&#65420;&#65412;&#36899;&#30431;&#12539;&#25104;&#32318;&#34920;\&#12522;&#12531;&#12463;&#29992;&#12288;&#35430;&#21512;&#35352;&#37682;&#12288;&#30333;&#25244;&#12365;.doc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oleLink xmlns:r="http://schemas.openxmlformats.org/officeDocument/2006/relationships" r:id="rId1" progId="Word.Document.8">
    <oleItems>
      <oleItem name="!OLE_LINK2" advise="1" preferPic="1"/>
      <oleItem name="!OLE_LINK8" advise="1" preferPic="1"/>
      <oleItem name="!OLE_LINK9" advise="1" preferPic="1"/>
    </oleItems>
  </oleLin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プリント上のお願い"/>
      <sheetName val="① 　２７リーグ戦成績総括表"/>
      <sheetName val="①　２７リーグ戦成績総括表(2)"/>
      <sheetName val="②　A3で　印刷可　 ２７年度成績表（シニアの部）"/>
      <sheetName val="③　２７年度成績表 7チームハイシニアの部"/>
      <sheetName val="④　２７年度成績表 ７チーム古希の部"/>
      <sheetName val="⑤　投手・長打成績まとめ・連盟受賞者"/>
      <sheetName val="⑤　投手・長打成績まとめ・連盟受賞者 (2)"/>
      <sheetName val="⑥シニア (投手)"/>
      <sheetName val="⑦ハイシニア(投手)"/>
      <sheetName val="⑧古希 (投手)"/>
      <sheetName val="⑨シニア(長打)"/>
      <sheetName val="⑩ハイシニア(長打)"/>
      <sheetName val="⑪古希(長打） "/>
      <sheetName val="Sheet1"/>
      <sheetName val="⑫　（リンク貼付用）　連盟受賞者"/>
      <sheetName val="⑫　（リンク貼付用）　連盟受賞者 (2)"/>
      <sheetName val="⑬　(リンク貼付用)期日場所等"/>
      <sheetName val="投手選手名 "/>
      <sheetName val="中長距離打者選手名"/>
      <sheetName val="Sheet3"/>
      <sheetName val="Sheet4"/>
      <sheetName val="これ以降予備です"/>
      <sheetName val="予備　連盟団体個人表彰 (2)"/>
      <sheetName val="予備　リーグ戦総括表"/>
      <sheetName val="　A3　 ２７年度リーグ戦成績表（シニアの部）４戦分"/>
      <sheetName val="２７年度リーグ戦成績表 7チームハイシニアの部"/>
      <sheetName val="２７年度リーグ戦成績表 ７チーム古希の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1">
          <cell r="A21">
            <v>7</v>
          </cell>
          <cell r="B21" t="str">
            <v>伊藤</v>
          </cell>
          <cell r="C21" t="str">
            <v>（信）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1</v>
          </cell>
        </row>
        <row r="23">
          <cell r="A23">
            <v>8</v>
          </cell>
          <cell r="B23" t="str">
            <v>竹山</v>
          </cell>
          <cell r="C23" t="str">
            <v>（エ）</v>
          </cell>
          <cell r="D23">
            <v>79</v>
          </cell>
          <cell r="E23">
            <v>13470</v>
          </cell>
          <cell r="F23">
            <v>10</v>
          </cell>
          <cell r="G23">
            <v>5</v>
          </cell>
          <cell r="H23">
            <v>1</v>
          </cell>
          <cell r="I23">
            <v>5</v>
          </cell>
          <cell r="J23">
            <v>0</v>
          </cell>
        </row>
        <row r="25">
          <cell r="A25">
            <v>9</v>
          </cell>
          <cell r="B25" t="str">
            <v>村瀬</v>
          </cell>
          <cell r="C25" t="str">
            <v>（エ）</v>
          </cell>
          <cell r="F25">
            <v>8</v>
          </cell>
          <cell r="G25">
            <v>5</v>
          </cell>
          <cell r="H25">
            <v>0</v>
          </cell>
          <cell r="I25">
            <v>1</v>
          </cell>
          <cell r="J25">
            <v>6</v>
          </cell>
        </row>
        <row r="27">
          <cell r="A27">
            <v>10</v>
          </cell>
          <cell r="B27" t="str">
            <v>菊田</v>
          </cell>
          <cell r="C27" t="str">
            <v>（エ）</v>
          </cell>
          <cell r="F27">
            <v>2</v>
          </cell>
          <cell r="G27">
            <v>1</v>
          </cell>
          <cell r="H27">
            <v>0</v>
          </cell>
          <cell r="I27">
            <v>1</v>
          </cell>
          <cell r="J27">
            <v>1</v>
          </cell>
        </row>
        <row r="29">
          <cell r="A29">
            <v>11</v>
          </cell>
          <cell r="B29" t="str">
            <v>国定</v>
          </cell>
          <cell r="C29" t="str">
            <v>（エ）</v>
          </cell>
          <cell r="F29">
            <v>1</v>
          </cell>
          <cell r="G29">
            <v>0</v>
          </cell>
          <cell r="H29">
            <v>0</v>
          </cell>
          <cell r="I29">
            <v>0</v>
          </cell>
          <cell r="J29">
            <v>1</v>
          </cell>
        </row>
        <row r="31">
          <cell r="A31">
            <v>12</v>
          </cell>
          <cell r="B31" t="str">
            <v>大津</v>
          </cell>
          <cell r="C31" t="str">
            <v>（各）</v>
          </cell>
          <cell r="D31">
            <v>71</v>
          </cell>
          <cell r="E31">
            <v>16261</v>
          </cell>
          <cell r="F31">
            <v>9</v>
          </cell>
          <cell r="G31">
            <v>6</v>
          </cell>
          <cell r="H31">
            <v>2</v>
          </cell>
          <cell r="I31">
            <v>5</v>
          </cell>
          <cell r="J31">
            <v>2</v>
          </cell>
        </row>
        <row r="33">
          <cell r="A33">
            <v>13</v>
          </cell>
          <cell r="B33" t="str">
            <v>塚原</v>
          </cell>
          <cell r="C33" t="str">
            <v>（各）</v>
          </cell>
          <cell r="F33">
            <v>3</v>
          </cell>
          <cell r="G33">
            <v>2</v>
          </cell>
          <cell r="H33">
            <v>0</v>
          </cell>
          <cell r="I33">
            <v>0</v>
          </cell>
          <cell r="J33">
            <v>3</v>
          </cell>
        </row>
        <row r="35">
          <cell r="A35">
            <v>14</v>
          </cell>
          <cell r="B35" t="str">
            <v>清水道</v>
          </cell>
          <cell r="C35" t="str">
            <v>（各）</v>
          </cell>
          <cell r="F35">
            <v>1</v>
          </cell>
          <cell r="G35">
            <v>0</v>
          </cell>
          <cell r="H35">
            <v>0</v>
          </cell>
          <cell r="I35">
            <v>0</v>
          </cell>
          <cell r="J35">
            <v>1</v>
          </cell>
        </row>
        <row r="37">
          <cell r="A37">
            <v>15</v>
          </cell>
          <cell r="B37" t="str">
            <v>田島</v>
          </cell>
          <cell r="C37" t="str">
            <v>（各）</v>
          </cell>
          <cell r="F37">
            <v>1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9">
          <cell r="A39">
            <v>16</v>
          </cell>
          <cell r="B39" t="str">
            <v>岩田</v>
          </cell>
          <cell r="C39" t="str">
            <v>（郡）</v>
          </cell>
          <cell r="F39">
            <v>9</v>
          </cell>
          <cell r="G39">
            <v>6</v>
          </cell>
          <cell r="H39">
            <v>0</v>
          </cell>
          <cell r="I39">
            <v>1</v>
          </cell>
          <cell r="J39">
            <v>4</v>
          </cell>
        </row>
        <row r="41">
          <cell r="A41">
            <v>17</v>
          </cell>
          <cell r="B41" t="str">
            <v>国居嘉</v>
          </cell>
          <cell r="C41" t="str">
            <v>（郡）</v>
          </cell>
          <cell r="D41">
            <v>78</v>
          </cell>
          <cell r="E41">
            <v>13843</v>
          </cell>
          <cell r="F41">
            <v>7</v>
          </cell>
          <cell r="G41">
            <v>6</v>
          </cell>
          <cell r="H41">
            <v>0</v>
          </cell>
          <cell r="I41">
            <v>3</v>
          </cell>
          <cell r="J41">
            <v>4</v>
          </cell>
        </row>
        <row r="43">
          <cell r="A43">
            <v>18</v>
          </cell>
          <cell r="B43" t="str">
            <v>仲上</v>
          </cell>
          <cell r="C43" t="str">
            <v>（郡）</v>
          </cell>
          <cell r="F43">
            <v>2</v>
          </cell>
          <cell r="G43">
            <v>0</v>
          </cell>
          <cell r="H43">
            <v>0</v>
          </cell>
          <cell r="I43">
            <v>0</v>
          </cell>
          <cell r="J43">
            <v>2</v>
          </cell>
        </row>
        <row r="45">
          <cell r="A45">
            <v>19</v>
          </cell>
          <cell r="B45" t="str">
            <v>早川</v>
          </cell>
          <cell r="C45" t="str">
            <v>（郡）</v>
          </cell>
          <cell r="F45">
            <v>2</v>
          </cell>
          <cell r="G45">
            <v>0</v>
          </cell>
          <cell r="H45">
            <v>0</v>
          </cell>
          <cell r="I45">
            <v>0</v>
          </cell>
          <cell r="J45">
            <v>1</v>
          </cell>
        </row>
        <row r="47">
          <cell r="A47">
            <v>20</v>
          </cell>
          <cell r="B47" t="str">
            <v>藤田</v>
          </cell>
          <cell r="C47" t="str">
            <v>（中）</v>
          </cell>
          <cell r="D47">
            <v>69</v>
          </cell>
          <cell r="E47">
            <v>16967</v>
          </cell>
          <cell r="F47">
            <v>4</v>
          </cell>
          <cell r="G47">
            <v>2</v>
          </cell>
          <cell r="H47">
            <v>1</v>
          </cell>
          <cell r="I47">
            <v>2</v>
          </cell>
          <cell r="J47">
            <v>0</v>
          </cell>
        </row>
        <row r="49">
          <cell r="A49">
            <v>21</v>
          </cell>
          <cell r="B49" t="str">
            <v>内川</v>
          </cell>
          <cell r="C49" t="str">
            <v>（中）</v>
          </cell>
          <cell r="F49">
            <v>3</v>
          </cell>
          <cell r="G49">
            <v>2</v>
          </cell>
          <cell r="H49">
            <v>0</v>
          </cell>
          <cell r="I49">
            <v>1</v>
          </cell>
          <cell r="J49">
            <v>2</v>
          </cell>
        </row>
        <row r="51">
          <cell r="A51">
            <v>22</v>
          </cell>
          <cell r="B51" t="str">
            <v>中村</v>
          </cell>
          <cell r="C51" t="str">
            <v>（可）</v>
          </cell>
          <cell r="D51">
            <v>76</v>
          </cell>
          <cell r="E51">
            <v>14451</v>
          </cell>
          <cell r="F51">
            <v>8</v>
          </cell>
          <cell r="G51">
            <v>2</v>
          </cell>
          <cell r="H51">
            <v>0</v>
          </cell>
          <cell r="I51">
            <v>2</v>
          </cell>
          <cell r="J51">
            <v>4</v>
          </cell>
        </row>
        <row r="53">
          <cell r="A53">
            <v>23</v>
          </cell>
          <cell r="B53" t="str">
            <v>関</v>
          </cell>
          <cell r="C53" t="str">
            <v>（可）</v>
          </cell>
          <cell r="F53">
            <v>10</v>
          </cell>
          <cell r="G53">
            <v>4</v>
          </cell>
          <cell r="H53">
            <v>0</v>
          </cell>
          <cell r="I53">
            <v>1</v>
          </cell>
          <cell r="J53">
            <v>4</v>
          </cell>
        </row>
        <row r="55">
          <cell r="B55" t="str">
            <v>計</v>
          </cell>
          <cell r="F55">
            <v>112</v>
          </cell>
          <cell r="G55">
            <v>67</v>
          </cell>
          <cell r="H55">
            <v>6</v>
          </cell>
          <cell r="I55">
            <v>41</v>
          </cell>
          <cell r="J55">
            <v>41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oleLink xmlns:r="http://schemas.openxmlformats.org/officeDocument/2006/relationships" r:id="rId1" progId="Word.Document.8">
    <oleItems>
      <oleItem name="!OLE_LINK2" advise="1" preferPic="1"/>
    </oleItems>
  </oleLin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13" Type="http://schemas.openxmlformats.org/officeDocument/2006/relationships/image" Target="../media/image6.emf"/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Microsoft_Word_97_-_2003_Document1.doc"/><Relationship Id="rId12" Type="http://schemas.openxmlformats.org/officeDocument/2006/relationships/image" Target="../media/image5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image" Target="../media/image2.emf"/><Relationship Id="rId11" Type="http://schemas.openxmlformats.org/officeDocument/2006/relationships/oleObject" Target="../embeddings/Microsoft_Word_97_-_2003_Document3.doc"/><Relationship Id="rId5" Type="http://schemas.openxmlformats.org/officeDocument/2006/relationships/image" Target="../media/image1.emf"/><Relationship Id="rId15" Type="http://schemas.openxmlformats.org/officeDocument/2006/relationships/image" Target="../media/image7.emf"/><Relationship Id="rId10" Type="http://schemas.openxmlformats.org/officeDocument/2006/relationships/image" Target="../media/image4.emf"/><Relationship Id="rId4" Type="http://schemas.openxmlformats.org/officeDocument/2006/relationships/oleObject" Target="../embeddings/Microsoft_Word_97_-_2003_Document.doc"/><Relationship Id="rId9" Type="http://schemas.openxmlformats.org/officeDocument/2006/relationships/oleObject" Target="../embeddings/Microsoft_Word_97_-_2003_Document2.doc"/><Relationship Id="rId14" Type="http://schemas.openxmlformats.org/officeDocument/2006/relationships/oleObject" Target="../embeddings/Microsoft_Word_97_-_2003_Document4.doc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4.bin"/><Relationship Id="rId5" Type="http://schemas.openxmlformats.org/officeDocument/2006/relationships/image" Target="../media/image47.emf"/><Relationship Id="rId4" Type="http://schemas.openxmlformats.org/officeDocument/2006/relationships/oleObject" Target="../embeddings/Microsoft_Word_97_-_2003_Document12.doc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emf"/><Relationship Id="rId13" Type="http://schemas.openxmlformats.org/officeDocument/2006/relationships/oleObject" Target="../embeddings/Microsoft_Word_97_-_2003_Document9.doc"/><Relationship Id="rId3" Type="http://schemas.openxmlformats.org/officeDocument/2006/relationships/vmlDrawing" Target="../drawings/vmlDrawing5.vml"/><Relationship Id="rId7" Type="http://schemas.openxmlformats.org/officeDocument/2006/relationships/oleObject" Target="../embeddings/Microsoft_Word_97_-_2003_Document6.doc"/><Relationship Id="rId12" Type="http://schemas.openxmlformats.org/officeDocument/2006/relationships/image" Target="../media/image24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image" Target="../media/image6.emf"/><Relationship Id="rId11" Type="http://schemas.openxmlformats.org/officeDocument/2006/relationships/oleObject" Target="../embeddings/Microsoft_Word_97_-_2003_Document8.doc"/><Relationship Id="rId5" Type="http://schemas.openxmlformats.org/officeDocument/2006/relationships/image" Target="../media/image21.emf"/><Relationship Id="rId15" Type="http://schemas.openxmlformats.org/officeDocument/2006/relationships/image" Target="../media/image26.emf"/><Relationship Id="rId10" Type="http://schemas.openxmlformats.org/officeDocument/2006/relationships/image" Target="../media/image23.emf"/><Relationship Id="rId4" Type="http://schemas.openxmlformats.org/officeDocument/2006/relationships/oleObject" Target="../embeddings/Microsoft_Word_97_-_2003_Document5.doc"/><Relationship Id="rId9" Type="http://schemas.openxmlformats.org/officeDocument/2006/relationships/oleObject" Target="../embeddings/Microsoft_Word_97_-_2003_Document7.doc"/><Relationship Id="rId14" Type="http://schemas.openxmlformats.org/officeDocument/2006/relationships/image" Target="../media/image25.emf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emf"/><Relationship Id="rId3" Type="http://schemas.openxmlformats.org/officeDocument/2006/relationships/vmlDrawing" Target="../drawings/vmlDrawing6.vml"/><Relationship Id="rId7" Type="http://schemas.openxmlformats.org/officeDocument/2006/relationships/oleObject" Target="../embeddings/Microsoft_Word_97_-_2003_Document11.doc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image" Target="../media/image38.emf"/><Relationship Id="rId5" Type="http://schemas.openxmlformats.org/officeDocument/2006/relationships/oleObject" Target="../embeddings/Microsoft_Word_97_-_2003_Document10.doc"/><Relationship Id="rId4" Type="http://schemas.openxmlformats.org/officeDocument/2006/relationships/image" Target="../media/image37.emf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indexed="34"/>
  </sheetPr>
  <dimension ref="A2:U50"/>
  <sheetViews>
    <sheetView view="pageBreakPreview" topLeftCell="A22" zoomScaleNormal="100" workbookViewId="0">
      <selection activeCell="N2" sqref="N2"/>
    </sheetView>
  </sheetViews>
  <sheetFormatPr defaultRowHeight="13.2" x14ac:dyDescent="0.2"/>
  <cols>
    <col min="1" max="1" width="4.109375" customWidth="1"/>
    <col min="7" max="16" width="10.21875" customWidth="1"/>
    <col min="17" max="17" width="11.109375" customWidth="1"/>
    <col min="18" max="18" width="10.21875" customWidth="1"/>
    <col min="19" max="19" width="5.88671875" customWidth="1"/>
    <col min="20" max="20" width="10.21875" customWidth="1"/>
  </cols>
  <sheetData>
    <row r="2" spans="1:21" ht="17.25" customHeight="1" x14ac:dyDescent="0.2"/>
    <row r="3" spans="1:21" ht="14.4" x14ac:dyDescent="0.2">
      <c r="U3" s="231"/>
    </row>
    <row r="4" spans="1:21" ht="21.75" customHeight="1" x14ac:dyDescent="0.2">
      <c r="N4" s="231" t="s">
        <v>123</v>
      </c>
      <c r="U4" s="231"/>
    </row>
    <row r="5" spans="1:21" ht="9.75" customHeight="1" x14ac:dyDescent="0.2"/>
    <row r="8" spans="1:21" ht="14.4" x14ac:dyDescent="0.2">
      <c r="A8" s="232" t="s">
        <v>624</v>
      </c>
      <c r="G8" s="232" t="s">
        <v>483</v>
      </c>
      <c r="M8" s="232" t="s">
        <v>630</v>
      </c>
      <c r="N8" s="233"/>
    </row>
    <row r="9" spans="1:21" x14ac:dyDescent="0.2">
      <c r="M9" s="666"/>
    </row>
    <row r="49" ht="3.75" customHeight="1" x14ac:dyDescent="0.2"/>
    <row r="50" ht="21" customHeight="1" x14ac:dyDescent="0.2"/>
  </sheetData>
  <phoneticPr fontId="19"/>
  <printOptions horizontalCentered="1" verticalCentered="1"/>
  <pageMargins left="0.19685039370078741" right="0.19685039370078741" top="0.59055118110236227" bottom="0" header="0.51181102362204722" footer="0.51181102362204722"/>
  <pageSetup paperSize="9" scale="89" orientation="landscape" horizontalDpi="4294967293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6159" r:id="rId4">
          <objectPr defaultSize="0" autoPict="0" r:id="rId5">
            <anchor moveWithCells="1">
              <from>
                <xdr:col>6</xdr:col>
                <xdr:colOff>533400</xdr:colOff>
                <xdr:row>0</xdr:row>
                <xdr:rowOff>45720</xdr:rowOff>
              </from>
              <to>
                <xdr:col>10</xdr:col>
                <xdr:colOff>487680</xdr:colOff>
                <xdr:row>2</xdr:row>
                <xdr:rowOff>137160</xdr:rowOff>
              </to>
            </anchor>
          </objectPr>
        </oleObject>
      </mc:Choice>
      <mc:Fallback>
        <oleObject progId="Word.Document.8" shapeId="6159" r:id="rId4"/>
      </mc:Fallback>
    </mc:AlternateContent>
    <mc:AlternateContent xmlns:mc="http://schemas.openxmlformats.org/markup-compatibility/2006">
      <mc:Choice Requires="x14">
        <oleObject link="[1]!'!OLE_LINK2'" oleUpdate="OLEUPDATE_ALWAYS" shapeId="6163">
          <objectPr defaultSize="0" dde="1" r:id="rId6">
            <anchor moveWithCells="1">
              <from>
                <xdr:col>19</xdr:col>
                <xdr:colOff>0</xdr:colOff>
                <xdr:row>11</xdr:row>
                <xdr:rowOff>0</xdr:rowOff>
              </from>
              <to>
                <xdr:col>26</xdr:col>
                <xdr:colOff>411480</xdr:colOff>
                <xdr:row>15</xdr:row>
                <xdr:rowOff>22860</xdr:rowOff>
              </to>
            </anchor>
          </objectPr>
        </oleObject>
      </mc:Choice>
      <mc:Fallback>
        <oleObject link="[1]!'!OLE_LINK2'" oleUpdate="OLEUPDATE_ALWAYS" shapeId="6163"/>
      </mc:Fallback>
    </mc:AlternateContent>
    <mc:AlternateContent xmlns:mc="http://schemas.openxmlformats.org/markup-compatibility/2006">
      <mc:Choice Requires="x14">
        <oleObject progId="Word.Document.8" shapeId="6164" r:id="rId7">
          <objectPr defaultSize="0" r:id="rId8">
            <anchor moveWithCells="1">
              <from>
                <xdr:col>39</xdr:col>
                <xdr:colOff>518160</xdr:colOff>
                <xdr:row>10</xdr:row>
                <xdr:rowOff>22860</xdr:rowOff>
              </from>
              <to>
                <xdr:col>47</xdr:col>
                <xdr:colOff>121920</xdr:colOff>
                <xdr:row>16</xdr:row>
                <xdr:rowOff>76200</xdr:rowOff>
              </to>
            </anchor>
          </objectPr>
        </oleObject>
      </mc:Choice>
      <mc:Fallback>
        <oleObject progId="Word.Document.8" shapeId="6164" r:id="rId7"/>
      </mc:Fallback>
    </mc:AlternateContent>
    <mc:AlternateContent xmlns:mc="http://schemas.openxmlformats.org/markup-compatibility/2006">
      <mc:Choice Requires="x14">
        <oleObject progId="Word.Document.8" shapeId="6165" r:id="rId9">
          <objectPr defaultSize="0" r:id="rId10">
            <anchor moveWithCells="1">
              <from>
                <xdr:col>45</xdr:col>
                <xdr:colOff>114300</xdr:colOff>
                <xdr:row>17</xdr:row>
                <xdr:rowOff>99060</xdr:rowOff>
              </from>
              <to>
                <xdr:col>52</xdr:col>
                <xdr:colOff>22860</xdr:colOff>
                <xdr:row>23</xdr:row>
                <xdr:rowOff>22860</xdr:rowOff>
              </to>
            </anchor>
          </objectPr>
        </oleObject>
      </mc:Choice>
      <mc:Fallback>
        <oleObject progId="Word.Document.8" shapeId="6165" r:id="rId9"/>
      </mc:Fallback>
    </mc:AlternateContent>
    <mc:AlternateContent xmlns:mc="http://schemas.openxmlformats.org/markup-compatibility/2006">
      <mc:Choice Requires="x14">
        <oleObject progId="Word.Document.8" shapeId="6166" r:id="rId11">
          <objectPr defaultSize="0" r:id="rId12">
            <anchor moveWithCells="1">
              <from>
                <xdr:col>33</xdr:col>
                <xdr:colOff>411480</xdr:colOff>
                <xdr:row>25</xdr:row>
                <xdr:rowOff>76200</xdr:rowOff>
              </from>
              <to>
                <xdr:col>41</xdr:col>
                <xdr:colOff>350520</xdr:colOff>
                <xdr:row>28</xdr:row>
                <xdr:rowOff>38100</xdr:rowOff>
              </to>
            </anchor>
          </objectPr>
        </oleObject>
      </mc:Choice>
      <mc:Fallback>
        <oleObject progId="Word.Document.8" shapeId="6166" r:id="rId11"/>
      </mc:Fallback>
    </mc:AlternateContent>
    <mc:AlternateContent xmlns:mc="http://schemas.openxmlformats.org/markup-compatibility/2006">
      <mc:Choice Requires="x14">
        <oleObject link="[1]!'!OLE_LINK8'" oleUpdate="OLEUPDATE_ALWAYS" shapeId="6167">
          <objectPr defaultSize="0" dde="1" r:id="rId13">
            <anchor moveWithCells="1">
              <from>
                <xdr:col>18</xdr:col>
                <xdr:colOff>0</xdr:colOff>
                <xdr:row>28</xdr:row>
                <xdr:rowOff>0</xdr:rowOff>
              </from>
              <to>
                <xdr:col>26</xdr:col>
                <xdr:colOff>60960</xdr:colOff>
                <xdr:row>30</xdr:row>
                <xdr:rowOff>99060</xdr:rowOff>
              </to>
            </anchor>
          </objectPr>
        </oleObject>
      </mc:Choice>
      <mc:Fallback>
        <oleObject link="[1]!'!OLE_LINK8'" oleUpdate="OLEUPDATE_ALWAYS" shapeId="6167"/>
      </mc:Fallback>
    </mc:AlternateContent>
    <mc:AlternateContent xmlns:mc="http://schemas.openxmlformats.org/markup-compatibility/2006">
      <mc:Choice Requires="x14">
        <oleObject link="[1]!'!OLE_LINK8'" oleUpdate="OLEUPDATE_ALWAYS" shapeId="6168">
          <objectPr defaultSize="0" autoPict="0" dde="1" r:id="rId13">
            <anchor moveWithCells="1">
              <from>
                <xdr:col>18</xdr:col>
                <xdr:colOff>0</xdr:colOff>
                <xdr:row>29</xdr:row>
                <xdr:rowOff>0</xdr:rowOff>
              </from>
              <to>
                <xdr:col>23</xdr:col>
                <xdr:colOff>60960</xdr:colOff>
                <xdr:row>32</xdr:row>
                <xdr:rowOff>0</xdr:rowOff>
              </to>
            </anchor>
          </objectPr>
        </oleObject>
      </mc:Choice>
      <mc:Fallback>
        <oleObject link="[1]!'!OLE_LINK8'" oleUpdate="OLEUPDATE_ALWAYS" shapeId="6168"/>
      </mc:Fallback>
    </mc:AlternateContent>
    <mc:AlternateContent xmlns:mc="http://schemas.openxmlformats.org/markup-compatibility/2006">
      <mc:Choice Requires="x14">
        <oleObject progId="Word.Document.8" shapeId="6169" r:id="rId14">
          <objectPr defaultSize="0" r:id="rId15">
            <anchor moveWithCells="1">
              <from>
                <xdr:col>5</xdr:col>
                <xdr:colOff>487680</xdr:colOff>
                <xdr:row>2</xdr:row>
                <xdr:rowOff>0</xdr:rowOff>
              </from>
              <to>
                <xdr:col>12</xdr:col>
                <xdr:colOff>480060</xdr:colOff>
                <xdr:row>4</xdr:row>
                <xdr:rowOff>7620</xdr:rowOff>
              </to>
            </anchor>
          </objectPr>
        </oleObject>
      </mc:Choice>
      <mc:Fallback>
        <oleObject progId="Word.Document.8" shapeId="6169" r:id="rId1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indexed="53"/>
  </sheetPr>
  <dimension ref="A1:AA41"/>
  <sheetViews>
    <sheetView view="pageBreakPreview" zoomScaleNormal="100" workbookViewId="0">
      <selection activeCell="I4" sqref="I4:J4"/>
    </sheetView>
  </sheetViews>
  <sheetFormatPr defaultRowHeight="13.2" x14ac:dyDescent="0.2"/>
  <cols>
    <col min="1" max="1" width="2.109375" customWidth="1"/>
    <col min="2" max="2" width="10.109375" customWidth="1"/>
    <col min="3" max="3" width="11" customWidth="1"/>
    <col min="4" max="4" width="10.109375" customWidth="1"/>
    <col min="5" max="5" width="11" customWidth="1"/>
    <col min="6" max="7" width="10.109375" customWidth="1"/>
    <col min="8" max="8" width="11.21875" customWidth="1"/>
    <col min="9" max="11" width="10.109375" customWidth="1"/>
    <col min="12" max="12" width="12.6640625" customWidth="1"/>
    <col min="13" max="26" width="10.109375" customWidth="1"/>
    <col min="27" max="27" width="9.88671875" customWidth="1"/>
  </cols>
  <sheetData>
    <row r="1" spans="1:27" ht="13.8" thickBot="1" x14ac:dyDescent="0.25"/>
    <row r="2" spans="1:27" ht="38.25" customHeight="1" thickTop="1" thickBot="1" x14ac:dyDescent="0.25">
      <c r="A2" s="287"/>
      <c r="B2" s="480"/>
      <c r="C2" s="480"/>
      <c r="D2" s="480"/>
      <c r="E2" s="287"/>
      <c r="F2" s="287"/>
      <c r="H2" s="1437" t="s">
        <v>505</v>
      </c>
      <c r="I2" s="1438"/>
      <c r="J2" s="1438"/>
      <c r="K2" s="1438"/>
      <c r="L2" s="1438"/>
      <c r="M2" s="1438"/>
      <c r="N2" s="1438"/>
      <c r="O2" s="1438"/>
      <c r="P2" s="1438"/>
      <c r="Q2" s="1439"/>
      <c r="X2" s="1440" t="s">
        <v>506</v>
      </c>
      <c r="Y2" s="1440"/>
      <c r="Z2" s="1440"/>
    </row>
    <row r="3" spans="1:27" ht="24" thickTop="1" x14ac:dyDescent="0.2">
      <c r="A3" s="287"/>
      <c r="B3" s="480"/>
      <c r="C3" s="480"/>
      <c r="D3" s="480"/>
      <c r="E3" s="287"/>
      <c r="F3" s="287"/>
      <c r="G3" s="586"/>
      <c r="H3" s="586"/>
      <c r="I3" s="586"/>
      <c r="J3" s="586"/>
      <c r="K3" s="586"/>
      <c r="L3" s="586"/>
      <c r="M3" s="586"/>
    </row>
    <row r="4" spans="1:27" ht="59.25" customHeight="1" x14ac:dyDescent="0.2">
      <c r="A4" s="389"/>
      <c r="B4" s="653" t="s">
        <v>498</v>
      </c>
      <c r="C4" s="654" t="s">
        <v>499</v>
      </c>
      <c r="D4" s="1441" t="s">
        <v>497</v>
      </c>
      <c r="E4" s="1441"/>
      <c r="F4" s="1441"/>
      <c r="G4" s="1441" t="s">
        <v>57</v>
      </c>
      <c r="H4" s="1441"/>
      <c r="I4" s="1441" t="s">
        <v>71</v>
      </c>
      <c r="J4" s="1441"/>
      <c r="K4" s="653" t="s">
        <v>500</v>
      </c>
      <c r="L4" s="654" t="s">
        <v>76</v>
      </c>
      <c r="M4" s="1441" t="s">
        <v>496</v>
      </c>
      <c r="N4" s="1441"/>
      <c r="O4" s="1441"/>
      <c r="P4" s="1441" t="s">
        <v>114</v>
      </c>
      <c r="Q4" s="1441"/>
      <c r="R4" s="1441"/>
      <c r="S4" s="1441" t="s">
        <v>77</v>
      </c>
      <c r="T4" s="1441"/>
      <c r="U4" s="1441"/>
      <c r="V4" s="1441" t="s">
        <v>79</v>
      </c>
      <c r="W4" s="1441"/>
      <c r="X4" s="1441"/>
      <c r="Y4" s="653" t="s">
        <v>495</v>
      </c>
      <c r="Z4" s="1441" t="s">
        <v>94</v>
      </c>
      <c r="AA4" s="1441"/>
    </row>
    <row r="5" spans="1:27" ht="46.5" customHeight="1" x14ac:dyDescent="0.2">
      <c r="A5" s="287"/>
      <c r="B5" s="653" t="s">
        <v>501</v>
      </c>
      <c r="C5" s="653" t="s">
        <v>501</v>
      </c>
      <c r="D5" s="653" t="s">
        <v>501</v>
      </c>
      <c r="E5" s="655" t="s">
        <v>502</v>
      </c>
      <c r="F5" s="656" t="s">
        <v>408</v>
      </c>
      <c r="G5" s="653" t="s">
        <v>503</v>
      </c>
      <c r="H5" s="655" t="s">
        <v>504</v>
      </c>
      <c r="I5" s="653" t="s">
        <v>503</v>
      </c>
      <c r="J5" s="656" t="s">
        <v>408</v>
      </c>
      <c r="K5" s="653" t="s">
        <v>503</v>
      </c>
      <c r="L5" s="653" t="s">
        <v>503</v>
      </c>
      <c r="M5" s="653" t="s">
        <v>503</v>
      </c>
      <c r="N5" s="655" t="s">
        <v>504</v>
      </c>
      <c r="O5" s="656" t="s">
        <v>408</v>
      </c>
      <c r="P5" s="653" t="s">
        <v>503</v>
      </c>
      <c r="Q5" s="655" t="s">
        <v>504</v>
      </c>
      <c r="R5" s="656" t="s">
        <v>408</v>
      </c>
      <c r="S5" s="653" t="s">
        <v>503</v>
      </c>
      <c r="T5" s="655" t="s">
        <v>504</v>
      </c>
      <c r="U5" s="656" t="s">
        <v>408</v>
      </c>
      <c r="V5" s="653" t="s">
        <v>503</v>
      </c>
      <c r="W5" s="655" t="s">
        <v>504</v>
      </c>
      <c r="X5" s="656" t="s">
        <v>408</v>
      </c>
      <c r="Y5" s="653" t="s">
        <v>503</v>
      </c>
      <c r="Z5" s="655" t="s">
        <v>504</v>
      </c>
      <c r="AA5" s="656" t="s">
        <v>408</v>
      </c>
    </row>
    <row r="6" spans="1:27" ht="46.5" customHeight="1" x14ac:dyDescent="0.2">
      <c r="A6" s="287"/>
      <c r="B6" s="657" t="s">
        <v>282</v>
      </c>
      <c r="C6" s="657" t="s">
        <v>185</v>
      </c>
      <c r="D6" s="657" t="s">
        <v>186</v>
      </c>
      <c r="E6" s="658" t="s">
        <v>186</v>
      </c>
      <c r="F6" s="657" t="s">
        <v>384</v>
      </c>
      <c r="G6" s="657" t="s">
        <v>186</v>
      </c>
      <c r="H6" s="657" t="s">
        <v>359</v>
      </c>
      <c r="I6" s="657" t="s">
        <v>315</v>
      </c>
      <c r="J6" s="657" t="s">
        <v>317</v>
      </c>
      <c r="K6" s="657" t="s">
        <v>307</v>
      </c>
      <c r="L6" s="657" t="s">
        <v>336</v>
      </c>
      <c r="M6" s="657" t="s">
        <v>242</v>
      </c>
      <c r="N6" s="657" t="s">
        <v>242</v>
      </c>
      <c r="O6" s="657" t="s">
        <v>242</v>
      </c>
      <c r="P6" s="657" t="s">
        <v>351</v>
      </c>
      <c r="Q6" s="657" t="s">
        <v>254</v>
      </c>
      <c r="R6" s="657" t="s">
        <v>351</v>
      </c>
      <c r="S6" s="657" t="s">
        <v>342</v>
      </c>
      <c r="T6" s="657" t="s">
        <v>192</v>
      </c>
      <c r="U6" s="657" t="s">
        <v>192</v>
      </c>
      <c r="V6" s="657" t="s">
        <v>242</v>
      </c>
      <c r="W6" s="657" t="s">
        <v>362</v>
      </c>
      <c r="X6" s="657" t="s">
        <v>362</v>
      </c>
      <c r="Y6" s="657" t="s">
        <v>355</v>
      </c>
      <c r="Z6" s="657" t="s">
        <v>368</v>
      </c>
      <c r="AA6" s="657" t="s">
        <v>368</v>
      </c>
    </row>
    <row r="7" spans="1:27" ht="46.5" customHeight="1" x14ac:dyDescent="0.2">
      <c r="A7" s="287"/>
      <c r="B7" s="657" t="s">
        <v>287</v>
      </c>
      <c r="C7" s="657" t="s">
        <v>263</v>
      </c>
      <c r="D7" s="657" t="s">
        <v>318</v>
      </c>
      <c r="E7" s="658" t="s">
        <v>320</v>
      </c>
      <c r="F7" s="657" t="s">
        <v>185</v>
      </c>
      <c r="G7" s="657" t="s">
        <v>291</v>
      </c>
      <c r="H7" s="657" t="s">
        <v>220</v>
      </c>
      <c r="I7" s="657" t="s">
        <v>316</v>
      </c>
      <c r="J7" s="657" t="s">
        <v>382</v>
      </c>
      <c r="K7" s="657" t="s">
        <v>304</v>
      </c>
      <c r="L7" s="657" t="s">
        <v>197</v>
      </c>
      <c r="M7" s="657" t="s">
        <v>330</v>
      </c>
      <c r="N7" s="657" t="s">
        <v>305</v>
      </c>
      <c r="O7" s="657" t="s">
        <v>330</v>
      </c>
      <c r="P7" s="657" t="s">
        <v>347</v>
      </c>
      <c r="Q7" s="657" t="s">
        <v>351</v>
      </c>
      <c r="R7" s="657" t="s">
        <v>391</v>
      </c>
      <c r="S7" s="657" t="s">
        <v>343</v>
      </c>
      <c r="T7" s="657" t="s">
        <v>342</v>
      </c>
      <c r="U7" s="657" t="s">
        <v>342</v>
      </c>
      <c r="V7" s="657"/>
      <c r="W7" s="657" t="s">
        <v>242</v>
      </c>
      <c r="X7" s="657" t="s">
        <v>200</v>
      </c>
      <c r="Y7" s="657" t="s">
        <v>354</v>
      </c>
      <c r="Z7" s="657" t="s">
        <v>307</v>
      </c>
      <c r="AA7" s="657" t="s">
        <v>379</v>
      </c>
    </row>
    <row r="8" spans="1:27" ht="46.5" customHeight="1" x14ac:dyDescent="0.2">
      <c r="A8" s="287"/>
      <c r="B8" s="657" t="s">
        <v>172</v>
      </c>
      <c r="C8" s="657" t="s">
        <v>264</v>
      </c>
      <c r="D8" s="657" t="s">
        <v>320</v>
      </c>
      <c r="E8" s="658" t="s">
        <v>322</v>
      </c>
      <c r="F8" s="657" t="s">
        <v>388</v>
      </c>
      <c r="G8" s="657" t="s">
        <v>289</v>
      </c>
      <c r="H8" s="657" t="s">
        <v>352</v>
      </c>
      <c r="I8" s="657" t="s">
        <v>200</v>
      </c>
      <c r="J8" s="657" t="s">
        <v>312</v>
      </c>
      <c r="K8" s="657" t="s">
        <v>292</v>
      </c>
      <c r="L8" s="657" t="s">
        <v>318</v>
      </c>
      <c r="M8" s="657" t="s">
        <v>333</v>
      </c>
      <c r="N8" s="657" t="s">
        <v>328</v>
      </c>
      <c r="O8" s="657" t="s">
        <v>376</v>
      </c>
      <c r="P8" s="657" t="s">
        <v>350</v>
      </c>
      <c r="Q8" s="657" t="s">
        <v>350</v>
      </c>
      <c r="R8" s="657" t="s">
        <v>349</v>
      </c>
      <c r="S8" s="657" t="s">
        <v>344</v>
      </c>
      <c r="T8" s="657" t="s">
        <v>370</v>
      </c>
      <c r="U8" s="657" t="s">
        <v>371</v>
      </c>
      <c r="V8" s="657"/>
      <c r="W8" s="657" t="s">
        <v>200</v>
      </c>
      <c r="X8" s="657" t="s">
        <v>393</v>
      </c>
      <c r="Y8" s="657" t="s">
        <v>331</v>
      </c>
      <c r="Z8" s="657" t="s">
        <v>245</v>
      </c>
      <c r="AA8" s="657" t="s">
        <v>245</v>
      </c>
    </row>
    <row r="9" spans="1:27" ht="46.5" customHeight="1" x14ac:dyDescent="0.2">
      <c r="A9" s="287"/>
      <c r="B9" s="657" t="s">
        <v>281</v>
      </c>
      <c r="C9" s="657" t="s">
        <v>260</v>
      </c>
      <c r="D9" s="657" t="s">
        <v>322</v>
      </c>
      <c r="E9" s="658" t="s">
        <v>361</v>
      </c>
      <c r="F9" s="657" t="s">
        <v>387</v>
      </c>
      <c r="G9" s="657" t="s">
        <v>298</v>
      </c>
      <c r="H9" s="657" t="s">
        <v>218</v>
      </c>
      <c r="I9" s="657" t="s">
        <v>317</v>
      </c>
      <c r="J9" s="657" t="s">
        <v>383</v>
      </c>
      <c r="K9" s="657" t="s">
        <v>305</v>
      </c>
      <c r="L9" s="657" t="s">
        <v>338</v>
      </c>
      <c r="M9" s="657" t="s">
        <v>331</v>
      </c>
      <c r="N9" s="657" t="s">
        <v>204</v>
      </c>
      <c r="O9" s="657" t="s">
        <v>333</v>
      </c>
      <c r="P9" s="657" t="s">
        <v>346</v>
      </c>
      <c r="Q9" s="657" t="s">
        <v>178</v>
      </c>
      <c r="R9" s="657" t="s">
        <v>228</v>
      </c>
      <c r="S9" s="657" t="s">
        <v>229</v>
      </c>
      <c r="T9" s="657" t="s">
        <v>328</v>
      </c>
      <c r="U9" s="657" t="s">
        <v>343</v>
      </c>
      <c r="V9" s="657"/>
      <c r="W9" s="657" t="s">
        <v>363</v>
      </c>
      <c r="X9" s="657" t="s">
        <v>395</v>
      </c>
      <c r="Y9" s="657" t="s">
        <v>352</v>
      </c>
      <c r="Z9" s="657" t="s">
        <v>369</v>
      </c>
      <c r="AA9" s="657" t="s">
        <v>369</v>
      </c>
    </row>
    <row r="10" spans="1:27" ht="46.5" customHeight="1" x14ac:dyDescent="0.2">
      <c r="A10" s="287"/>
      <c r="B10" s="657" t="s">
        <v>283</v>
      </c>
      <c r="C10" s="657" t="s">
        <v>180</v>
      </c>
      <c r="D10" s="657" t="s">
        <v>326</v>
      </c>
      <c r="E10" s="658" t="s">
        <v>325</v>
      </c>
      <c r="F10" s="657" t="s">
        <v>389</v>
      </c>
      <c r="G10" s="657" t="s">
        <v>300</v>
      </c>
      <c r="H10" s="657"/>
      <c r="I10" s="657" t="s">
        <v>292</v>
      </c>
      <c r="J10" s="657" t="s">
        <v>248</v>
      </c>
      <c r="K10" s="657" t="s">
        <v>308</v>
      </c>
      <c r="L10" s="657" t="s">
        <v>337</v>
      </c>
      <c r="M10" s="657" t="s">
        <v>305</v>
      </c>
      <c r="N10" s="657" t="s">
        <v>329</v>
      </c>
      <c r="O10" s="657" t="s">
        <v>377</v>
      </c>
      <c r="P10" s="657" t="s">
        <v>348</v>
      </c>
      <c r="Q10" s="657" t="s">
        <v>228</v>
      </c>
      <c r="R10" s="657"/>
      <c r="S10" s="657" t="s">
        <v>345</v>
      </c>
      <c r="T10" s="657" t="s">
        <v>229</v>
      </c>
      <c r="U10" s="657" t="s">
        <v>370</v>
      </c>
      <c r="V10" s="657"/>
      <c r="W10" s="657" t="s">
        <v>215</v>
      </c>
      <c r="X10" s="657" t="s">
        <v>394</v>
      </c>
      <c r="Y10" s="657" t="s">
        <v>218</v>
      </c>
      <c r="Z10" s="657" t="s">
        <v>195</v>
      </c>
      <c r="AA10" s="657" t="s">
        <v>232</v>
      </c>
    </row>
    <row r="11" spans="1:27" ht="46.5" customHeight="1" x14ac:dyDescent="0.2">
      <c r="A11" s="287"/>
      <c r="B11" s="657" t="s">
        <v>285</v>
      </c>
      <c r="C11" s="657" t="s">
        <v>200</v>
      </c>
      <c r="D11" s="657" t="s">
        <v>323</v>
      </c>
      <c r="E11" s="657"/>
      <c r="F11" s="657" t="s">
        <v>323</v>
      </c>
      <c r="G11" s="657" t="s">
        <v>295</v>
      </c>
      <c r="H11" s="657"/>
      <c r="I11" s="657" t="s">
        <v>312</v>
      </c>
      <c r="J11" s="657" t="s">
        <v>275</v>
      </c>
      <c r="K11" s="657" t="s">
        <v>306</v>
      </c>
      <c r="L11" s="657" t="s">
        <v>339</v>
      </c>
      <c r="M11" s="657" t="s">
        <v>328</v>
      </c>
      <c r="N11" s="657"/>
      <c r="O11" s="657" t="s">
        <v>373</v>
      </c>
      <c r="P11" s="657" t="s">
        <v>349</v>
      </c>
      <c r="Q11" s="657" t="s">
        <v>366</v>
      </c>
      <c r="R11" s="657"/>
      <c r="S11" s="657"/>
      <c r="T11" s="657"/>
      <c r="U11" s="657" t="s">
        <v>344</v>
      </c>
      <c r="V11" s="657"/>
      <c r="W11" s="657" t="s">
        <v>364</v>
      </c>
      <c r="X11" s="657" t="s">
        <v>392</v>
      </c>
      <c r="Y11" s="657" t="s">
        <v>356</v>
      </c>
      <c r="Z11" s="657" t="s">
        <v>229</v>
      </c>
      <c r="AA11" s="657" t="s">
        <v>210</v>
      </c>
    </row>
    <row r="12" spans="1:27" ht="46.5" customHeight="1" x14ac:dyDescent="0.2">
      <c r="A12" s="287"/>
      <c r="B12" s="657" t="s">
        <v>265</v>
      </c>
      <c r="C12" s="657" t="s">
        <v>265</v>
      </c>
      <c r="D12" s="657" t="s">
        <v>325</v>
      </c>
      <c r="E12" s="657"/>
      <c r="F12" s="657" t="s">
        <v>390</v>
      </c>
      <c r="G12" s="657" t="s">
        <v>292</v>
      </c>
      <c r="H12" s="657"/>
      <c r="I12" s="657" t="s">
        <v>247</v>
      </c>
      <c r="J12" s="657"/>
      <c r="K12" s="657" t="s">
        <v>195</v>
      </c>
      <c r="L12" s="657" t="s">
        <v>341</v>
      </c>
      <c r="M12" s="657" t="s">
        <v>332</v>
      </c>
      <c r="N12" s="657"/>
      <c r="O12" s="657" t="s">
        <v>329</v>
      </c>
      <c r="P12" s="657" t="s">
        <v>311</v>
      </c>
      <c r="Q12" s="657" t="s">
        <v>349</v>
      </c>
      <c r="R12" s="657"/>
      <c r="S12" s="657"/>
      <c r="T12" s="657"/>
      <c r="U12" s="657" t="s">
        <v>229</v>
      </c>
      <c r="V12" s="657"/>
      <c r="W12" s="657"/>
      <c r="X12" s="657"/>
      <c r="Y12" s="657"/>
      <c r="Z12" s="657"/>
      <c r="AA12" s="657" t="s">
        <v>381</v>
      </c>
    </row>
    <row r="13" spans="1:27" ht="46.5" customHeight="1" x14ac:dyDescent="0.2">
      <c r="A13" s="287"/>
      <c r="B13" s="657" t="s">
        <v>277</v>
      </c>
      <c r="C13" s="657" t="s">
        <v>267</v>
      </c>
      <c r="D13" s="657" t="s">
        <v>251</v>
      </c>
      <c r="E13" s="657"/>
      <c r="F13" s="657" t="s">
        <v>251</v>
      </c>
      <c r="G13" s="657" t="s">
        <v>189</v>
      </c>
      <c r="H13" s="657"/>
      <c r="I13" s="657" t="s">
        <v>314</v>
      </c>
      <c r="J13" s="657"/>
      <c r="K13" s="657" t="s">
        <v>309</v>
      </c>
      <c r="L13" s="657" t="s">
        <v>340</v>
      </c>
      <c r="M13" s="657" t="s">
        <v>204</v>
      </c>
      <c r="N13" s="657"/>
      <c r="O13" s="657" t="s">
        <v>375</v>
      </c>
      <c r="P13" s="657" t="s">
        <v>268</v>
      </c>
      <c r="Q13" s="657" t="s">
        <v>311</v>
      </c>
      <c r="R13" s="657"/>
      <c r="S13" s="657"/>
      <c r="T13" s="657"/>
      <c r="U13" s="657" t="s">
        <v>372</v>
      </c>
      <c r="V13" s="657"/>
      <c r="W13" s="657"/>
      <c r="X13" s="657"/>
      <c r="Y13" s="657"/>
      <c r="Z13" s="657"/>
      <c r="AA13" s="657" t="s">
        <v>204</v>
      </c>
    </row>
    <row r="14" spans="1:27" ht="46.5" customHeight="1" x14ac:dyDescent="0.2">
      <c r="A14" s="287"/>
      <c r="B14" s="657" t="s">
        <v>228</v>
      </c>
      <c r="C14" s="657" t="s">
        <v>269</v>
      </c>
      <c r="D14" s="657" t="s">
        <v>321</v>
      </c>
      <c r="E14" s="657"/>
      <c r="F14" s="657" t="s">
        <v>386</v>
      </c>
      <c r="G14" s="657" t="s">
        <v>296</v>
      </c>
      <c r="H14" s="657"/>
      <c r="I14" s="657" t="s">
        <v>268</v>
      </c>
      <c r="J14" s="657"/>
      <c r="K14" s="657" t="s">
        <v>302</v>
      </c>
      <c r="L14" s="657"/>
      <c r="M14" s="657" t="s">
        <v>329</v>
      </c>
      <c r="N14" s="657"/>
      <c r="O14" s="657"/>
      <c r="P14" s="657"/>
      <c r="Q14" s="657"/>
      <c r="R14" s="657"/>
      <c r="S14" s="657"/>
      <c r="T14" s="657"/>
      <c r="U14" s="657"/>
      <c r="V14" s="657"/>
      <c r="W14" s="657"/>
      <c r="X14" s="657"/>
      <c r="Y14" s="657"/>
      <c r="Z14" s="657"/>
      <c r="AA14" s="657"/>
    </row>
    <row r="15" spans="1:27" ht="46.5" customHeight="1" x14ac:dyDescent="0.2">
      <c r="A15" s="287"/>
      <c r="B15" s="657" t="s">
        <v>286</v>
      </c>
      <c r="C15" s="657" t="s">
        <v>270</v>
      </c>
      <c r="D15" s="657" t="s">
        <v>324</v>
      </c>
      <c r="E15" s="657"/>
      <c r="F15" s="657"/>
      <c r="G15" s="657" t="s">
        <v>299</v>
      </c>
      <c r="H15" s="657"/>
      <c r="I15" s="657" t="s">
        <v>313</v>
      </c>
      <c r="J15" s="657"/>
      <c r="K15" s="657" t="s">
        <v>310</v>
      </c>
      <c r="L15" s="657"/>
      <c r="M15" s="657" t="s">
        <v>205</v>
      </c>
      <c r="N15" s="657"/>
      <c r="O15" s="657"/>
      <c r="P15" s="657"/>
      <c r="Q15" s="657"/>
      <c r="R15" s="657"/>
      <c r="S15" s="657"/>
      <c r="T15" s="657"/>
      <c r="U15" s="657"/>
      <c r="V15" s="657"/>
      <c r="W15" s="657"/>
      <c r="X15" s="657"/>
      <c r="Y15" s="657"/>
      <c r="Z15" s="657"/>
      <c r="AA15" s="657"/>
    </row>
    <row r="16" spans="1:27" ht="46.5" customHeight="1" x14ac:dyDescent="0.2">
      <c r="A16" s="287"/>
      <c r="B16" s="657" t="s">
        <v>279</v>
      </c>
      <c r="C16" s="657" t="s">
        <v>182</v>
      </c>
      <c r="D16" s="657" t="s">
        <v>229</v>
      </c>
      <c r="E16" s="657"/>
      <c r="F16" s="657"/>
      <c r="G16" s="657" t="s">
        <v>297</v>
      </c>
      <c r="H16" s="657"/>
      <c r="I16" s="657" t="s">
        <v>275</v>
      </c>
      <c r="J16" s="657"/>
      <c r="K16" s="657" t="s">
        <v>196</v>
      </c>
      <c r="L16" s="657"/>
      <c r="M16" s="657"/>
      <c r="N16" s="657"/>
      <c r="O16" s="657"/>
      <c r="P16" s="657"/>
      <c r="Q16" s="657"/>
      <c r="R16" s="657"/>
      <c r="S16" s="657"/>
      <c r="T16" s="657"/>
      <c r="U16" s="657"/>
      <c r="V16" s="657"/>
      <c r="W16" s="657"/>
      <c r="X16" s="657"/>
      <c r="Y16" s="657"/>
      <c r="Z16" s="657"/>
      <c r="AA16" s="657"/>
    </row>
    <row r="17" spans="1:27" ht="46.5" customHeight="1" x14ac:dyDescent="0.2">
      <c r="A17" s="287"/>
      <c r="B17" s="657" t="s">
        <v>177</v>
      </c>
      <c r="C17" s="657" t="s">
        <v>262</v>
      </c>
      <c r="D17" s="657"/>
      <c r="E17" s="657"/>
      <c r="F17" s="657"/>
      <c r="G17" s="657" t="s">
        <v>293</v>
      </c>
      <c r="H17" s="657"/>
      <c r="I17" s="657"/>
      <c r="J17" s="657"/>
      <c r="K17" s="657" t="s">
        <v>311</v>
      </c>
      <c r="L17" s="657"/>
      <c r="M17" s="657"/>
      <c r="N17" s="657"/>
      <c r="O17" s="657"/>
      <c r="P17" s="657"/>
      <c r="Q17" s="657"/>
      <c r="R17" s="657"/>
      <c r="S17" s="657"/>
      <c r="T17" s="657"/>
      <c r="U17" s="657"/>
      <c r="V17" s="657"/>
      <c r="W17" s="657"/>
      <c r="X17" s="657"/>
      <c r="Y17" s="657"/>
      <c r="Z17" s="657"/>
      <c r="AA17" s="657"/>
    </row>
    <row r="18" spans="1:27" ht="46.5" customHeight="1" x14ac:dyDescent="0.2">
      <c r="A18" s="287"/>
      <c r="B18" s="657" t="s">
        <v>288</v>
      </c>
      <c r="C18" s="657" t="s">
        <v>271</v>
      </c>
      <c r="D18" s="657"/>
      <c r="E18" s="657"/>
      <c r="F18" s="657"/>
      <c r="G18" s="657" t="s">
        <v>294</v>
      </c>
      <c r="H18" s="657"/>
      <c r="I18" s="657"/>
      <c r="J18" s="657"/>
      <c r="K18" s="657"/>
      <c r="L18" s="657"/>
      <c r="M18" s="657"/>
      <c r="N18" s="657"/>
      <c r="O18" s="657"/>
      <c r="P18" s="657"/>
      <c r="Q18" s="657"/>
      <c r="R18" s="657"/>
      <c r="S18" s="657"/>
      <c r="T18" s="657"/>
      <c r="U18" s="657"/>
      <c r="V18" s="657"/>
      <c r="W18" s="657"/>
      <c r="X18" s="657"/>
      <c r="Y18" s="657"/>
      <c r="Z18" s="657"/>
      <c r="AA18" s="657"/>
    </row>
    <row r="19" spans="1:27" ht="46.5" customHeight="1" x14ac:dyDescent="0.2">
      <c r="A19" s="287"/>
      <c r="B19" s="657"/>
      <c r="C19" s="657" t="s">
        <v>273</v>
      </c>
      <c r="D19" s="657"/>
      <c r="E19" s="657"/>
      <c r="F19" s="657"/>
      <c r="G19" s="657" t="s">
        <v>205</v>
      </c>
      <c r="H19" s="657"/>
      <c r="I19" s="657"/>
      <c r="J19" s="657"/>
      <c r="K19" s="657"/>
      <c r="L19" s="657"/>
      <c r="M19" s="657"/>
      <c r="N19" s="657"/>
      <c r="O19" s="657"/>
      <c r="P19" s="657"/>
      <c r="Q19" s="657"/>
      <c r="R19" s="657"/>
      <c r="S19" s="657"/>
      <c r="T19" s="657"/>
      <c r="U19" s="657"/>
      <c r="V19" s="657"/>
      <c r="W19" s="657"/>
      <c r="X19" s="657"/>
      <c r="Y19" s="657"/>
      <c r="Z19" s="657"/>
      <c r="AA19" s="657"/>
    </row>
    <row r="20" spans="1:27" ht="46.5" customHeight="1" x14ac:dyDescent="0.2">
      <c r="A20" s="287"/>
      <c r="B20" s="657"/>
      <c r="C20" s="657" t="s">
        <v>268</v>
      </c>
      <c r="D20" s="657"/>
      <c r="E20" s="657"/>
      <c r="F20" s="657"/>
      <c r="G20" s="657" t="s">
        <v>268</v>
      </c>
      <c r="H20" s="657"/>
      <c r="I20" s="657"/>
      <c r="J20" s="657"/>
      <c r="K20" s="657"/>
      <c r="L20" s="657"/>
      <c r="M20" s="657"/>
      <c r="N20" s="657"/>
      <c r="O20" s="657"/>
      <c r="P20" s="657"/>
      <c r="Q20" s="657"/>
      <c r="R20" s="657"/>
      <c r="S20" s="657"/>
      <c r="T20" s="657"/>
      <c r="U20" s="657"/>
      <c r="V20" s="657"/>
      <c r="W20" s="657"/>
      <c r="X20" s="657"/>
      <c r="Y20" s="657"/>
      <c r="Z20" s="657"/>
      <c r="AA20" s="657"/>
    </row>
    <row r="21" spans="1:27" ht="46.5" customHeight="1" x14ac:dyDescent="0.2">
      <c r="A21" s="287"/>
      <c r="B21" s="657"/>
      <c r="C21" s="657" t="s">
        <v>275</v>
      </c>
      <c r="D21" s="657"/>
      <c r="E21" s="657"/>
      <c r="F21" s="657"/>
      <c r="G21" s="657" t="s">
        <v>301</v>
      </c>
      <c r="H21" s="657"/>
      <c r="I21" s="657"/>
      <c r="J21" s="657"/>
      <c r="K21" s="657"/>
      <c r="L21" s="657"/>
      <c r="M21" s="657"/>
      <c r="N21" s="657"/>
      <c r="O21" s="657"/>
      <c r="P21" s="657"/>
      <c r="Q21" s="657"/>
      <c r="R21" s="657"/>
      <c r="S21" s="657"/>
      <c r="T21" s="657"/>
      <c r="U21" s="657"/>
      <c r="V21" s="657"/>
      <c r="W21" s="657"/>
      <c r="X21" s="657"/>
      <c r="Y21" s="657"/>
      <c r="Z21" s="657"/>
      <c r="AA21" s="657"/>
    </row>
    <row r="22" spans="1:27" ht="46.5" customHeight="1" x14ac:dyDescent="0.2">
      <c r="A22" s="287"/>
      <c r="B22" s="659"/>
      <c r="C22" s="659"/>
      <c r="D22" s="660"/>
      <c r="E22" s="660"/>
      <c r="F22" s="660"/>
      <c r="G22" s="660"/>
      <c r="H22" s="660"/>
      <c r="I22" s="660"/>
      <c r="J22" s="659"/>
      <c r="K22" s="659"/>
      <c r="L22" s="659"/>
      <c r="M22" s="659"/>
      <c r="N22" s="659"/>
      <c r="O22" s="659"/>
      <c r="P22" s="659"/>
      <c r="Q22" s="659"/>
      <c r="R22" s="659"/>
      <c r="S22" s="659"/>
      <c r="T22" s="659"/>
      <c r="U22" s="659"/>
      <c r="V22" s="659"/>
      <c r="W22" s="659"/>
      <c r="X22" s="659"/>
      <c r="Y22" s="659"/>
      <c r="Z22" s="659"/>
      <c r="AA22" s="659"/>
    </row>
    <row r="23" spans="1:27" ht="46.5" customHeight="1" x14ac:dyDescent="0.2">
      <c r="A23" s="287"/>
      <c r="B23" s="659"/>
      <c r="C23" s="659"/>
      <c r="D23" s="660"/>
      <c r="E23" s="660"/>
      <c r="F23" s="660"/>
      <c r="G23" s="660"/>
      <c r="H23" s="660"/>
      <c r="I23" s="660"/>
      <c r="J23" s="659"/>
      <c r="K23" s="659"/>
      <c r="L23" s="659"/>
      <c r="M23" s="659"/>
      <c r="N23" s="659"/>
      <c r="O23" s="659"/>
      <c r="P23" s="659"/>
      <c r="Q23" s="659"/>
      <c r="R23" s="659"/>
      <c r="S23" s="659"/>
      <c r="T23" s="659"/>
      <c r="U23" s="659"/>
      <c r="V23" s="659"/>
      <c r="W23" s="659"/>
      <c r="X23" s="659"/>
      <c r="Y23" s="659"/>
      <c r="Z23" s="659"/>
      <c r="AA23" s="659"/>
    </row>
    <row r="24" spans="1:27" ht="46.5" customHeight="1" x14ac:dyDescent="0.2">
      <c r="A24" s="287"/>
      <c r="B24" s="659"/>
      <c r="C24" s="659"/>
      <c r="D24" s="660"/>
      <c r="E24" s="660"/>
      <c r="F24" s="660"/>
      <c r="G24" s="660"/>
      <c r="H24" s="660"/>
      <c r="I24" s="660"/>
      <c r="J24" s="659"/>
      <c r="K24" s="659"/>
      <c r="L24" s="659"/>
      <c r="M24" s="659"/>
      <c r="N24" s="659"/>
      <c r="O24" s="659"/>
      <c r="P24" s="659"/>
      <c r="Q24" s="659"/>
      <c r="R24" s="659"/>
      <c r="S24" s="659"/>
      <c r="T24" s="659"/>
      <c r="U24" s="659"/>
      <c r="V24" s="659"/>
      <c r="W24" s="659"/>
      <c r="X24" s="659"/>
      <c r="Y24" s="659"/>
      <c r="Z24" s="659"/>
      <c r="AA24" s="659"/>
    </row>
    <row r="25" spans="1:27" ht="46.5" customHeight="1" x14ac:dyDescent="0.2">
      <c r="A25" s="287"/>
      <c r="B25" s="659"/>
      <c r="C25" s="659"/>
      <c r="D25" s="660"/>
      <c r="E25" s="660"/>
      <c r="F25" s="660"/>
      <c r="G25" s="660"/>
      <c r="H25" s="660"/>
      <c r="I25" s="660"/>
      <c r="J25" s="659"/>
      <c r="K25" s="659"/>
      <c r="L25" s="659"/>
      <c r="M25" s="659"/>
      <c r="N25" s="659"/>
      <c r="O25" s="659"/>
      <c r="P25" s="659"/>
      <c r="Q25" s="659"/>
      <c r="R25" s="659"/>
      <c r="S25" s="659"/>
      <c r="T25" s="659"/>
      <c r="U25" s="659"/>
      <c r="V25" s="659"/>
      <c r="W25" s="659"/>
      <c r="X25" s="659"/>
      <c r="Y25" s="659"/>
      <c r="Z25" s="659"/>
      <c r="AA25" s="659"/>
    </row>
    <row r="26" spans="1:27" ht="46.5" customHeight="1" x14ac:dyDescent="0.2">
      <c r="A26" s="287"/>
      <c r="B26" s="583"/>
      <c r="C26" s="583"/>
      <c r="D26" s="584"/>
      <c r="E26" s="584"/>
      <c r="F26" s="584"/>
      <c r="G26" s="584"/>
      <c r="H26" s="584"/>
      <c r="I26" s="584"/>
      <c r="J26" s="585"/>
      <c r="K26" s="585"/>
      <c r="L26" s="585"/>
      <c r="M26" s="585"/>
      <c r="N26" s="585"/>
      <c r="O26" s="585"/>
      <c r="P26" s="585"/>
      <c r="Q26" s="585"/>
      <c r="R26" s="585"/>
      <c r="S26" s="585"/>
      <c r="T26" s="585"/>
      <c r="U26" s="585"/>
      <c r="V26" s="585"/>
      <c r="W26" s="585"/>
      <c r="X26" s="585"/>
      <c r="Y26" s="585"/>
      <c r="Z26" s="585"/>
      <c r="AA26" s="585"/>
    </row>
    <row r="27" spans="1:27" ht="25.5" customHeight="1" x14ac:dyDescent="0.2">
      <c r="A27" s="287"/>
      <c r="B27" s="582"/>
      <c r="C27" s="582"/>
      <c r="D27" s="581"/>
      <c r="E27" s="581"/>
      <c r="F27" s="581"/>
      <c r="G27" s="581"/>
      <c r="H27" s="581"/>
      <c r="I27" s="581"/>
      <c r="J27" s="580"/>
      <c r="K27" s="580"/>
      <c r="L27" s="580"/>
      <c r="M27" s="580"/>
      <c r="N27" s="580"/>
      <c r="O27" s="580"/>
      <c r="P27" s="580"/>
      <c r="Q27" s="580"/>
      <c r="R27" s="580"/>
      <c r="S27" s="580"/>
      <c r="T27" s="580"/>
      <c r="U27" s="580"/>
      <c r="V27" s="580"/>
      <c r="W27" s="580"/>
      <c r="X27" s="580"/>
      <c r="Y27" s="580"/>
      <c r="Z27" s="580"/>
      <c r="AA27" s="580"/>
    </row>
    <row r="28" spans="1:27" ht="25.5" customHeight="1" x14ac:dyDescent="0.2">
      <c r="A28" s="287"/>
      <c r="B28" s="582"/>
      <c r="C28" s="582"/>
      <c r="D28" s="581"/>
      <c r="E28" s="581"/>
      <c r="F28" s="581"/>
      <c r="G28" s="581"/>
      <c r="H28" s="581"/>
      <c r="I28" s="581"/>
      <c r="J28" s="580"/>
      <c r="K28" s="580"/>
      <c r="L28" s="580"/>
      <c r="M28" s="580"/>
      <c r="N28" s="580"/>
      <c r="O28" s="580"/>
      <c r="P28" s="580"/>
      <c r="Q28" s="580"/>
      <c r="R28" s="580"/>
      <c r="S28" s="580"/>
      <c r="T28" s="580"/>
      <c r="U28" s="580"/>
      <c r="V28" s="580"/>
      <c r="W28" s="580"/>
      <c r="X28" s="580"/>
      <c r="Y28" s="580"/>
      <c r="Z28" s="580"/>
      <c r="AA28" s="580"/>
    </row>
    <row r="29" spans="1:27" ht="25.5" customHeight="1" x14ac:dyDescent="0.2">
      <c r="A29" s="287"/>
      <c r="B29" s="582"/>
      <c r="C29" s="582"/>
      <c r="D29" s="581"/>
      <c r="E29" s="581"/>
      <c r="F29" s="581"/>
      <c r="G29" s="581"/>
      <c r="H29" s="581"/>
      <c r="I29" s="581"/>
      <c r="J29" s="580"/>
      <c r="K29" s="580"/>
      <c r="L29" s="580"/>
      <c r="M29" s="580"/>
      <c r="N29" s="580"/>
      <c r="O29" s="580"/>
      <c r="P29" s="580"/>
      <c r="Q29" s="580"/>
      <c r="R29" s="580"/>
      <c r="S29" s="580"/>
      <c r="T29" s="580"/>
      <c r="U29" s="580"/>
      <c r="V29" s="580"/>
      <c r="W29" s="580"/>
      <c r="X29" s="580"/>
      <c r="Y29" s="580"/>
      <c r="Z29" s="580"/>
      <c r="AA29" s="580"/>
    </row>
    <row r="30" spans="1:27" ht="25.5" customHeight="1" x14ac:dyDescent="0.2">
      <c r="A30" s="287"/>
      <c r="B30" s="582"/>
      <c r="C30" s="582"/>
      <c r="D30" s="581"/>
      <c r="E30" s="581"/>
      <c r="F30" s="581"/>
      <c r="G30" s="581"/>
      <c r="H30" s="581"/>
      <c r="I30" s="581"/>
      <c r="J30" s="580"/>
      <c r="K30" s="580"/>
      <c r="L30" s="580"/>
      <c r="M30" s="580"/>
      <c r="N30" s="580"/>
      <c r="O30" s="580"/>
      <c r="P30" s="580"/>
      <c r="Q30" s="580"/>
      <c r="R30" s="580"/>
      <c r="S30" s="580"/>
      <c r="T30" s="580"/>
      <c r="U30" s="580"/>
      <c r="V30" s="580"/>
      <c r="W30" s="580"/>
      <c r="X30" s="580"/>
      <c r="Y30" s="580"/>
      <c r="Z30" s="580"/>
      <c r="AA30" s="580"/>
    </row>
    <row r="31" spans="1:27" ht="25.5" customHeight="1" x14ac:dyDescent="0.2">
      <c r="A31" s="287"/>
      <c r="B31" s="582"/>
      <c r="C31" s="582"/>
      <c r="D31" s="581"/>
      <c r="E31" s="581"/>
      <c r="F31" s="581"/>
      <c r="G31" s="581"/>
      <c r="H31" s="581"/>
      <c r="I31" s="581"/>
      <c r="J31" s="580"/>
      <c r="K31" s="580"/>
      <c r="L31" s="580"/>
      <c r="M31" s="580"/>
      <c r="N31" s="580"/>
      <c r="O31" s="580"/>
      <c r="P31" s="580"/>
      <c r="Q31" s="580"/>
      <c r="R31" s="580"/>
      <c r="S31" s="580"/>
      <c r="T31" s="580"/>
      <c r="U31" s="580"/>
      <c r="V31" s="580"/>
      <c r="W31" s="580"/>
      <c r="X31" s="580"/>
      <c r="Y31" s="580"/>
      <c r="Z31" s="580"/>
      <c r="AA31" s="580"/>
    </row>
    <row r="32" spans="1:27" ht="25.5" customHeight="1" x14ac:dyDescent="0.2">
      <c r="A32" s="287"/>
      <c r="B32" s="582"/>
      <c r="C32" s="582"/>
      <c r="D32" s="581"/>
      <c r="E32" s="581"/>
      <c r="F32" s="581"/>
      <c r="G32" s="581"/>
      <c r="H32" s="581"/>
      <c r="I32" s="581"/>
      <c r="J32" s="580"/>
      <c r="K32" s="580"/>
      <c r="L32" s="580"/>
      <c r="M32" s="580"/>
      <c r="N32" s="580"/>
      <c r="O32" s="580"/>
      <c r="P32" s="580"/>
      <c r="Q32" s="580"/>
      <c r="R32" s="580"/>
      <c r="S32" s="580"/>
      <c r="T32" s="580"/>
      <c r="U32" s="580"/>
      <c r="V32" s="580"/>
      <c r="W32" s="580"/>
      <c r="X32" s="580"/>
      <c r="Y32" s="580"/>
      <c r="Z32" s="580"/>
      <c r="AA32" s="580"/>
    </row>
    <row r="33" spans="1:9" ht="25.5" customHeight="1" x14ac:dyDescent="0.2">
      <c r="A33" s="287"/>
      <c r="B33" s="287"/>
      <c r="C33" s="287"/>
      <c r="D33" s="579"/>
      <c r="E33" s="579"/>
      <c r="F33" s="579"/>
      <c r="G33" s="579"/>
      <c r="H33" s="579"/>
      <c r="I33" s="579"/>
    </row>
    <row r="34" spans="1:9" ht="25.5" customHeight="1" x14ac:dyDescent="0.2">
      <c r="A34" s="287"/>
      <c r="B34" s="287"/>
      <c r="C34" s="287"/>
      <c r="D34" s="579"/>
      <c r="E34" s="579"/>
      <c r="F34" s="579"/>
      <c r="G34" s="579"/>
      <c r="H34" s="579"/>
      <c r="I34" s="579"/>
    </row>
    <row r="35" spans="1:9" ht="25.5" customHeight="1" x14ac:dyDescent="0.2">
      <c r="A35" s="287"/>
      <c r="B35" s="287"/>
      <c r="C35" s="287"/>
      <c r="D35" s="579"/>
      <c r="E35" s="579"/>
      <c r="F35" s="579"/>
      <c r="G35" s="579"/>
      <c r="H35" s="579"/>
      <c r="I35" s="579"/>
    </row>
    <row r="36" spans="1:9" ht="25.5" customHeight="1" x14ac:dyDescent="0.2">
      <c r="A36" s="287"/>
      <c r="B36" s="287"/>
      <c r="C36" s="287"/>
      <c r="D36" s="579"/>
      <c r="E36" s="579"/>
      <c r="F36" s="579"/>
      <c r="G36" s="579"/>
      <c r="H36" s="579"/>
      <c r="I36" s="579"/>
    </row>
    <row r="37" spans="1:9" ht="25.5" customHeight="1" x14ac:dyDescent="0.2">
      <c r="A37" s="287"/>
      <c r="B37" s="287"/>
      <c r="C37" s="287"/>
      <c r="D37" s="579"/>
      <c r="E37" s="579"/>
      <c r="F37" s="579"/>
      <c r="G37" s="579"/>
      <c r="H37" s="579"/>
      <c r="I37" s="579"/>
    </row>
    <row r="38" spans="1:9" ht="25.5" customHeight="1" x14ac:dyDescent="0.2">
      <c r="A38" s="287"/>
      <c r="B38" s="287"/>
      <c r="C38" s="287"/>
      <c r="D38" s="579"/>
      <c r="E38" s="579"/>
      <c r="F38" s="579"/>
      <c r="G38" s="579"/>
      <c r="H38" s="579"/>
      <c r="I38" s="579"/>
    </row>
    <row r="39" spans="1:9" ht="25.5" customHeight="1" x14ac:dyDescent="0.2">
      <c r="A39" s="287"/>
      <c r="B39" s="287"/>
      <c r="C39" s="287"/>
      <c r="D39" s="579"/>
      <c r="E39" s="579"/>
      <c r="F39" s="579"/>
      <c r="G39" s="579"/>
      <c r="H39" s="579"/>
      <c r="I39" s="579"/>
    </row>
    <row r="40" spans="1:9" ht="16.2" x14ac:dyDescent="0.2">
      <c r="A40" s="287"/>
      <c r="B40" s="287"/>
      <c r="C40" s="287"/>
      <c r="D40" s="579"/>
      <c r="E40" s="579"/>
      <c r="F40" s="579"/>
      <c r="G40" s="579"/>
      <c r="H40" s="579"/>
      <c r="I40" s="579"/>
    </row>
    <row r="41" spans="1:9" x14ac:dyDescent="0.2">
      <c r="D41" s="4"/>
      <c r="E41" s="4"/>
      <c r="F41" s="4"/>
      <c r="G41" s="4"/>
      <c r="H41" s="4"/>
      <c r="I41" s="4"/>
    </row>
  </sheetData>
  <mergeCells count="10">
    <mergeCell ref="H2:Q2"/>
    <mergeCell ref="X2:Z2"/>
    <mergeCell ref="I4:J4"/>
    <mergeCell ref="M4:O4"/>
    <mergeCell ref="D4:F4"/>
    <mergeCell ref="G4:H4"/>
    <mergeCell ref="Z4:AA4"/>
    <mergeCell ref="P4:R4"/>
    <mergeCell ref="S4:U4"/>
    <mergeCell ref="V4:X4"/>
  </mergeCells>
  <phoneticPr fontId="19"/>
  <printOptions horizontalCentered="1" verticalCentered="1"/>
  <pageMargins left="0" right="0" top="0.19685039370078741" bottom="0.19685039370078741" header="0.51181102362204722" footer="0.51181102362204722"/>
  <pageSetup paperSize="8" scale="78" orientation="landscape" horizontalDpi="4294967293" verticalDpi="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"/>
  <sheetViews>
    <sheetView workbookViewId="0">
      <selection activeCell="J4" sqref="J4"/>
    </sheetView>
  </sheetViews>
  <sheetFormatPr defaultRowHeight="13.2" x14ac:dyDescent="0.2"/>
  <cols>
    <col min="1" max="1" width="8.88671875" customWidth="1"/>
  </cols>
  <sheetData/>
  <phoneticPr fontId="19"/>
  <pageMargins left="0.75" right="0.75" top="1" bottom="1" header="0.51200000000000001" footer="0.5120000000000000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4"/>
  </sheetPr>
  <dimension ref="A1:BS153"/>
  <sheetViews>
    <sheetView showZeros="0" view="pageBreakPreview" topLeftCell="AF1" zoomScaleNormal="100" workbookViewId="0">
      <selection activeCell="I142" sqref="I142"/>
    </sheetView>
  </sheetViews>
  <sheetFormatPr defaultRowHeight="13.2" x14ac:dyDescent="0.2"/>
  <cols>
    <col min="1" max="1" width="4.109375" customWidth="1"/>
    <col min="2" max="2" width="18.5546875" customWidth="1"/>
    <col min="3" max="3" width="7.33203125" customWidth="1"/>
    <col min="4" max="4" width="5.33203125" customWidth="1"/>
    <col min="5" max="5" width="12.6640625" customWidth="1"/>
    <col min="6" max="7" width="4.77734375" customWidth="1"/>
    <col min="8" max="8" width="5.21875" customWidth="1"/>
    <col min="9" max="9" width="5.109375" customWidth="1"/>
    <col min="10" max="10" width="4.21875" customWidth="1"/>
    <col min="11" max="64" width="3.6640625" customWidth="1"/>
    <col min="65" max="69" width="3.33203125" customWidth="1"/>
    <col min="70" max="71" width="2.77734375" customWidth="1"/>
    <col min="80" max="80" width="9.6640625" customWidth="1"/>
  </cols>
  <sheetData>
    <row r="1" spans="1:71" ht="9" customHeight="1" x14ac:dyDescent="0.2"/>
    <row r="2" spans="1:71" ht="26.25" customHeight="1" x14ac:dyDescent="0.2">
      <c r="N2" s="437" t="s">
        <v>490</v>
      </c>
      <c r="Q2" s="316"/>
      <c r="R2" s="316"/>
      <c r="S2" s="316"/>
      <c r="T2" s="316"/>
      <c r="U2" s="316"/>
      <c r="V2" s="316"/>
      <c r="W2" s="316"/>
      <c r="X2" s="316"/>
      <c r="Y2" s="316"/>
      <c r="Z2" s="316"/>
      <c r="AA2" s="316"/>
      <c r="AB2" s="316"/>
      <c r="AC2" s="316"/>
      <c r="AD2" s="316"/>
      <c r="AE2" s="316"/>
      <c r="AF2" s="316"/>
      <c r="AG2" s="316"/>
      <c r="AH2" s="316"/>
      <c r="AI2" s="316"/>
      <c r="AJ2" s="316"/>
      <c r="AK2" s="316"/>
      <c r="AL2" s="316"/>
      <c r="AM2" s="316"/>
      <c r="AN2" s="316"/>
      <c r="AO2" s="316"/>
      <c r="AR2" s="18"/>
      <c r="AU2" s="318" t="s">
        <v>484</v>
      </c>
    </row>
    <row r="3" spans="1:71" ht="4.5" customHeight="1" x14ac:dyDescent="0.2">
      <c r="K3" s="389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</row>
    <row r="4" spans="1:71" ht="21.75" customHeight="1" x14ac:dyDescent="0.2">
      <c r="P4" s="319"/>
      <c r="Q4" s="319"/>
      <c r="S4" s="319"/>
      <c r="T4" s="438" t="s">
        <v>258</v>
      </c>
      <c r="AU4" s="1452">
        <v>42826</v>
      </c>
      <c r="AV4" s="1452"/>
      <c r="AW4" s="1452"/>
      <c r="AX4" s="1452"/>
      <c r="AY4" s="1452"/>
      <c r="AZ4" s="1452"/>
    </row>
    <row r="5" spans="1:71" ht="17.25" customHeight="1" x14ac:dyDescent="0.2">
      <c r="B5" s="264" t="s">
        <v>0</v>
      </c>
      <c r="D5" s="87"/>
      <c r="E5" s="87"/>
      <c r="N5" s="1447" t="s">
        <v>159</v>
      </c>
      <c r="O5" s="1447"/>
      <c r="P5" s="1447"/>
      <c r="Q5" s="1447" t="s">
        <v>160</v>
      </c>
      <c r="R5" s="1447"/>
      <c r="S5" s="1447"/>
      <c r="T5" s="1447" t="s">
        <v>161</v>
      </c>
      <c r="U5" s="1447"/>
      <c r="V5" s="1447"/>
      <c r="W5" s="1447" t="s">
        <v>158</v>
      </c>
      <c r="X5" s="1447"/>
      <c r="Y5" s="1447"/>
      <c r="Z5" s="1447" t="s">
        <v>162</v>
      </c>
      <c r="AA5" s="1447"/>
      <c r="AB5" s="1447"/>
      <c r="AI5" s="1443" t="s">
        <v>158</v>
      </c>
      <c r="AJ5" s="1444"/>
      <c r="AK5" s="1445"/>
      <c r="AL5" s="1447" t="s">
        <v>518</v>
      </c>
      <c r="AM5" s="1447"/>
      <c r="AN5" s="1447"/>
      <c r="AO5" s="1447" t="s">
        <v>162</v>
      </c>
      <c r="AP5" s="1447"/>
      <c r="AQ5" s="1447"/>
      <c r="AR5" s="1447" t="s">
        <v>160</v>
      </c>
      <c r="AS5" s="1447"/>
      <c r="AT5" s="1447"/>
      <c r="AU5" s="1447" t="s">
        <v>164</v>
      </c>
      <c r="AV5" s="1447"/>
      <c r="AW5" s="1447"/>
      <c r="AX5" s="1443" t="s">
        <v>158</v>
      </c>
      <c r="AY5" s="1444"/>
      <c r="AZ5" s="1445"/>
      <c r="BH5" s="264" t="s">
        <v>3</v>
      </c>
    </row>
    <row r="6" spans="1:71" ht="18.75" customHeight="1" x14ac:dyDescent="0.2">
      <c r="B6" s="1458" t="s">
        <v>133</v>
      </c>
      <c r="C6" s="1463" t="s">
        <v>4</v>
      </c>
      <c r="D6" s="1243" t="s">
        <v>135</v>
      </c>
      <c r="E6" s="1252" t="s">
        <v>156</v>
      </c>
      <c r="F6" s="1459" t="s">
        <v>143</v>
      </c>
      <c r="G6" s="1459" t="s">
        <v>144</v>
      </c>
      <c r="H6" s="1459" t="s">
        <v>145</v>
      </c>
      <c r="I6" s="1458" t="s">
        <v>146</v>
      </c>
      <c r="J6" s="1460" t="s">
        <v>492</v>
      </c>
      <c r="K6" s="1448" t="s">
        <v>487</v>
      </c>
      <c r="L6" s="1448"/>
      <c r="M6" s="1448"/>
      <c r="N6" s="1448" t="s">
        <v>507</v>
      </c>
      <c r="O6" s="1448"/>
      <c r="P6" s="1448"/>
      <c r="Q6" s="1448" t="s">
        <v>508</v>
      </c>
      <c r="R6" s="1448"/>
      <c r="S6" s="1448"/>
      <c r="T6" s="1450" t="s">
        <v>509</v>
      </c>
      <c r="U6" s="1450"/>
      <c r="V6" s="1450"/>
      <c r="W6" s="1448" t="s">
        <v>510</v>
      </c>
      <c r="X6" s="1448"/>
      <c r="Y6" s="1448"/>
      <c r="Z6" s="1448" t="s">
        <v>511</v>
      </c>
      <c r="AA6" s="1448"/>
      <c r="AB6" s="1448"/>
      <c r="AC6" s="1450" t="s">
        <v>512</v>
      </c>
      <c r="AD6" s="1450"/>
      <c r="AE6" s="1450"/>
      <c r="AF6" s="1450" t="s">
        <v>513</v>
      </c>
      <c r="AG6" s="1450"/>
      <c r="AH6" s="1450"/>
      <c r="AI6" s="1448" t="s">
        <v>514</v>
      </c>
      <c r="AJ6" s="1448"/>
      <c r="AK6" s="1448"/>
      <c r="AL6" s="1450" t="s">
        <v>515</v>
      </c>
      <c r="AM6" s="1450"/>
      <c r="AN6" s="1450"/>
      <c r="AO6" s="1448" t="s">
        <v>516</v>
      </c>
      <c r="AP6" s="1448"/>
      <c r="AQ6" s="1448"/>
      <c r="AR6" s="1448" t="s">
        <v>517</v>
      </c>
      <c r="AS6" s="1448"/>
      <c r="AT6" s="1448"/>
      <c r="AU6" s="1448" t="s">
        <v>519</v>
      </c>
      <c r="AV6" s="1448"/>
      <c r="AW6" s="1448"/>
      <c r="AX6" s="1448" t="s">
        <v>520</v>
      </c>
      <c r="AY6" s="1448"/>
      <c r="AZ6" s="1448"/>
      <c r="BA6" s="1442" t="s">
        <v>521</v>
      </c>
      <c r="BB6" s="1442"/>
      <c r="BC6" s="1442"/>
      <c r="BD6" s="1448" t="s">
        <v>522</v>
      </c>
      <c r="BE6" s="1448"/>
      <c r="BF6" s="1448"/>
      <c r="BG6" s="1448" t="s">
        <v>523</v>
      </c>
      <c r="BH6" s="1448"/>
      <c r="BI6" s="1448"/>
      <c r="BJ6" s="1448" t="s">
        <v>524</v>
      </c>
      <c r="BK6" s="1448"/>
      <c r="BL6" s="1448"/>
      <c r="BM6" s="393"/>
      <c r="BN6" s="393"/>
      <c r="BO6" s="393"/>
      <c r="BP6" s="393"/>
      <c r="BQ6" s="393"/>
    </row>
    <row r="7" spans="1:71" ht="16.2" x14ac:dyDescent="0.2">
      <c r="B7" s="1458"/>
      <c r="C7" s="1463"/>
      <c r="D7" s="1243"/>
      <c r="E7" s="1252"/>
      <c r="F7" s="1459"/>
      <c r="G7" s="1459"/>
      <c r="H7" s="1459"/>
      <c r="I7" s="1458"/>
      <c r="J7" s="1461"/>
      <c r="K7" s="1443" t="s">
        <v>158</v>
      </c>
      <c r="L7" s="1444"/>
      <c r="M7" s="1445"/>
      <c r="N7" s="1447" t="s">
        <v>159</v>
      </c>
      <c r="O7" s="1447"/>
      <c r="P7" s="1447"/>
      <c r="Q7" s="1447" t="s">
        <v>158</v>
      </c>
      <c r="R7" s="1447"/>
      <c r="S7" s="1447"/>
      <c r="T7" s="1449" t="s">
        <v>617</v>
      </c>
      <c r="U7" s="1449"/>
      <c r="V7" s="1449"/>
      <c r="W7" s="1447" t="s">
        <v>160</v>
      </c>
      <c r="X7" s="1447"/>
      <c r="Y7" s="1447"/>
      <c r="Z7" s="1447" t="s">
        <v>162</v>
      </c>
      <c r="AA7" s="1447"/>
      <c r="AB7" s="1447"/>
      <c r="AC7" s="1451" t="s">
        <v>665</v>
      </c>
      <c r="AD7" s="1451"/>
      <c r="AE7" s="1451"/>
      <c r="AF7" s="1453" t="s">
        <v>666</v>
      </c>
      <c r="AG7" s="1453"/>
      <c r="AH7" s="1453"/>
      <c r="AI7" s="1447" t="s">
        <v>163</v>
      </c>
      <c r="AJ7" s="1447"/>
      <c r="AK7" s="1447"/>
      <c r="AL7" s="1446" t="s">
        <v>681</v>
      </c>
      <c r="AM7" s="1279"/>
      <c r="AN7" s="1288"/>
      <c r="AO7" s="1443" t="s">
        <v>158</v>
      </c>
      <c r="AP7" s="1444"/>
      <c r="AQ7" s="1445"/>
      <c r="AR7" s="1447" t="s">
        <v>518</v>
      </c>
      <c r="AS7" s="1447"/>
      <c r="AT7" s="1447"/>
      <c r="AU7" s="1447" t="s">
        <v>160</v>
      </c>
      <c r="AV7" s="1447"/>
      <c r="AW7" s="1447"/>
      <c r="AX7" s="1447" t="s">
        <v>518</v>
      </c>
      <c r="AY7" s="1447"/>
      <c r="AZ7" s="1447"/>
      <c r="BA7" s="1443" t="s">
        <v>158</v>
      </c>
      <c r="BB7" s="1444"/>
      <c r="BC7" s="1445"/>
      <c r="BD7" s="1447" t="s">
        <v>518</v>
      </c>
      <c r="BE7" s="1447"/>
      <c r="BF7" s="1447"/>
      <c r="BG7" s="1447" t="s">
        <v>162</v>
      </c>
      <c r="BH7" s="1447"/>
      <c r="BI7" s="1447"/>
      <c r="BJ7" s="1447" t="s">
        <v>159</v>
      </c>
      <c r="BK7" s="1447"/>
      <c r="BL7" s="1447"/>
      <c r="BM7" s="386"/>
      <c r="BN7" s="386"/>
      <c r="BO7" s="386"/>
      <c r="BP7" s="386"/>
      <c r="BQ7" s="386"/>
      <c r="BR7" s="169"/>
      <c r="BS7" s="169"/>
    </row>
    <row r="8" spans="1:71" ht="21.75" customHeight="1" x14ac:dyDescent="0.2">
      <c r="B8" s="1458"/>
      <c r="C8" s="1463"/>
      <c r="D8" s="1464"/>
      <c r="E8" s="1462"/>
      <c r="F8" s="1459"/>
      <c r="G8" s="1459"/>
      <c r="H8" s="1459"/>
      <c r="I8" s="1458"/>
      <c r="J8" s="1461"/>
      <c r="K8" s="440" t="s">
        <v>256</v>
      </c>
      <c r="L8" s="440" t="s">
        <v>257</v>
      </c>
      <c r="M8" s="440" t="s">
        <v>259</v>
      </c>
      <c r="N8" s="440" t="s">
        <v>256</v>
      </c>
      <c r="O8" s="440" t="s">
        <v>257</v>
      </c>
      <c r="P8" s="440" t="s">
        <v>259</v>
      </c>
      <c r="Q8" s="440" t="s">
        <v>256</v>
      </c>
      <c r="R8" s="440" t="s">
        <v>257</v>
      </c>
      <c r="S8" s="440" t="s">
        <v>259</v>
      </c>
      <c r="T8" s="440" t="s">
        <v>256</v>
      </c>
      <c r="U8" s="440" t="s">
        <v>257</v>
      </c>
      <c r="V8" s="440" t="s">
        <v>259</v>
      </c>
      <c r="W8" s="440" t="s">
        <v>256</v>
      </c>
      <c r="X8" s="440" t="s">
        <v>257</v>
      </c>
      <c r="Y8" s="440" t="s">
        <v>259</v>
      </c>
      <c r="Z8" s="440" t="s">
        <v>256</v>
      </c>
      <c r="AA8" s="440" t="s">
        <v>257</v>
      </c>
      <c r="AB8" s="440" t="s">
        <v>259</v>
      </c>
      <c r="AC8" s="440" t="s">
        <v>256</v>
      </c>
      <c r="AD8" s="440" t="s">
        <v>257</v>
      </c>
      <c r="AE8" s="440" t="s">
        <v>259</v>
      </c>
      <c r="AF8" s="440" t="s">
        <v>256</v>
      </c>
      <c r="AG8" s="440" t="s">
        <v>257</v>
      </c>
      <c r="AH8" s="440" t="s">
        <v>259</v>
      </c>
      <c r="AI8" s="440" t="s">
        <v>256</v>
      </c>
      <c r="AJ8" s="440" t="s">
        <v>257</v>
      </c>
      <c r="AK8" s="440" t="s">
        <v>259</v>
      </c>
      <c r="AL8" s="440" t="s">
        <v>256</v>
      </c>
      <c r="AM8" s="440" t="s">
        <v>257</v>
      </c>
      <c r="AN8" s="440" t="s">
        <v>259</v>
      </c>
      <c r="AO8" s="440" t="s">
        <v>256</v>
      </c>
      <c r="AP8" s="440" t="s">
        <v>257</v>
      </c>
      <c r="AQ8" s="440" t="s">
        <v>259</v>
      </c>
      <c r="AR8" s="440" t="s">
        <v>256</v>
      </c>
      <c r="AS8" s="440" t="s">
        <v>257</v>
      </c>
      <c r="AT8" s="440" t="s">
        <v>259</v>
      </c>
      <c r="AU8" s="440" t="s">
        <v>256</v>
      </c>
      <c r="AV8" s="440" t="s">
        <v>257</v>
      </c>
      <c r="AW8" s="440" t="s">
        <v>259</v>
      </c>
      <c r="AX8" s="440" t="s">
        <v>256</v>
      </c>
      <c r="AY8" s="440" t="s">
        <v>257</v>
      </c>
      <c r="AZ8" s="440" t="s">
        <v>259</v>
      </c>
      <c r="BA8" s="440" t="s">
        <v>256</v>
      </c>
      <c r="BB8" s="440" t="s">
        <v>257</v>
      </c>
      <c r="BC8" s="440" t="s">
        <v>259</v>
      </c>
      <c r="BD8" s="440" t="s">
        <v>256</v>
      </c>
      <c r="BE8" s="440" t="s">
        <v>257</v>
      </c>
      <c r="BF8" s="440" t="s">
        <v>259</v>
      </c>
      <c r="BG8" s="440" t="s">
        <v>256</v>
      </c>
      <c r="BH8" s="440" t="s">
        <v>257</v>
      </c>
      <c r="BI8" s="440" t="s">
        <v>259</v>
      </c>
      <c r="BJ8" s="440" t="s">
        <v>256</v>
      </c>
      <c r="BK8" s="440" t="s">
        <v>257</v>
      </c>
      <c r="BL8" s="440" t="s">
        <v>259</v>
      </c>
      <c r="BM8" s="366"/>
      <c r="BN8" s="366"/>
      <c r="BO8" s="366"/>
      <c r="BP8" s="366"/>
      <c r="BQ8" s="366"/>
    </row>
    <row r="9" spans="1:71" ht="18" customHeight="1" x14ac:dyDescent="0.2">
      <c r="A9" s="341">
        <v>4</v>
      </c>
      <c r="B9" s="749" t="s">
        <v>265</v>
      </c>
      <c r="C9" s="750" t="s">
        <v>714</v>
      </c>
      <c r="D9" s="333">
        <f t="shared" ref="D9:D40" si="0">DATEDIF(E9,$AU$4,"y")</f>
        <v>61</v>
      </c>
      <c r="E9" s="404">
        <v>20340</v>
      </c>
      <c r="F9" s="334">
        <f t="shared" ref="F9:F40" si="1">SUM(K9,N9,Q9,T9,W9,Z9,AC9,AF9,AI9,AL9,AO9,AR9,AU9,AX9,BA9,BD9,BG9,BJ9)</f>
        <v>5</v>
      </c>
      <c r="G9" s="334">
        <f t="shared" ref="G9:G40" si="2">SUM(L9,O9,R9,U9,X9,AA9,AD9,AG9,AJ9,AM9,AP9,AS9,AV9,AY9,BB9,BE9,BH9,BK9)</f>
        <v>1</v>
      </c>
      <c r="H9" s="334">
        <f t="shared" ref="H9:H40" si="3">SUM(M9,P9,S9,V9,Y9,AB9,AE9,AH9,AK9,AN9,AQ9,AT9,AW9,AZ9,BC9,BF9,BI9,BL9)</f>
        <v>1</v>
      </c>
      <c r="I9" s="332">
        <f t="shared" ref="I9:I40" si="4">SUM(K9:BL9)</f>
        <v>7</v>
      </c>
      <c r="J9" s="342">
        <f t="shared" ref="J9:J29" si="5">SUM(H9+G9*2+F9*3)</f>
        <v>18</v>
      </c>
      <c r="K9" s="334"/>
      <c r="L9" s="334">
        <v>1</v>
      </c>
      <c r="M9" s="334"/>
      <c r="N9" s="334">
        <v>2</v>
      </c>
      <c r="O9" s="334"/>
      <c r="P9" s="334"/>
      <c r="Q9" s="334"/>
      <c r="R9" s="334"/>
      <c r="S9" s="334"/>
      <c r="T9" s="334"/>
      <c r="U9" s="334"/>
      <c r="V9" s="334"/>
      <c r="W9" s="334">
        <v>1</v>
      </c>
      <c r="X9" s="334"/>
      <c r="Y9" s="334"/>
      <c r="Z9" s="334">
        <v>2</v>
      </c>
      <c r="AA9" s="334"/>
      <c r="AB9" s="334">
        <v>1</v>
      </c>
      <c r="AC9" s="334"/>
      <c r="AD9" s="334"/>
      <c r="AE9" s="334"/>
      <c r="AF9" s="334"/>
      <c r="AG9" s="334"/>
      <c r="AH9" s="334"/>
      <c r="AI9" s="334"/>
      <c r="AJ9" s="334"/>
      <c r="AK9" s="334"/>
      <c r="AL9" s="334"/>
      <c r="AM9" s="334"/>
      <c r="AN9" s="334"/>
      <c r="AO9" s="334"/>
      <c r="AP9" s="334"/>
      <c r="AQ9" s="334"/>
      <c r="AR9" s="334"/>
      <c r="AS9" s="334"/>
      <c r="AT9" s="334"/>
      <c r="AU9" s="334"/>
      <c r="AV9" s="334"/>
      <c r="AW9" s="334"/>
      <c r="AX9" s="334"/>
      <c r="AY9" s="334"/>
      <c r="AZ9" s="334"/>
      <c r="BA9" s="334"/>
      <c r="BB9" s="334"/>
      <c r="BC9" s="334"/>
      <c r="BD9" s="361"/>
      <c r="BE9" s="361"/>
      <c r="BF9" s="361"/>
      <c r="BG9" s="752"/>
      <c r="BH9" s="753"/>
      <c r="BI9" s="753"/>
      <c r="BJ9" s="753"/>
      <c r="BK9" s="754"/>
      <c r="BL9" s="754"/>
      <c r="BM9" s="366"/>
      <c r="BN9" s="366"/>
      <c r="BO9" s="366"/>
      <c r="BP9" s="366"/>
      <c r="BQ9" s="366"/>
    </row>
    <row r="10" spans="1:71" ht="18" customHeight="1" x14ac:dyDescent="0.2">
      <c r="A10" s="341">
        <v>33</v>
      </c>
      <c r="B10" s="749" t="s">
        <v>292</v>
      </c>
      <c r="C10" s="750" t="s">
        <v>290</v>
      </c>
      <c r="D10" s="333">
        <f t="shared" si="0"/>
        <v>61</v>
      </c>
      <c r="E10" s="404">
        <v>20437</v>
      </c>
      <c r="F10" s="334">
        <f t="shared" si="1"/>
        <v>5</v>
      </c>
      <c r="G10" s="334">
        <f t="shared" si="2"/>
        <v>1</v>
      </c>
      <c r="H10" s="334">
        <f t="shared" si="3"/>
        <v>1</v>
      </c>
      <c r="I10" s="332">
        <f t="shared" si="4"/>
        <v>7</v>
      </c>
      <c r="J10" s="332">
        <f t="shared" si="5"/>
        <v>18</v>
      </c>
      <c r="K10" s="334">
        <v>1</v>
      </c>
      <c r="L10" s="334">
        <v>1</v>
      </c>
      <c r="M10" s="334"/>
      <c r="N10" s="334"/>
      <c r="O10" s="334"/>
      <c r="P10" s="334"/>
      <c r="Q10" s="334">
        <v>2</v>
      </c>
      <c r="R10" s="334"/>
      <c r="S10" s="334"/>
      <c r="T10" s="334"/>
      <c r="U10" s="334"/>
      <c r="V10" s="334"/>
      <c r="W10" s="334"/>
      <c r="X10" s="334"/>
      <c r="Y10" s="334"/>
      <c r="Z10" s="334"/>
      <c r="AA10" s="334"/>
      <c r="AB10" s="334"/>
      <c r="AC10" s="334"/>
      <c r="AD10" s="334"/>
      <c r="AE10" s="334"/>
      <c r="AF10" s="334"/>
      <c r="AG10" s="334"/>
      <c r="AH10" s="334"/>
      <c r="AI10" s="334">
        <v>2</v>
      </c>
      <c r="AJ10" s="334"/>
      <c r="AK10" s="334">
        <v>1</v>
      </c>
      <c r="AL10" s="334"/>
      <c r="AM10" s="334"/>
      <c r="AN10" s="334"/>
      <c r="AO10" s="334"/>
      <c r="AP10" s="334"/>
      <c r="AQ10" s="334"/>
      <c r="AR10" s="334"/>
      <c r="AS10" s="334"/>
      <c r="AT10" s="334"/>
      <c r="AU10" s="334"/>
      <c r="AV10" s="334"/>
      <c r="AW10" s="334"/>
      <c r="AX10" s="334"/>
      <c r="AY10" s="334"/>
      <c r="AZ10" s="334"/>
      <c r="BA10" s="334"/>
      <c r="BB10" s="334"/>
      <c r="BC10" s="334"/>
      <c r="BD10" s="361"/>
      <c r="BE10" s="361"/>
      <c r="BF10" s="361"/>
      <c r="BG10" s="752"/>
      <c r="BH10" s="753"/>
      <c r="BI10" s="753"/>
      <c r="BJ10" s="753"/>
      <c r="BK10" s="752"/>
      <c r="BL10" s="752"/>
      <c r="BM10" s="366"/>
      <c r="BN10" s="366"/>
      <c r="BO10" s="366"/>
      <c r="BP10" s="366"/>
      <c r="BQ10" s="366"/>
    </row>
    <row r="11" spans="1:71" s="330" customFormat="1" ht="19.2" x14ac:dyDescent="0.2">
      <c r="A11" s="341">
        <v>115</v>
      </c>
      <c r="B11" s="749" t="s">
        <v>346</v>
      </c>
      <c r="C11" s="750" t="s">
        <v>253</v>
      </c>
      <c r="D11" s="333">
        <f t="shared" si="0"/>
        <v>64</v>
      </c>
      <c r="E11" s="404">
        <v>19254</v>
      </c>
      <c r="F11" s="334">
        <f t="shared" si="1"/>
        <v>2</v>
      </c>
      <c r="G11" s="334">
        <f t="shared" si="2"/>
        <v>1</v>
      </c>
      <c r="H11" s="334">
        <f t="shared" si="3"/>
        <v>2</v>
      </c>
      <c r="I11" s="332">
        <f t="shared" si="4"/>
        <v>5</v>
      </c>
      <c r="J11" s="332">
        <f t="shared" si="5"/>
        <v>10</v>
      </c>
      <c r="K11" s="334">
        <v>2</v>
      </c>
      <c r="L11" s="334"/>
      <c r="M11" s="334">
        <v>1</v>
      </c>
      <c r="N11" s="334"/>
      <c r="O11" s="334"/>
      <c r="P11" s="334"/>
      <c r="Q11" s="334"/>
      <c r="R11" s="334"/>
      <c r="S11" s="334"/>
      <c r="T11" s="334"/>
      <c r="U11" s="334"/>
      <c r="V11" s="334"/>
      <c r="W11" s="334"/>
      <c r="X11" s="334">
        <v>1</v>
      </c>
      <c r="Y11" s="334"/>
      <c r="Z11" s="334"/>
      <c r="AA11" s="334"/>
      <c r="AB11" s="334">
        <v>1</v>
      </c>
      <c r="AC11" s="334"/>
      <c r="AD11" s="334"/>
      <c r="AE11" s="334"/>
      <c r="AF11" s="334"/>
      <c r="AG11" s="334"/>
      <c r="AH11" s="334"/>
      <c r="AI11" s="334"/>
      <c r="AJ11" s="334"/>
      <c r="AK11" s="334"/>
      <c r="AL11" s="334"/>
      <c r="AM11" s="334"/>
      <c r="AN11" s="334"/>
      <c r="AO11" s="334"/>
      <c r="AP11" s="334"/>
      <c r="AQ11" s="334"/>
      <c r="AR11" s="334"/>
      <c r="AS11" s="334"/>
      <c r="AT11" s="334"/>
      <c r="AU11" s="334"/>
      <c r="AV11" s="334"/>
      <c r="AW11" s="334"/>
      <c r="AX11" s="334"/>
      <c r="AY11" s="334"/>
      <c r="AZ11" s="334"/>
      <c r="BA11" s="334"/>
      <c r="BB11" s="334"/>
      <c r="BC11" s="334"/>
      <c r="BD11" s="752"/>
      <c r="BE11" s="752"/>
      <c r="BF11" s="752"/>
      <c r="BG11" s="752"/>
      <c r="BH11" s="752"/>
      <c r="BI11" s="752"/>
      <c r="BJ11" s="752"/>
      <c r="BK11" s="752"/>
      <c r="BL11" s="752"/>
      <c r="BM11" s="416"/>
      <c r="BN11" s="416"/>
      <c r="BO11" s="416"/>
      <c r="BP11" s="416"/>
      <c r="BQ11" s="416"/>
    </row>
    <row r="12" spans="1:71" ht="19.2" x14ac:dyDescent="0.2">
      <c r="A12" s="341">
        <v>16</v>
      </c>
      <c r="B12" s="749" t="s">
        <v>598</v>
      </c>
      <c r="C12" s="750" t="s">
        <v>272</v>
      </c>
      <c r="D12" s="333">
        <f t="shared" si="0"/>
        <v>64</v>
      </c>
      <c r="E12" s="404">
        <v>19300</v>
      </c>
      <c r="F12" s="334">
        <f t="shared" si="1"/>
        <v>1</v>
      </c>
      <c r="G12" s="334">
        <f t="shared" si="2"/>
        <v>1</v>
      </c>
      <c r="H12" s="334">
        <f t="shared" si="3"/>
        <v>3</v>
      </c>
      <c r="I12" s="332">
        <f t="shared" si="4"/>
        <v>5</v>
      </c>
      <c r="J12" s="332">
        <f t="shared" si="5"/>
        <v>8</v>
      </c>
      <c r="K12" s="334"/>
      <c r="L12" s="334"/>
      <c r="M12" s="334">
        <v>1</v>
      </c>
      <c r="N12" s="334"/>
      <c r="O12" s="334"/>
      <c r="P12" s="334"/>
      <c r="Q12" s="334"/>
      <c r="R12" s="334"/>
      <c r="S12" s="334"/>
      <c r="T12" s="334"/>
      <c r="U12" s="334"/>
      <c r="V12" s="334"/>
      <c r="W12" s="334">
        <v>1</v>
      </c>
      <c r="X12" s="334">
        <v>1</v>
      </c>
      <c r="Y12" s="334">
        <v>2</v>
      </c>
      <c r="Z12" s="334"/>
      <c r="AA12" s="334"/>
      <c r="AB12" s="334"/>
      <c r="AC12" s="334"/>
      <c r="AD12" s="334"/>
      <c r="AE12" s="334"/>
      <c r="AF12" s="334"/>
      <c r="AG12" s="334"/>
      <c r="AH12" s="334"/>
      <c r="AI12" s="334"/>
      <c r="AJ12" s="334"/>
      <c r="AK12" s="334"/>
      <c r="AL12" s="334"/>
      <c r="AM12" s="334"/>
      <c r="AN12" s="334"/>
      <c r="AO12" s="334"/>
      <c r="AP12" s="334"/>
      <c r="AQ12" s="334"/>
      <c r="AR12" s="334"/>
      <c r="AS12" s="334"/>
      <c r="AT12" s="334"/>
      <c r="AU12" s="334"/>
      <c r="AV12" s="334"/>
      <c r="AW12" s="334"/>
      <c r="AX12" s="334"/>
      <c r="AY12" s="334"/>
      <c r="AZ12" s="334"/>
      <c r="BA12" s="334"/>
      <c r="BB12" s="334"/>
      <c r="BC12" s="334"/>
      <c r="BD12" s="361"/>
      <c r="BE12" s="361"/>
      <c r="BF12" s="361"/>
      <c r="BG12" s="752"/>
      <c r="BH12" s="753"/>
      <c r="BI12" s="753"/>
      <c r="BJ12" s="753"/>
      <c r="BK12" s="754"/>
      <c r="BL12" s="754"/>
      <c r="BM12" s="366"/>
      <c r="BN12" s="366"/>
      <c r="BO12" s="366"/>
      <c r="BP12" s="366"/>
      <c r="BQ12" s="366"/>
    </row>
    <row r="13" spans="1:71" s="330" customFormat="1" ht="19.2" x14ac:dyDescent="0.2">
      <c r="A13" s="341">
        <v>25</v>
      </c>
      <c r="B13" s="749" t="s">
        <v>172</v>
      </c>
      <c r="C13" s="750" t="s">
        <v>280</v>
      </c>
      <c r="D13" s="333">
        <f t="shared" si="0"/>
        <v>62</v>
      </c>
      <c r="E13" s="404">
        <v>20075</v>
      </c>
      <c r="F13" s="334">
        <f t="shared" si="1"/>
        <v>3</v>
      </c>
      <c r="G13" s="334">
        <f t="shared" si="2"/>
        <v>1</v>
      </c>
      <c r="H13" s="334">
        <f t="shared" si="3"/>
        <v>0</v>
      </c>
      <c r="I13" s="332">
        <f t="shared" si="4"/>
        <v>4</v>
      </c>
      <c r="J13" s="332">
        <f t="shared" si="5"/>
        <v>11</v>
      </c>
      <c r="K13" s="334"/>
      <c r="L13" s="334"/>
      <c r="M13" s="334"/>
      <c r="N13" s="334"/>
      <c r="O13" s="334"/>
      <c r="P13" s="334"/>
      <c r="Q13" s="334"/>
      <c r="R13" s="334"/>
      <c r="S13" s="334"/>
      <c r="T13" s="334"/>
      <c r="U13" s="334"/>
      <c r="V13" s="334"/>
      <c r="W13" s="334"/>
      <c r="X13" s="334">
        <v>1</v>
      </c>
      <c r="Y13" s="334"/>
      <c r="Z13" s="334">
        <v>2</v>
      </c>
      <c r="AA13" s="334"/>
      <c r="AB13" s="334"/>
      <c r="AC13" s="334"/>
      <c r="AD13" s="334"/>
      <c r="AE13" s="334"/>
      <c r="AF13" s="334"/>
      <c r="AG13" s="334"/>
      <c r="AH13" s="334"/>
      <c r="AI13" s="334"/>
      <c r="AJ13" s="334"/>
      <c r="AK13" s="334"/>
      <c r="AL13" s="334"/>
      <c r="AM13" s="334"/>
      <c r="AN13" s="334"/>
      <c r="AO13" s="334">
        <v>1</v>
      </c>
      <c r="AP13" s="334"/>
      <c r="AQ13" s="334"/>
      <c r="AR13" s="334"/>
      <c r="AS13" s="334"/>
      <c r="AT13" s="334"/>
      <c r="AU13" s="334"/>
      <c r="AV13" s="334"/>
      <c r="AW13" s="334"/>
      <c r="AX13" s="334"/>
      <c r="AY13" s="334"/>
      <c r="AZ13" s="334"/>
      <c r="BA13" s="334"/>
      <c r="BB13" s="334"/>
      <c r="BC13" s="334"/>
      <c r="BD13" s="361"/>
      <c r="BE13" s="361"/>
      <c r="BF13" s="361"/>
      <c r="BG13" s="752"/>
      <c r="BH13" s="753"/>
      <c r="BI13" s="753"/>
      <c r="BJ13" s="753"/>
      <c r="BK13" s="752"/>
      <c r="BL13" s="752"/>
      <c r="BM13" s="416"/>
      <c r="BN13" s="416"/>
      <c r="BO13" s="416"/>
      <c r="BP13" s="416"/>
      <c r="BQ13" s="416"/>
    </row>
    <row r="14" spans="1:71" ht="19.2" x14ac:dyDescent="0.2">
      <c r="A14" s="341">
        <v>26</v>
      </c>
      <c r="B14" s="749" t="s">
        <v>285</v>
      </c>
      <c r="C14" s="750" t="s">
        <v>715</v>
      </c>
      <c r="D14" s="333">
        <f t="shared" si="0"/>
        <v>73</v>
      </c>
      <c r="E14" s="404">
        <v>16054</v>
      </c>
      <c r="F14" s="334">
        <f t="shared" si="1"/>
        <v>2</v>
      </c>
      <c r="G14" s="334">
        <f t="shared" si="2"/>
        <v>0</v>
      </c>
      <c r="H14" s="334">
        <f t="shared" si="3"/>
        <v>2</v>
      </c>
      <c r="I14" s="332">
        <f t="shared" si="4"/>
        <v>4</v>
      </c>
      <c r="J14" s="332">
        <f t="shared" si="5"/>
        <v>8</v>
      </c>
      <c r="K14" s="334"/>
      <c r="L14" s="334"/>
      <c r="M14" s="334"/>
      <c r="N14" s="334"/>
      <c r="O14" s="334"/>
      <c r="P14" s="334"/>
      <c r="Q14" s="334"/>
      <c r="R14" s="334"/>
      <c r="S14" s="334"/>
      <c r="T14" s="334"/>
      <c r="U14" s="334"/>
      <c r="V14" s="334"/>
      <c r="W14" s="334"/>
      <c r="X14" s="334"/>
      <c r="Y14" s="334"/>
      <c r="Z14" s="334">
        <v>1</v>
      </c>
      <c r="AA14" s="334"/>
      <c r="AB14" s="334">
        <v>1</v>
      </c>
      <c r="AC14" s="334"/>
      <c r="AD14" s="334"/>
      <c r="AE14" s="334"/>
      <c r="AF14" s="334"/>
      <c r="AG14" s="334"/>
      <c r="AH14" s="334"/>
      <c r="AI14" s="334">
        <v>1</v>
      </c>
      <c r="AJ14" s="334"/>
      <c r="AK14" s="334"/>
      <c r="AL14" s="334"/>
      <c r="AM14" s="334"/>
      <c r="AN14" s="334"/>
      <c r="AO14" s="334"/>
      <c r="AP14" s="334"/>
      <c r="AQ14" s="334">
        <v>1</v>
      </c>
      <c r="AR14" s="334"/>
      <c r="AS14" s="334"/>
      <c r="AT14" s="334"/>
      <c r="AU14" s="334"/>
      <c r="AV14" s="334"/>
      <c r="AW14" s="334"/>
      <c r="AX14" s="334"/>
      <c r="AY14" s="334"/>
      <c r="AZ14" s="334"/>
      <c r="BA14" s="334"/>
      <c r="BB14" s="334"/>
      <c r="BC14" s="334"/>
      <c r="BD14" s="361"/>
      <c r="BE14" s="361"/>
      <c r="BF14" s="361"/>
      <c r="BG14" s="752"/>
      <c r="BH14" s="753"/>
      <c r="BI14" s="753"/>
      <c r="BJ14" s="753"/>
      <c r="BK14" s="752"/>
      <c r="BL14" s="752"/>
      <c r="BM14" s="366"/>
      <c r="BN14" s="366"/>
      <c r="BO14" s="366"/>
      <c r="BP14" s="366"/>
      <c r="BQ14" s="366"/>
    </row>
    <row r="15" spans="1:71" s="330" customFormat="1" ht="19.2" x14ac:dyDescent="0.2">
      <c r="A15" s="341">
        <v>31</v>
      </c>
      <c r="B15" s="749" t="s">
        <v>289</v>
      </c>
      <c r="C15" s="750" t="s">
        <v>290</v>
      </c>
      <c r="D15" s="333">
        <f t="shared" si="0"/>
        <v>60</v>
      </c>
      <c r="E15" s="404">
        <v>20875</v>
      </c>
      <c r="F15" s="334">
        <f t="shared" si="1"/>
        <v>2</v>
      </c>
      <c r="G15" s="334">
        <f t="shared" si="2"/>
        <v>0</v>
      </c>
      <c r="H15" s="334">
        <f t="shared" si="3"/>
        <v>2</v>
      </c>
      <c r="I15" s="332">
        <f t="shared" si="4"/>
        <v>4</v>
      </c>
      <c r="J15" s="332">
        <f t="shared" si="5"/>
        <v>8</v>
      </c>
      <c r="K15" s="334"/>
      <c r="L15" s="334"/>
      <c r="M15" s="334"/>
      <c r="N15" s="334"/>
      <c r="O15" s="334"/>
      <c r="P15" s="334"/>
      <c r="Q15" s="334"/>
      <c r="R15" s="334"/>
      <c r="S15" s="334"/>
      <c r="T15" s="334"/>
      <c r="U15" s="334"/>
      <c r="V15" s="334"/>
      <c r="W15" s="334"/>
      <c r="X15" s="334"/>
      <c r="Y15" s="334"/>
      <c r="Z15" s="334"/>
      <c r="AA15" s="334"/>
      <c r="AB15" s="334">
        <v>2</v>
      </c>
      <c r="AC15" s="334"/>
      <c r="AD15" s="334"/>
      <c r="AE15" s="334"/>
      <c r="AF15" s="334"/>
      <c r="AG15" s="334"/>
      <c r="AH15" s="334"/>
      <c r="AI15" s="334">
        <v>2</v>
      </c>
      <c r="AJ15" s="334"/>
      <c r="AK15" s="334"/>
      <c r="AL15" s="334"/>
      <c r="AM15" s="334"/>
      <c r="AN15" s="334"/>
      <c r="AO15" s="334"/>
      <c r="AP15" s="334"/>
      <c r="AQ15" s="334"/>
      <c r="AR15" s="334"/>
      <c r="AS15" s="334"/>
      <c r="AT15" s="334"/>
      <c r="AU15" s="334"/>
      <c r="AV15" s="334"/>
      <c r="AW15" s="334"/>
      <c r="AX15" s="334"/>
      <c r="AY15" s="334"/>
      <c r="AZ15" s="334"/>
      <c r="BA15" s="334"/>
      <c r="BB15" s="334"/>
      <c r="BC15" s="334"/>
      <c r="BD15" s="361"/>
      <c r="BE15" s="361"/>
      <c r="BF15" s="361"/>
      <c r="BG15" s="752"/>
      <c r="BH15" s="753"/>
      <c r="BI15" s="753"/>
      <c r="BJ15" s="753"/>
      <c r="BK15" s="752"/>
      <c r="BL15" s="752"/>
      <c r="BM15" s="416"/>
      <c r="BN15" s="416"/>
      <c r="BO15" s="416"/>
      <c r="BP15" s="416"/>
      <c r="BQ15" s="416"/>
    </row>
    <row r="16" spans="1:71" ht="19.2" x14ac:dyDescent="0.2">
      <c r="A16" s="341">
        <v>72</v>
      </c>
      <c r="B16" s="749" t="s">
        <v>318</v>
      </c>
      <c r="C16" s="750" t="s">
        <v>319</v>
      </c>
      <c r="D16" s="333">
        <f t="shared" si="0"/>
        <v>61</v>
      </c>
      <c r="E16" s="404">
        <v>20400</v>
      </c>
      <c r="F16" s="334">
        <f t="shared" si="1"/>
        <v>1</v>
      </c>
      <c r="G16" s="334">
        <f t="shared" si="2"/>
        <v>1</v>
      </c>
      <c r="H16" s="334">
        <f t="shared" si="3"/>
        <v>2</v>
      </c>
      <c r="I16" s="332">
        <f t="shared" si="4"/>
        <v>4</v>
      </c>
      <c r="J16" s="332">
        <f t="shared" si="5"/>
        <v>7</v>
      </c>
      <c r="K16" s="334"/>
      <c r="L16" s="334"/>
      <c r="M16" s="334"/>
      <c r="N16" s="334"/>
      <c r="O16" s="334"/>
      <c r="P16" s="334"/>
      <c r="Q16" s="334"/>
      <c r="R16" s="334"/>
      <c r="S16" s="334"/>
      <c r="T16" s="334"/>
      <c r="U16" s="334"/>
      <c r="V16" s="334"/>
      <c r="W16" s="334"/>
      <c r="X16" s="334">
        <v>1</v>
      </c>
      <c r="Y16" s="334">
        <v>1</v>
      </c>
      <c r="Z16" s="334">
        <v>1</v>
      </c>
      <c r="AA16" s="334"/>
      <c r="AB16" s="334">
        <v>1</v>
      </c>
      <c r="AC16" s="334"/>
      <c r="AD16" s="334"/>
      <c r="AE16" s="334"/>
      <c r="AF16" s="334"/>
      <c r="AG16" s="334"/>
      <c r="AH16" s="334"/>
      <c r="AI16" s="334"/>
      <c r="AJ16" s="334"/>
      <c r="AK16" s="334"/>
      <c r="AL16" s="334"/>
      <c r="AM16" s="334"/>
      <c r="AN16" s="334"/>
      <c r="AO16" s="334"/>
      <c r="AP16" s="334"/>
      <c r="AQ16" s="334"/>
      <c r="AR16" s="334"/>
      <c r="AS16" s="334"/>
      <c r="AT16" s="334"/>
      <c r="AU16" s="334"/>
      <c r="AV16" s="334"/>
      <c r="AW16" s="334"/>
      <c r="AX16" s="334"/>
      <c r="AY16" s="334"/>
      <c r="AZ16" s="334"/>
      <c r="BA16" s="334"/>
      <c r="BB16" s="334"/>
      <c r="BC16" s="334"/>
      <c r="BD16" s="754"/>
      <c r="BE16" s="754"/>
      <c r="BF16" s="754"/>
      <c r="BG16" s="752"/>
      <c r="BH16" s="754"/>
      <c r="BI16" s="754"/>
      <c r="BJ16" s="754"/>
      <c r="BK16" s="752"/>
      <c r="BL16" s="752"/>
      <c r="BM16" s="366"/>
      <c r="BN16" s="366"/>
      <c r="BO16" s="366"/>
      <c r="BP16" s="366"/>
      <c r="BQ16" s="366"/>
    </row>
    <row r="17" spans="1:69" s="330" customFormat="1" ht="19.2" x14ac:dyDescent="0.2">
      <c r="A17" s="341">
        <v>129</v>
      </c>
      <c r="B17" s="749" t="s">
        <v>606</v>
      </c>
      <c r="C17" s="750" t="s">
        <v>353</v>
      </c>
      <c r="D17" s="334">
        <f t="shared" si="0"/>
        <v>66</v>
      </c>
      <c r="E17" s="404">
        <v>18355</v>
      </c>
      <c r="F17" s="334">
        <f t="shared" si="1"/>
        <v>3</v>
      </c>
      <c r="G17" s="334">
        <f t="shared" si="2"/>
        <v>0</v>
      </c>
      <c r="H17" s="334">
        <f t="shared" si="3"/>
        <v>0</v>
      </c>
      <c r="I17" s="332">
        <f t="shared" si="4"/>
        <v>3</v>
      </c>
      <c r="J17" s="332">
        <f t="shared" si="5"/>
        <v>9</v>
      </c>
      <c r="K17" s="334">
        <v>2</v>
      </c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4"/>
      <c r="AD17" s="334"/>
      <c r="AE17" s="334"/>
      <c r="AF17" s="334"/>
      <c r="AG17" s="334"/>
      <c r="AH17" s="334"/>
      <c r="AI17" s="334">
        <v>1</v>
      </c>
      <c r="AJ17" s="334"/>
      <c r="AK17" s="334"/>
      <c r="AL17" s="334"/>
      <c r="AM17" s="334"/>
      <c r="AN17" s="334"/>
      <c r="AO17" s="334"/>
      <c r="AP17" s="334"/>
      <c r="AQ17" s="334"/>
      <c r="AR17" s="334"/>
      <c r="AS17" s="334"/>
      <c r="AT17" s="334"/>
      <c r="AU17" s="334"/>
      <c r="AV17" s="334"/>
      <c r="AW17" s="334"/>
      <c r="AX17" s="334"/>
      <c r="AY17" s="334"/>
      <c r="AZ17" s="334"/>
      <c r="BA17" s="334"/>
      <c r="BB17" s="334"/>
      <c r="BC17" s="334"/>
      <c r="BD17" s="752"/>
      <c r="BE17" s="752"/>
      <c r="BF17" s="752"/>
      <c r="BG17" s="752"/>
      <c r="BH17" s="752"/>
      <c r="BI17" s="752"/>
      <c r="BJ17" s="752"/>
      <c r="BK17" s="752"/>
      <c r="BL17" s="752"/>
      <c r="BM17" s="416"/>
      <c r="BN17" s="416"/>
      <c r="BO17" s="416"/>
      <c r="BP17" s="416"/>
      <c r="BQ17" s="416"/>
    </row>
    <row r="18" spans="1:69" ht="19.2" x14ac:dyDescent="0.2">
      <c r="A18" s="341">
        <v>121</v>
      </c>
      <c r="B18" s="749" t="s">
        <v>605</v>
      </c>
      <c r="C18" s="750" t="s">
        <v>253</v>
      </c>
      <c r="D18" s="334">
        <f t="shared" si="0"/>
        <v>61</v>
      </c>
      <c r="E18" s="404">
        <v>20233</v>
      </c>
      <c r="F18" s="334">
        <f t="shared" si="1"/>
        <v>2</v>
      </c>
      <c r="G18" s="334">
        <f t="shared" si="2"/>
        <v>0</v>
      </c>
      <c r="H18" s="334">
        <f t="shared" si="3"/>
        <v>1</v>
      </c>
      <c r="I18" s="332">
        <f t="shared" si="4"/>
        <v>3</v>
      </c>
      <c r="J18" s="332">
        <f t="shared" si="5"/>
        <v>7</v>
      </c>
      <c r="K18" s="334">
        <v>1</v>
      </c>
      <c r="L18" s="334"/>
      <c r="M18" s="334"/>
      <c r="N18" s="334"/>
      <c r="O18" s="334"/>
      <c r="P18" s="334"/>
      <c r="Q18" s="334"/>
      <c r="R18" s="334"/>
      <c r="S18" s="334"/>
      <c r="T18" s="334"/>
      <c r="U18" s="334"/>
      <c r="V18" s="334"/>
      <c r="W18" s="334"/>
      <c r="X18" s="334"/>
      <c r="Y18" s="334"/>
      <c r="Z18" s="334">
        <v>1</v>
      </c>
      <c r="AA18" s="334"/>
      <c r="AB18" s="334">
        <v>1</v>
      </c>
      <c r="AC18" s="334"/>
      <c r="AD18" s="334"/>
      <c r="AE18" s="334"/>
      <c r="AF18" s="334"/>
      <c r="AG18" s="334"/>
      <c r="AH18" s="334"/>
      <c r="AI18" s="334"/>
      <c r="AJ18" s="334"/>
      <c r="AK18" s="334"/>
      <c r="AL18" s="334"/>
      <c r="AM18" s="334"/>
      <c r="AN18" s="334"/>
      <c r="AO18" s="334"/>
      <c r="AP18" s="334"/>
      <c r="AQ18" s="334"/>
      <c r="AR18" s="334"/>
      <c r="AS18" s="334"/>
      <c r="AT18" s="334"/>
      <c r="AU18" s="334"/>
      <c r="AV18" s="334"/>
      <c r="AW18" s="334"/>
      <c r="AX18" s="334"/>
      <c r="AY18" s="334"/>
      <c r="AZ18" s="334"/>
      <c r="BA18" s="334"/>
      <c r="BB18" s="334"/>
      <c r="BC18" s="334"/>
      <c r="BD18" s="752"/>
      <c r="BE18" s="752"/>
      <c r="BF18" s="752"/>
      <c r="BG18" s="752"/>
      <c r="BH18" s="752"/>
      <c r="BI18" s="752"/>
      <c r="BJ18" s="752"/>
      <c r="BK18" s="752"/>
      <c r="BL18" s="752"/>
      <c r="BM18" s="366"/>
      <c r="BN18" s="366"/>
      <c r="BO18" s="366"/>
      <c r="BP18" s="366"/>
      <c r="BQ18" s="366"/>
    </row>
    <row r="19" spans="1:69" s="330" customFormat="1" ht="19.2" x14ac:dyDescent="0.2">
      <c r="A19" s="341">
        <v>76</v>
      </c>
      <c r="B19" s="749" t="s">
        <v>322</v>
      </c>
      <c r="C19" s="750" t="s">
        <v>319</v>
      </c>
      <c r="D19" s="333">
        <f t="shared" si="0"/>
        <v>68</v>
      </c>
      <c r="E19" s="404">
        <v>17700</v>
      </c>
      <c r="F19" s="334">
        <f t="shared" si="1"/>
        <v>1</v>
      </c>
      <c r="G19" s="334">
        <f t="shared" si="2"/>
        <v>1</v>
      </c>
      <c r="H19" s="334">
        <f t="shared" si="3"/>
        <v>1</v>
      </c>
      <c r="I19" s="332">
        <f t="shared" si="4"/>
        <v>3</v>
      </c>
      <c r="J19" s="332">
        <f t="shared" si="5"/>
        <v>6</v>
      </c>
      <c r="K19" s="334"/>
      <c r="L19" s="334">
        <v>1</v>
      </c>
      <c r="M19" s="334"/>
      <c r="N19" s="334"/>
      <c r="O19" s="334"/>
      <c r="P19" s="334"/>
      <c r="Q19" s="334"/>
      <c r="R19" s="334"/>
      <c r="S19" s="334"/>
      <c r="T19" s="334"/>
      <c r="U19" s="334"/>
      <c r="V19" s="334"/>
      <c r="W19" s="334">
        <v>1</v>
      </c>
      <c r="X19" s="334"/>
      <c r="Y19" s="334"/>
      <c r="Z19" s="334"/>
      <c r="AA19" s="334"/>
      <c r="AB19" s="334"/>
      <c r="AC19" s="334"/>
      <c r="AD19" s="334"/>
      <c r="AE19" s="334"/>
      <c r="AF19" s="334"/>
      <c r="AG19" s="334"/>
      <c r="AH19" s="334"/>
      <c r="AI19" s="334"/>
      <c r="AJ19" s="334"/>
      <c r="AK19" s="334"/>
      <c r="AL19" s="334"/>
      <c r="AM19" s="334"/>
      <c r="AN19" s="334"/>
      <c r="AO19" s="334"/>
      <c r="AP19" s="334"/>
      <c r="AQ19" s="334">
        <v>1</v>
      </c>
      <c r="AR19" s="334"/>
      <c r="AS19" s="334"/>
      <c r="AT19" s="334"/>
      <c r="AU19" s="334"/>
      <c r="AV19" s="334"/>
      <c r="AW19" s="334"/>
      <c r="AX19" s="334"/>
      <c r="AY19" s="334"/>
      <c r="AZ19" s="334"/>
      <c r="BA19" s="334"/>
      <c r="BB19" s="334"/>
      <c r="BC19" s="334"/>
      <c r="BD19" s="754"/>
      <c r="BE19" s="754"/>
      <c r="BF19" s="754"/>
      <c r="BG19" s="752"/>
      <c r="BH19" s="754"/>
      <c r="BI19" s="754"/>
      <c r="BJ19" s="754"/>
      <c r="BK19" s="752"/>
      <c r="BL19" s="752"/>
      <c r="BM19" s="416"/>
      <c r="BN19" s="416"/>
      <c r="BO19" s="416"/>
      <c r="BP19" s="416"/>
      <c r="BQ19" s="416"/>
    </row>
    <row r="20" spans="1:69" ht="19.2" x14ac:dyDescent="0.2">
      <c r="A20" s="341">
        <v>7</v>
      </c>
      <c r="B20" s="749" t="s">
        <v>269</v>
      </c>
      <c r="C20" s="750" t="s">
        <v>261</v>
      </c>
      <c r="D20" s="333">
        <f t="shared" si="0"/>
        <v>69</v>
      </c>
      <c r="E20" s="404">
        <v>17466</v>
      </c>
      <c r="F20" s="334">
        <f t="shared" si="1"/>
        <v>1</v>
      </c>
      <c r="G20" s="334">
        <f t="shared" si="2"/>
        <v>0</v>
      </c>
      <c r="H20" s="334">
        <f t="shared" si="3"/>
        <v>2</v>
      </c>
      <c r="I20" s="332">
        <f t="shared" si="4"/>
        <v>3</v>
      </c>
      <c r="J20" s="332">
        <f t="shared" si="5"/>
        <v>5</v>
      </c>
      <c r="K20" s="334"/>
      <c r="L20" s="334"/>
      <c r="M20" s="334"/>
      <c r="N20" s="334">
        <v>1</v>
      </c>
      <c r="O20" s="334"/>
      <c r="P20" s="334"/>
      <c r="Q20" s="334"/>
      <c r="R20" s="334"/>
      <c r="S20" s="334"/>
      <c r="T20" s="334"/>
      <c r="U20" s="334"/>
      <c r="V20" s="334"/>
      <c r="W20" s="334"/>
      <c r="X20" s="334"/>
      <c r="Y20" s="334">
        <v>1</v>
      </c>
      <c r="Z20" s="334"/>
      <c r="AA20" s="334"/>
      <c r="AB20" s="334">
        <v>1</v>
      </c>
      <c r="AC20" s="334"/>
      <c r="AD20" s="334"/>
      <c r="AE20" s="334"/>
      <c r="AF20" s="334"/>
      <c r="AG20" s="334"/>
      <c r="AH20" s="334"/>
      <c r="AI20" s="334"/>
      <c r="AJ20" s="334"/>
      <c r="AK20" s="334"/>
      <c r="AL20" s="334"/>
      <c r="AM20" s="334"/>
      <c r="AN20" s="334"/>
      <c r="AO20" s="334"/>
      <c r="AP20" s="334"/>
      <c r="AQ20" s="334"/>
      <c r="AR20" s="334"/>
      <c r="AS20" s="334"/>
      <c r="AT20" s="334"/>
      <c r="AU20" s="334"/>
      <c r="AV20" s="334"/>
      <c r="AW20" s="334"/>
      <c r="AX20" s="334"/>
      <c r="AY20" s="334"/>
      <c r="AZ20" s="334"/>
      <c r="BA20" s="334"/>
      <c r="BB20" s="334"/>
      <c r="BC20" s="334"/>
      <c r="BD20" s="361"/>
      <c r="BE20" s="361"/>
      <c r="BF20" s="361"/>
      <c r="BG20" s="752"/>
      <c r="BH20" s="753"/>
      <c r="BI20" s="753"/>
      <c r="BJ20" s="753"/>
      <c r="BK20" s="754"/>
      <c r="BL20" s="754"/>
      <c r="BM20" s="366"/>
      <c r="BN20" s="366"/>
      <c r="BO20" s="366"/>
      <c r="BP20" s="366"/>
      <c r="BQ20" s="366"/>
    </row>
    <row r="21" spans="1:69" s="330" customFormat="1" ht="19.2" x14ac:dyDescent="0.2">
      <c r="A21" s="341">
        <v>19</v>
      </c>
      <c r="B21" s="749" t="s">
        <v>279</v>
      </c>
      <c r="C21" s="750" t="s">
        <v>280</v>
      </c>
      <c r="D21" s="333">
        <f t="shared" si="0"/>
        <v>64</v>
      </c>
      <c r="E21" s="404">
        <v>19409</v>
      </c>
      <c r="F21" s="334">
        <f t="shared" si="1"/>
        <v>1</v>
      </c>
      <c r="G21" s="334">
        <f t="shared" si="2"/>
        <v>0</v>
      </c>
      <c r="H21" s="334">
        <f t="shared" si="3"/>
        <v>2</v>
      </c>
      <c r="I21" s="332">
        <f t="shared" si="4"/>
        <v>3</v>
      </c>
      <c r="J21" s="332">
        <f t="shared" si="5"/>
        <v>5</v>
      </c>
      <c r="K21" s="334"/>
      <c r="L21" s="334"/>
      <c r="M21" s="334"/>
      <c r="N21" s="334"/>
      <c r="O21" s="334"/>
      <c r="P21" s="334">
        <v>1</v>
      </c>
      <c r="Q21" s="334"/>
      <c r="R21" s="334"/>
      <c r="S21" s="334"/>
      <c r="T21" s="334"/>
      <c r="U21" s="334"/>
      <c r="V21" s="334"/>
      <c r="W21" s="334"/>
      <c r="X21" s="334"/>
      <c r="Y21" s="334"/>
      <c r="Z21" s="334"/>
      <c r="AA21" s="334"/>
      <c r="AB21" s="334"/>
      <c r="AC21" s="334"/>
      <c r="AD21" s="334"/>
      <c r="AE21" s="334"/>
      <c r="AF21" s="334"/>
      <c r="AG21" s="334"/>
      <c r="AH21" s="334"/>
      <c r="AI21" s="334">
        <v>1</v>
      </c>
      <c r="AJ21" s="334"/>
      <c r="AK21" s="334"/>
      <c r="AL21" s="334"/>
      <c r="AM21" s="334"/>
      <c r="AN21" s="334"/>
      <c r="AO21" s="334"/>
      <c r="AP21" s="334"/>
      <c r="AQ21" s="334">
        <v>1</v>
      </c>
      <c r="AR21" s="334"/>
      <c r="AS21" s="334"/>
      <c r="AT21" s="334"/>
      <c r="AU21" s="334"/>
      <c r="AV21" s="334"/>
      <c r="AW21" s="334"/>
      <c r="AX21" s="334"/>
      <c r="AY21" s="334"/>
      <c r="AZ21" s="334"/>
      <c r="BA21" s="334"/>
      <c r="BB21" s="334"/>
      <c r="BC21" s="334"/>
      <c r="BD21" s="361"/>
      <c r="BE21" s="361"/>
      <c r="BF21" s="361"/>
      <c r="BG21" s="752"/>
      <c r="BH21" s="753"/>
      <c r="BI21" s="753"/>
      <c r="BJ21" s="753"/>
      <c r="BK21" s="752"/>
      <c r="BL21" s="752"/>
      <c r="BM21" s="416"/>
      <c r="BN21" s="416"/>
      <c r="BO21" s="416"/>
      <c r="BP21" s="416"/>
      <c r="BQ21" s="416"/>
    </row>
    <row r="22" spans="1:69" s="330" customFormat="1" ht="19.2" x14ac:dyDescent="0.2">
      <c r="A22" s="341">
        <v>18</v>
      </c>
      <c r="B22" s="749" t="s">
        <v>277</v>
      </c>
      <c r="C22" s="750" t="s">
        <v>715</v>
      </c>
      <c r="D22" s="333">
        <f t="shared" si="0"/>
        <v>66</v>
      </c>
      <c r="E22" s="404">
        <v>18438</v>
      </c>
      <c r="F22" s="334">
        <f t="shared" si="1"/>
        <v>0</v>
      </c>
      <c r="G22" s="334">
        <f t="shared" si="2"/>
        <v>1</v>
      </c>
      <c r="H22" s="334">
        <f t="shared" si="3"/>
        <v>2</v>
      </c>
      <c r="I22" s="332">
        <f t="shared" si="4"/>
        <v>3</v>
      </c>
      <c r="J22" s="332">
        <f t="shared" si="5"/>
        <v>4</v>
      </c>
      <c r="K22" s="334"/>
      <c r="L22" s="334">
        <v>1</v>
      </c>
      <c r="M22" s="334"/>
      <c r="N22" s="334"/>
      <c r="O22" s="334"/>
      <c r="P22" s="334"/>
      <c r="Q22" s="334"/>
      <c r="R22" s="334"/>
      <c r="S22" s="334"/>
      <c r="T22" s="334"/>
      <c r="U22" s="334"/>
      <c r="V22" s="334"/>
      <c r="W22" s="334"/>
      <c r="X22" s="334"/>
      <c r="Y22" s="334">
        <v>2</v>
      </c>
      <c r="Z22" s="334"/>
      <c r="AA22" s="334"/>
      <c r="AB22" s="334"/>
      <c r="AC22" s="334"/>
      <c r="AD22" s="334"/>
      <c r="AE22" s="334"/>
      <c r="AF22" s="334"/>
      <c r="AG22" s="334"/>
      <c r="AH22" s="334"/>
      <c r="AI22" s="334"/>
      <c r="AJ22" s="334"/>
      <c r="AK22" s="334"/>
      <c r="AL22" s="334"/>
      <c r="AM22" s="334"/>
      <c r="AN22" s="334"/>
      <c r="AO22" s="334"/>
      <c r="AP22" s="334"/>
      <c r="AQ22" s="334"/>
      <c r="AR22" s="334"/>
      <c r="AS22" s="334"/>
      <c r="AT22" s="334"/>
      <c r="AU22" s="334"/>
      <c r="AV22" s="334"/>
      <c r="AW22" s="334"/>
      <c r="AX22" s="334"/>
      <c r="AY22" s="334"/>
      <c r="AZ22" s="334"/>
      <c r="BA22" s="334"/>
      <c r="BB22" s="334"/>
      <c r="BC22" s="334"/>
      <c r="BD22" s="361"/>
      <c r="BE22" s="361"/>
      <c r="BF22" s="361"/>
      <c r="BG22" s="752"/>
      <c r="BH22" s="753"/>
      <c r="BI22" s="753"/>
      <c r="BJ22" s="753"/>
      <c r="BK22" s="752"/>
      <c r="BL22" s="752"/>
      <c r="BM22" s="416"/>
      <c r="BN22" s="416"/>
      <c r="BO22" s="416"/>
      <c r="BP22" s="416"/>
      <c r="BQ22" s="416"/>
    </row>
    <row r="23" spans="1:69" s="330" customFormat="1" ht="19.2" x14ac:dyDescent="0.2">
      <c r="A23" s="341">
        <v>105</v>
      </c>
      <c r="B23" s="749" t="s">
        <v>635</v>
      </c>
      <c r="C23" s="750" t="s">
        <v>335</v>
      </c>
      <c r="D23" s="334">
        <f t="shared" si="0"/>
        <v>70</v>
      </c>
      <c r="E23" s="404">
        <v>17016</v>
      </c>
      <c r="F23" s="334">
        <f t="shared" si="1"/>
        <v>0</v>
      </c>
      <c r="G23" s="334">
        <f t="shared" si="2"/>
        <v>1</v>
      </c>
      <c r="H23" s="334">
        <f t="shared" si="3"/>
        <v>2</v>
      </c>
      <c r="I23" s="332">
        <f t="shared" si="4"/>
        <v>3</v>
      </c>
      <c r="J23" s="332">
        <f t="shared" si="5"/>
        <v>4</v>
      </c>
      <c r="K23" s="334"/>
      <c r="L23" s="334"/>
      <c r="M23" s="334"/>
      <c r="N23" s="334"/>
      <c r="O23" s="334"/>
      <c r="P23" s="334"/>
      <c r="Q23" s="334"/>
      <c r="R23" s="334"/>
      <c r="S23" s="334"/>
      <c r="T23" s="334"/>
      <c r="U23" s="334"/>
      <c r="V23" s="334"/>
      <c r="W23" s="334"/>
      <c r="X23" s="334">
        <v>1</v>
      </c>
      <c r="Y23" s="334">
        <v>2</v>
      </c>
      <c r="Z23" s="334"/>
      <c r="AA23" s="334"/>
      <c r="AB23" s="334"/>
      <c r="AC23" s="334"/>
      <c r="AD23" s="334"/>
      <c r="AE23" s="334"/>
      <c r="AF23" s="334"/>
      <c r="AG23" s="334"/>
      <c r="AH23" s="334"/>
      <c r="AI23" s="334"/>
      <c r="AJ23" s="334"/>
      <c r="AK23" s="334"/>
      <c r="AL23" s="334"/>
      <c r="AM23" s="334"/>
      <c r="AN23" s="334"/>
      <c r="AO23" s="334"/>
      <c r="AP23" s="334"/>
      <c r="AQ23" s="334"/>
      <c r="AR23" s="334"/>
      <c r="AS23" s="334"/>
      <c r="AT23" s="334"/>
      <c r="AU23" s="334"/>
      <c r="AV23" s="334"/>
      <c r="AW23" s="334"/>
      <c r="AX23" s="334"/>
      <c r="AY23" s="334"/>
      <c r="AZ23" s="334"/>
      <c r="BA23" s="334"/>
      <c r="BB23" s="334"/>
      <c r="BC23" s="334"/>
      <c r="BD23" s="752"/>
      <c r="BE23" s="752"/>
      <c r="BF23" s="752"/>
      <c r="BG23" s="752"/>
      <c r="BH23" s="752"/>
      <c r="BI23" s="752"/>
      <c r="BJ23" s="752"/>
      <c r="BK23" s="752"/>
      <c r="BL23" s="752"/>
      <c r="BM23" s="416"/>
      <c r="BN23" s="416"/>
      <c r="BO23" s="416"/>
      <c r="BP23" s="416"/>
      <c r="BQ23" s="416"/>
    </row>
    <row r="24" spans="1:69" s="330" customFormat="1" ht="19.2" x14ac:dyDescent="0.2">
      <c r="A24" s="341">
        <v>49</v>
      </c>
      <c r="B24" s="749" t="s">
        <v>195</v>
      </c>
      <c r="C24" s="750" t="s">
        <v>303</v>
      </c>
      <c r="D24" s="333">
        <f t="shared" si="0"/>
        <v>66</v>
      </c>
      <c r="E24" s="404">
        <v>18380</v>
      </c>
      <c r="F24" s="334">
        <f t="shared" si="1"/>
        <v>0</v>
      </c>
      <c r="G24" s="334">
        <f t="shared" si="2"/>
        <v>0</v>
      </c>
      <c r="H24" s="334">
        <f t="shared" si="3"/>
        <v>3</v>
      </c>
      <c r="I24" s="332">
        <f t="shared" si="4"/>
        <v>3</v>
      </c>
      <c r="J24" s="332">
        <f t="shared" si="5"/>
        <v>3</v>
      </c>
      <c r="K24" s="334"/>
      <c r="L24" s="334"/>
      <c r="M24" s="334">
        <v>1</v>
      </c>
      <c r="N24" s="334"/>
      <c r="O24" s="334"/>
      <c r="P24" s="334"/>
      <c r="Q24" s="334"/>
      <c r="R24" s="334"/>
      <c r="S24" s="334"/>
      <c r="T24" s="334"/>
      <c r="U24" s="334"/>
      <c r="V24" s="334"/>
      <c r="W24" s="334"/>
      <c r="X24" s="334"/>
      <c r="Y24" s="334"/>
      <c r="Z24" s="334"/>
      <c r="AA24" s="334"/>
      <c r="AB24" s="334">
        <v>1</v>
      </c>
      <c r="AC24" s="334"/>
      <c r="AD24" s="334"/>
      <c r="AE24" s="334"/>
      <c r="AF24" s="334"/>
      <c r="AG24" s="334"/>
      <c r="AH24" s="334"/>
      <c r="AI24" s="334"/>
      <c r="AJ24" s="334"/>
      <c r="AK24" s="334"/>
      <c r="AL24" s="334"/>
      <c r="AM24" s="334"/>
      <c r="AN24" s="334"/>
      <c r="AO24" s="334"/>
      <c r="AP24" s="334"/>
      <c r="AQ24" s="334">
        <v>1</v>
      </c>
      <c r="AR24" s="334"/>
      <c r="AS24" s="334"/>
      <c r="AT24" s="334"/>
      <c r="AU24" s="334"/>
      <c r="AV24" s="334"/>
      <c r="AW24" s="334"/>
      <c r="AX24" s="334"/>
      <c r="AY24" s="334"/>
      <c r="AZ24" s="334"/>
      <c r="BA24" s="334"/>
      <c r="BB24" s="334"/>
      <c r="BC24" s="334"/>
      <c r="BD24" s="361"/>
      <c r="BE24" s="361"/>
      <c r="BF24" s="361"/>
      <c r="BG24" s="752"/>
      <c r="BH24" s="753"/>
      <c r="BI24" s="753"/>
      <c r="BJ24" s="753"/>
      <c r="BK24" s="752"/>
      <c r="BL24" s="752"/>
      <c r="BM24" s="416"/>
      <c r="BN24" s="416"/>
      <c r="BO24" s="416"/>
      <c r="BP24" s="416"/>
      <c r="BQ24" s="416"/>
    </row>
    <row r="25" spans="1:69" ht="19.2" x14ac:dyDescent="0.2">
      <c r="A25" s="341">
        <v>32</v>
      </c>
      <c r="B25" s="749" t="s">
        <v>189</v>
      </c>
      <c r="C25" s="750" t="s">
        <v>290</v>
      </c>
      <c r="D25" s="672">
        <f t="shared" si="0"/>
        <v>74</v>
      </c>
      <c r="E25" s="404">
        <v>15601</v>
      </c>
      <c r="F25" s="672">
        <f t="shared" si="1"/>
        <v>2</v>
      </c>
      <c r="G25" s="672">
        <f t="shared" si="2"/>
        <v>0</v>
      </c>
      <c r="H25" s="672">
        <f t="shared" si="3"/>
        <v>0</v>
      </c>
      <c r="I25" s="337">
        <f t="shared" si="4"/>
        <v>2</v>
      </c>
      <c r="J25" s="337">
        <f t="shared" si="5"/>
        <v>6</v>
      </c>
      <c r="K25" s="672"/>
      <c r="L25" s="334"/>
      <c r="M25" s="334"/>
      <c r="N25" s="334"/>
      <c r="O25" s="334"/>
      <c r="P25" s="334"/>
      <c r="Q25" s="334"/>
      <c r="R25" s="334"/>
      <c r="S25" s="334"/>
      <c r="T25" s="334"/>
      <c r="U25" s="334"/>
      <c r="V25" s="334"/>
      <c r="W25" s="334"/>
      <c r="X25" s="334"/>
      <c r="Y25" s="334"/>
      <c r="Z25" s="334"/>
      <c r="AA25" s="334"/>
      <c r="AB25" s="334"/>
      <c r="AC25" s="334"/>
      <c r="AD25" s="334"/>
      <c r="AE25" s="334"/>
      <c r="AF25" s="334"/>
      <c r="AG25" s="334"/>
      <c r="AH25" s="334"/>
      <c r="AI25" s="334">
        <v>2</v>
      </c>
      <c r="AJ25" s="334"/>
      <c r="AK25" s="334"/>
      <c r="AL25" s="334"/>
      <c r="AM25" s="334"/>
      <c r="AN25" s="334"/>
      <c r="AO25" s="334"/>
      <c r="AP25" s="334"/>
      <c r="AQ25" s="334"/>
      <c r="AR25" s="334"/>
      <c r="AS25" s="334"/>
      <c r="AT25" s="334"/>
      <c r="AU25" s="334"/>
      <c r="AV25" s="334"/>
      <c r="AW25" s="334"/>
      <c r="AX25" s="334"/>
      <c r="AY25" s="334"/>
      <c r="AZ25" s="334"/>
      <c r="BA25" s="334"/>
      <c r="BB25" s="334"/>
      <c r="BC25" s="334"/>
      <c r="BD25" s="364"/>
      <c r="BE25" s="364"/>
      <c r="BF25" s="364"/>
      <c r="BG25" s="755"/>
      <c r="BH25" s="756"/>
      <c r="BI25" s="756"/>
      <c r="BJ25" s="756"/>
      <c r="BK25" s="755"/>
      <c r="BL25" s="755"/>
      <c r="BM25" s="366"/>
      <c r="BN25" s="366"/>
      <c r="BO25" s="366"/>
      <c r="BP25" s="366"/>
      <c r="BQ25" s="366"/>
    </row>
    <row r="26" spans="1:69" s="330" customFormat="1" ht="18" customHeight="1" x14ac:dyDescent="0.2">
      <c r="A26" s="341">
        <v>42</v>
      </c>
      <c r="B26" s="758" t="s">
        <v>205</v>
      </c>
      <c r="C26" s="759" t="s">
        <v>290</v>
      </c>
      <c r="D26" s="333">
        <f t="shared" si="0"/>
        <v>60</v>
      </c>
      <c r="E26" s="719">
        <v>20636</v>
      </c>
      <c r="F26" s="334">
        <f t="shared" si="1"/>
        <v>2</v>
      </c>
      <c r="G26" s="334">
        <f t="shared" si="2"/>
        <v>0</v>
      </c>
      <c r="H26" s="334">
        <f t="shared" si="3"/>
        <v>0</v>
      </c>
      <c r="I26" s="332">
        <f t="shared" si="4"/>
        <v>2</v>
      </c>
      <c r="J26" s="332">
        <f t="shared" si="5"/>
        <v>6</v>
      </c>
      <c r="K26" s="334">
        <v>1</v>
      </c>
      <c r="L26" s="751"/>
      <c r="M26" s="751"/>
      <c r="N26" s="751"/>
      <c r="O26" s="751"/>
      <c r="P26" s="751"/>
      <c r="Q26" s="751"/>
      <c r="R26" s="751"/>
      <c r="S26" s="751"/>
      <c r="T26" s="751"/>
      <c r="U26" s="751"/>
      <c r="V26" s="751"/>
      <c r="W26" s="751"/>
      <c r="X26" s="751"/>
      <c r="Y26" s="751"/>
      <c r="Z26" s="751"/>
      <c r="AA26" s="751"/>
      <c r="AB26" s="751"/>
      <c r="AC26" s="751"/>
      <c r="AD26" s="751"/>
      <c r="AE26" s="751"/>
      <c r="AF26" s="751"/>
      <c r="AG26" s="751"/>
      <c r="AH26" s="751"/>
      <c r="AI26" s="751">
        <v>1</v>
      </c>
      <c r="AJ26" s="751"/>
      <c r="AK26" s="751"/>
      <c r="AL26" s="751"/>
      <c r="AM26" s="751"/>
      <c r="AN26" s="751"/>
      <c r="AO26" s="751"/>
      <c r="AP26" s="751"/>
      <c r="AQ26" s="751"/>
      <c r="AR26" s="751"/>
      <c r="AS26" s="751"/>
      <c r="AT26" s="751"/>
      <c r="AU26" s="751"/>
      <c r="AV26" s="751"/>
      <c r="AW26" s="751"/>
      <c r="AX26" s="751"/>
      <c r="AY26" s="751"/>
      <c r="AZ26" s="751"/>
      <c r="BA26" s="751"/>
      <c r="BB26" s="751"/>
      <c r="BC26" s="751"/>
      <c r="BD26" s="361"/>
      <c r="BE26" s="361"/>
      <c r="BF26" s="361"/>
      <c r="BG26" s="752"/>
      <c r="BH26" s="753"/>
      <c r="BI26" s="753"/>
      <c r="BJ26" s="753"/>
      <c r="BK26" s="752"/>
      <c r="BL26" s="752"/>
    </row>
    <row r="27" spans="1:69" ht="18" customHeight="1" x14ac:dyDescent="0.2">
      <c r="A27" s="341">
        <v>48</v>
      </c>
      <c r="B27" s="749" t="s">
        <v>304</v>
      </c>
      <c r="C27" s="750" t="s">
        <v>303</v>
      </c>
      <c r="D27" s="333">
        <f t="shared" si="0"/>
        <v>66</v>
      </c>
      <c r="E27" s="404">
        <v>18434</v>
      </c>
      <c r="F27" s="334">
        <f t="shared" si="1"/>
        <v>2</v>
      </c>
      <c r="G27" s="334">
        <f t="shared" si="2"/>
        <v>0</v>
      </c>
      <c r="H27" s="334">
        <f t="shared" si="3"/>
        <v>0</v>
      </c>
      <c r="I27" s="332">
        <f t="shared" si="4"/>
        <v>2</v>
      </c>
      <c r="J27" s="332">
        <f t="shared" si="5"/>
        <v>6</v>
      </c>
      <c r="K27" s="334">
        <v>1</v>
      </c>
      <c r="L27" s="334"/>
      <c r="M27" s="334"/>
      <c r="N27" s="334"/>
      <c r="O27" s="334"/>
      <c r="P27" s="334"/>
      <c r="Q27" s="334"/>
      <c r="R27" s="334"/>
      <c r="S27" s="334"/>
      <c r="T27" s="334"/>
      <c r="U27" s="334"/>
      <c r="V27" s="334"/>
      <c r="W27" s="334"/>
      <c r="X27" s="334"/>
      <c r="Y27" s="334"/>
      <c r="Z27" s="334"/>
      <c r="AA27" s="334"/>
      <c r="AB27" s="334"/>
      <c r="AC27" s="334"/>
      <c r="AD27" s="334"/>
      <c r="AE27" s="334"/>
      <c r="AF27" s="334"/>
      <c r="AG27" s="334"/>
      <c r="AH27" s="334"/>
      <c r="AI27" s="334"/>
      <c r="AJ27" s="334"/>
      <c r="AK27" s="334"/>
      <c r="AL27" s="334"/>
      <c r="AM27" s="334"/>
      <c r="AN27" s="334"/>
      <c r="AO27" s="334">
        <v>1</v>
      </c>
      <c r="AP27" s="334"/>
      <c r="AQ27" s="334"/>
      <c r="AR27" s="334"/>
      <c r="AS27" s="334"/>
      <c r="AT27" s="334"/>
      <c r="AU27" s="334"/>
      <c r="AV27" s="334"/>
      <c r="AW27" s="334"/>
      <c r="AX27" s="334"/>
      <c r="AY27" s="334"/>
      <c r="AZ27" s="334"/>
      <c r="BA27" s="334"/>
      <c r="BB27" s="334"/>
      <c r="BC27" s="334"/>
      <c r="BD27" s="361"/>
      <c r="BE27" s="361"/>
      <c r="BF27" s="361"/>
      <c r="BG27" s="752"/>
      <c r="BH27" s="753"/>
      <c r="BI27" s="753"/>
      <c r="BJ27" s="753"/>
      <c r="BK27" s="752"/>
      <c r="BL27" s="752"/>
    </row>
    <row r="28" spans="1:69" s="330" customFormat="1" ht="19.2" x14ac:dyDescent="0.2">
      <c r="A28" s="341">
        <v>88</v>
      </c>
      <c r="B28" s="749" t="s">
        <v>205</v>
      </c>
      <c r="C28" s="750" t="s">
        <v>327</v>
      </c>
      <c r="D28" s="333">
        <f t="shared" si="0"/>
        <v>64</v>
      </c>
      <c r="E28" s="404">
        <v>19376</v>
      </c>
      <c r="F28" s="334">
        <f t="shared" si="1"/>
        <v>2</v>
      </c>
      <c r="G28" s="334">
        <f t="shared" si="2"/>
        <v>0</v>
      </c>
      <c r="H28" s="334">
        <f t="shared" si="3"/>
        <v>0</v>
      </c>
      <c r="I28" s="332">
        <f t="shared" si="4"/>
        <v>2</v>
      </c>
      <c r="J28" s="332">
        <f t="shared" si="5"/>
        <v>6</v>
      </c>
      <c r="K28" s="334"/>
      <c r="L28" s="334"/>
      <c r="M28" s="334"/>
      <c r="N28" s="334"/>
      <c r="O28" s="334"/>
      <c r="P28" s="334"/>
      <c r="Q28" s="334">
        <v>2</v>
      </c>
      <c r="R28" s="334"/>
      <c r="S28" s="334"/>
      <c r="T28" s="334"/>
      <c r="U28" s="334"/>
      <c r="V28" s="334"/>
      <c r="W28" s="334"/>
      <c r="X28" s="334"/>
      <c r="Y28" s="334"/>
      <c r="Z28" s="334"/>
      <c r="AA28" s="334"/>
      <c r="AB28" s="334"/>
      <c r="AC28" s="334"/>
      <c r="AD28" s="334"/>
      <c r="AE28" s="334"/>
      <c r="AF28" s="334"/>
      <c r="AG28" s="334"/>
      <c r="AH28" s="334"/>
      <c r="AI28" s="334"/>
      <c r="AJ28" s="334"/>
      <c r="AK28" s="334"/>
      <c r="AL28" s="334"/>
      <c r="AM28" s="334"/>
      <c r="AN28" s="334"/>
      <c r="AO28" s="334"/>
      <c r="AP28" s="334"/>
      <c r="AQ28" s="334"/>
      <c r="AR28" s="334"/>
      <c r="AS28" s="334"/>
      <c r="AT28" s="334"/>
      <c r="AU28" s="334"/>
      <c r="AV28" s="334"/>
      <c r="AW28" s="334"/>
      <c r="AX28" s="334"/>
      <c r="AY28" s="334"/>
      <c r="AZ28" s="334"/>
      <c r="BA28" s="334"/>
      <c r="BB28" s="334"/>
      <c r="BC28" s="334"/>
      <c r="BD28" s="752"/>
      <c r="BE28" s="752"/>
      <c r="BF28" s="752"/>
      <c r="BG28" s="752"/>
      <c r="BH28" s="752"/>
      <c r="BI28" s="752"/>
      <c r="BJ28" s="752"/>
      <c r="BK28" s="752"/>
      <c r="BL28" s="752"/>
    </row>
    <row r="29" spans="1:69" ht="18" customHeight="1" x14ac:dyDescent="0.2">
      <c r="A29" s="341">
        <v>74</v>
      </c>
      <c r="B29" s="749" t="s">
        <v>186</v>
      </c>
      <c r="C29" s="750" t="s">
        <v>319</v>
      </c>
      <c r="D29" s="333">
        <f t="shared" si="0"/>
        <v>67</v>
      </c>
      <c r="E29" s="404">
        <v>18127</v>
      </c>
      <c r="F29" s="334">
        <f t="shared" si="1"/>
        <v>1</v>
      </c>
      <c r="G29" s="334">
        <f t="shared" si="2"/>
        <v>1</v>
      </c>
      <c r="H29" s="334">
        <f t="shared" si="3"/>
        <v>0</v>
      </c>
      <c r="I29" s="332">
        <f t="shared" si="4"/>
        <v>2</v>
      </c>
      <c r="J29" s="332">
        <f t="shared" si="5"/>
        <v>5</v>
      </c>
      <c r="K29" s="334"/>
      <c r="L29" s="334"/>
      <c r="M29" s="334"/>
      <c r="N29" s="334"/>
      <c r="O29" s="334"/>
      <c r="P29" s="334"/>
      <c r="Q29" s="334"/>
      <c r="R29" s="334"/>
      <c r="S29" s="334"/>
      <c r="T29" s="334"/>
      <c r="U29" s="334"/>
      <c r="V29" s="334"/>
      <c r="W29" s="334"/>
      <c r="X29" s="334"/>
      <c r="Y29" s="334"/>
      <c r="Z29" s="334"/>
      <c r="AA29" s="334"/>
      <c r="AB29" s="334"/>
      <c r="AC29" s="334"/>
      <c r="AD29" s="334"/>
      <c r="AE29" s="334"/>
      <c r="AF29" s="334"/>
      <c r="AG29" s="334"/>
      <c r="AH29" s="334"/>
      <c r="AI29" s="334">
        <v>1</v>
      </c>
      <c r="AJ29" s="334"/>
      <c r="AK29" s="334"/>
      <c r="AL29" s="334"/>
      <c r="AM29" s="334"/>
      <c r="AN29" s="334"/>
      <c r="AO29" s="334"/>
      <c r="AP29" s="334">
        <v>1</v>
      </c>
      <c r="AQ29" s="334"/>
      <c r="AR29" s="334"/>
      <c r="AS29" s="334"/>
      <c r="AT29" s="334"/>
      <c r="AU29" s="334"/>
      <c r="AV29" s="334"/>
      <c r="AW29" s="334"/>
      <c r="AX29" s="334"/>
      <c r="AY29" s="334"/>
      <c r="AZ29" s="334"/>
      <c r="BA29" s="334"/>
      <c r="BB29" s="334"/>
      <c r="BC29" s="334"/>
      <c r="BD29" s="754"/>
      <c r="BE29" s="754"/>
      <c r="BF29" s="754"/>
      <c r="BG29" s="752"/>
      <c r="BH29" s="754"/>
      <c r="BI29" s="754"/>
      <c r="BJ29" s="754"/>
      <c r="BK29" s="752"/>
      <c r="BL29" s="752"/>
    </row>
    <row r="30" spans="1:69" s="330" customFormat="1" ht="19.2" x14ac:dyDescent="0.2">
      <c r="A30" s="341">
        <v>81</v>
      </c>
      <c r="B30" s="749" t="s">
        <v>172</v>
      </c>
      <c r="C30" s="750" t="s">
        <v>319</v>
      </c>
      <c r="D30" s="334">
        <f t="shared" si="0"/>
        <v>59</v>
      </c>
      <c r="E30" s="404">
        <v>21192</v>
      </c>
      <c r="F30" s="334">
        <f t="shared" si="1"/>
        <v>1</v>
      </c>
      <c r="G30" s="334">
        <f t="shared" si="2"/>
        <v>1</v>
      </c>
      <c r="H30" s="334">
        <f t="shared" si="3"/>
        <v>0</v>
      </c>
      <c r="I30" s="332">
        <f t="shared" si="4"/>
        <v>2</v>
      </c>
      <c r="J30" s="332"/>
      <c r="K30" s="334"/>
      <c r="L30" s="334"/>
      <c r="M30" s="334"/>
      <c r="N30" s="334"/>
      <c r="O30" s="334"/>
      <c r="P30" s="334"/>
      <c r="Q30" s="334"/>
      <c r="R30" s="334"/>
      <c r="S30" s="334"/>
      <c r="T30" s="334"/>
      <c r="U30" s="334"/>
      <c r="V30" s="334"/>
      <c r="W30" s="334"/>
      <c r="X30" s="334"/>
      <c r="Y30" s="334"/>
      <c r="Z30" s="334">
        <v>1</v>
      </c>
      <c r="AA30" s="334"/>
      <c r="AB30" s="334"/>
      <c r="AC30" s="334"/>
      <c r="AD30" s="334"/>
      <c r="AE30" s="334"/>
      <c r="AF30" s="334"/>
      <c r="AG30" s="334"/>
      <c r="AH30" s="334"/>
      <c r="AI30" s="334"/>
      <c r="AJ30" s="334"/>
      <c r="AK30" s="334"/>
      <c r="AL30" s="334"/>
      <c r="AM30" s="334"/>
      <c r="AN30" s="334"/>
      <c r="AO30" s="334"/>
      <c r="AP30" s="334">
        <v>1</v>
      </c>
      <c r="AQ30" s="334"/>
      <c r="AR30" s="334"/>
      <c r="AS30" s="334"/>
      <c r="AT30" s="334"/>
      <c r="AU30" s="334"/>
      <c r="AV30" s="334"/>
      <c r="AW30" s="334"/>
      <c r="AX30" s="334"/>
      <c r="AY30" s="334"/>
      <c r="AZ30" s="334"/>
      <c r="BA30" s="334"/>
      <c r="BB30" s="334"/>
      <c r="BC30" s="334"/>
      <c r="BD30" s="754"/>
      <c r="BE30" s="754"/>
      <c r="BF30" s="754"/>
      <c r="BG30" s="752"/>
      <c r="BH30" s="754"/>
      <c r="BI30" s="754"/>
      <c r="BJ30" s="754"/>
      <c r="BK30" s="752"/>
      <c r="BL30" s="752"/>
    </row>
    <row r="31" spans="1:69" ht="19.2" x14ac:dyDescent="0.2">
      <c r="A31" s="341">
        <v>84</v>
      </c>
      <c r="B31" s="749" t="s">
        <v>638</v>
      </c>
      <c r="C31" s="750" t="s">
        <v>319</v>
      </c>
      <c r="D31" s="334">
        <f t="shared" si="0"/>
        <v>59</v>
      </c>
      <c r="E31" s="404">
        <v>20989</v>
      </c>
      <c r="F31" s="334">
        <f t="shared" si="1"/>
        <v>1</v>
      </c>
      <c r="G31" s="334">
        <f t="shared" si="2"/>
        <v>1</v>
      </c>
      <c r="H31" s="334">
        <f t="shared" si="3"/>
        <v>0</v>
      </c>
      <c r="I31" s="332">
        <f t="shared" si="4"/>
        <v>2</v>
      </c>
      <c r="J31" s="332">
        <f t="shared" ref="J31:J62" si="6">SUM(H31+G31*2+F31*3)</f>
        <v>5</v>
      </c>
      <c r="K31" s="334"/>
      <c r="L31" s="334"/>
      <c r="M31" s="334"/>
      <c r="N31" s="334"/>
      <c r="O31" s="334"/>
      <c r="P31" s="334"/>
      <c r="Q31" s="334"/>
      <c r="R31" s="334"/>
      <c r="S31" s="334"/>
      <c r="T31" s="334"/>
      <c r="U31" s="334"/>
      <c r="V31" s="334"/>
      <c r="W31" s="334"/>
      <c r="X31" s="334">
        <v>1</v>
      </c>
      <c r="Y31" s="334"/>
      <c r="Z31" s="334">
        <v>1</v>
      </c>
      <c r="AA31" s="334"/>
      <c r="AB31" s="334"/>
      <c r="AC31" s="334"/>
      <c r="AD31" s="334"/>
      <c r="AE31" s="334"/>
      <c r="AF31" s="334"/>
      <c r="AG31" s="334"/>
      <c r="AH31" s="334"/>
      <c r="AI31" s="334"/>
      <c r="AJ31" s="334"/>
      <c r="AK31" s="334"/>
      <c r="AL31" s="334"/>
      <c r="AM31" s="334"/>
      <c r="AN31" s="334"/>
      <c r="AO31" s="334"/>
      <c r="AP31" s="334"/>
      <c r="AQ31" s="334"/>
      <c r="AR31" s="334"/>
      <c r="AS31" s="334"/>
      <c r="AT31" s="334"/>
      <c r="AU31" s="334"/>
      <c r="AV31" s="334"/>
      <c r="AW31" s="334"/>
      <c r="AX31" s="334"/>
      <c r="AY31" s="334"/>
      <c r="AZ31" s="334"/>
      <c r="BA31" s="334"/>
      <c r="BB31" s="334"/>
      <c r="BC31" s="334"/>
      <c r="BD31" s="754"/>
      <c r="BE31" s="754"/>
      <c r="BF31" s="754"/>
      <c r="BG31" s="752"/>
      <c r="BH31" s="754"/>
      <c r="BI31" s="754"/>
      <c r="BJ31" s="754"/>
      <c r="BK31" s="752"/>
      <c r="BL31" s="752"/>
    </row>
    <row r="32" spans="1:69" s="330" customFormat="1" ht="18" customHeight="1" x14ac:dyDescent="0.2">
      <c r="A32" s="341">
        <v>120</v>
      </c>
      <c r="B32" s="749" t="s">
        <v>351</v>
      </c>
      <c r="C32" s="750" t="s">
        <v>253</v>
      </c>
      <c r="D32" s="334">
        <f t="shared" si="0"/>
        <v>73</v>
      </c>
      <c r="E32" s="404">
        <v>16037</v>
      </c>
      <c r="F32" s="334">
        <f t="shared" si="1"/>
        <v>1</v>
      </c>
      <c r="G32" s="334">
        <f t="shared" si="2"/>
        <v>1</v>
      </c>
      <c r="H32" s="334">
        <f t="shared" si="3"/>
        <v>0</v>
      </c>
      <c r="I32" s="332">
        <f t="shared" si="4"/>
        <v>2</v>
      </c>
      <c r="J32" s="332">
        <f t="shared" si="6"/>
        <v>5</v>
      </c>
      <c r="K32" s="334"/>
      <c r="L32" s="334"/>
      <c r="M32" s="334"/>
      <c r="N32" s="334"/>
      <c r="O32" s="334"/>
      <c r="P32" s="334"/>
      <c r="Q32" s="334"/>
      <c r="R32" s="334"/>
      <c r="S32" s="334"/>
      <c r="T32" s="334"/>
      <c r="U32" s="334"/>
      <c r="V32" s="334"/>
      <c r="W32" s="334"/>
      <c r="X32" s="334"/>
      <c r="Y32" s="334"/>
      <c r="Z32" s="334">
        <v>1</v>
      </c>
      <c r="AA32" s="334"/>
      <c r="AB32" s="334"/>
      <c r="AC32" s="334"/>
      <c r="AD32" s="334"/>
      <c r="AE32" s="334"/>
      <c r="AF32" s="334"/>
      <c r="AG32" s="334"/>
      <c r="AH32" s="334"/>
      <c r="AI32" s="334"/>
      <c r="AJ32" s="334"/>
      <c r="AK32" s="334"/>
      <c r="AL32" s="334"/>
      <c r="AM32" s="334"/>
      <c r="AN32" s="334"/>
      <c r="AO32" s="334"/>
      <c r="AP32" s="334">
        <v>1</v>
      </c>
      <c r="AQ32" s="334"/>
      <c r="AR32" s="334"/>
      <c r="AS32" s="334"/>
      <c r="AT32" s="334"/>
      <c r="AU32" s="334"/>
      <c r="AV32" s="334"/>
      <c r="AW32" s="334"/>
      <c r="AX32" s="334"/>
      <c r="AY32" s="334"/>
      <c r="AZ32" s="334"/>
      <c r="BA32" s="334"/>
      <c r="BB32" s="334"/>
      <c r="BC32" s="334"/>
      <c r="BD32" s="752"/>
      <c r="BE32" s="752"/>
      <c r="BF32" s="752"/>
      <c r="BG32" s="752"/>
      <c r="BH32" s="752"/>
      <c r="BI32" s="752"/>
      <c r="BJ32" s="752"/>
      <c r="BK32" s="752"/>
      <c r="BL32" s="752"/>
    </row>
    <row r="33" spans="1:64" ht="19.2" x14ac:dyDescent="0.2">
      <c r="A33" s="341">
        <v>40</v>
      </c>
      <c r="B33" s="749" t="s">
        <v>186</v>
      </c>
      <c r="C33" s="750" t="s">
        <v>290</v>
      </c>
      <c r="D33" s="333">
        <f t="shared" si="0"/>
        <v>62</v>
      </c>
      <c r="E33" s="404">
        <v>20092</v>
      </c>
      <c r="F33" s="334">
        <f t="shared" si="1"/>
        <v>1</v>
      </c>
      <c r="G33" s="334">
        <f t="shared" si="2"/>
        <v>0</v>
      </c>
      <c r="H33" s="334">
        <f t="shared" si="3"/>
        <v>1</v>
      </c>
      <c r="I33" s="332">
        <f t="shared" si="4"/>
        <v>2</v>
      </c>
      <c r="J33" s="332">
        <f t="shared" si="6"/>
        <v>4</v>
      </c>
      <c r="K33" s="334"/>
      <c r="L33" s="334"/>
      <c r="M33" s="334"/>
      <c r="N33" s="334"/>
      <c r="O33" s="334"/>
      <c r="P33" s="334"/>
      <c r="Q33" s="334"/>
      <c r="R33" s="334"/>
      <c r="S33" s="334"/>
      <c r="T33" s="334"/>
      <c r="U33" s="334"/>
      <c r="V33" s="334"/>
      <c r="W33" s="334"/>
      <c r="X33" s="334"/>
      <c r="Y33" s="334"/>
      <c r="Z33" s="334">
        <v>1</v>
      </c>
      <c r="AA33" s="334"/>
      <c r="AB33" s="334">
        <v>1</v>
      </c>
      <c r="AC33" s="334"/>
      <c r="AD33" s="334"/>
      <c r="AE33" s="334"/>
      <c r="AF33" s="334"/>
      <c r="AG33" s="334"/>
      <c r="AH33" s="334"/>
      <c r="AI33" s="334"/>
      <c r="AJ33" s="334"/>
      <c r="AK33" s="334"/>
      <c r="AL33" s="334"/>
      <c r="AM33" s="334"/>
      <c r="AN33" s="334"/>
      <c r="AO33" s="334"/>
      <c r="AP33" s="334"/>
      <c r="AQ33" s="334"/>
      <c r="AR33" s="334"/>
      <c r="AS33" s="334"/>
      <c r="AT33" s="334"/>
      <c r="AU33" s="334"/>
      <c r="AV33" s="334"/>
      <c r="AW33" s="334"/>
      <c r="AX33" s="334"/>
      <c r="AY33" s="334"/>
      <c r="AZ33" s="334"/>
      <c r="BA33" s="334"/>
      <c r="BB33" s="334"/>
      <c r="BC33" s="334"/>
      <c r="BD33" s="361"/>
      <c r="BE33" s="361"/>
      <c r="BF33" s="361"/>
      <c r="BG33" s="752"/>
      <c r="BH33" s="753"/>
      <c r="BI33" s="753"/>
      <c r="BJ33" s="753"/>
      <c r="BK33" s="752"/>
      <c r="BL33" s="752"/>
    </row>
    <row r="34" spans="1:64" s="330" customFormat="1" ht="19.2" x14ac:dyDescent="0.2">
      <c r="A34" s="341">
        <v>63</v>
      </c>
      <c r="B34" s="749" t="s">
        <v>314</v>
      </c>
      <c r="C34" s="750" t="s">
        <v>246</v>
      </c>
      <c r="D34" s="334">
        <f t="shared" si="0"/>
        <v>67</v>
      </c>
      <c r="E34" s="404">
        <v>18141</v>
      </c>
      <c r="F34" s="334">
        <f t="shared" si="1"/>
        <v>1</v>
      </c>
      <c r="G34" s="334">
        <f t="shared" si="2"/>
        <v>0</v>
      </c>
      <c r="H34" s="334">
        <f t="shared" si="3"/>
        <v>1</v>
      </c>
      <c r="I34" s="332">
        <f t="shared" si="4"/>
        <v>2</v>
      </c>
      <c r="J34" s="332">
        <f t="shared" si="6"/>
        <v>4</v>
      </c>
      <c r="K34" s="334"/>
      <c r="L34" s="334"/>
      <c r="M34" s="334"/>
      <c r="N34" s="334"/>
      <c r="O34" s="334"/>
      <c r="P34" s="334"/>
      <c r="Q34" s="334"/>
      <c r="R34" s="334"/>
      <c r="S34" s="334"/>
      <c r="T34" s="334"/>
      <c r="U34" s="334"/>
      <c r="V34" s="334"/>
      <c r="W34" s="334"/>
      <c r="X34" s="334"/>
      <c r="Y34" s="334">
        <v>1</v>
      </c>
      <c r="Z34" s="334">
        <v>1</v>
      </c>
      <c r="AA34" s="334"/>
      <c r="AB34" s="334"/>
      <c r="AC34" s="334"/>
      <c r="AD34" s="334"/>
      <c r="AE34" s="334"/>
      <c r="AF34" s="334"/>
      <c r="AG34" s="334"/>
      <c r="AH34" s="334"/>
      <c r="AI34" s="334"/>
      <c r="AJ34" s="334"/>
      <c r="AK34" s="334"/>
      <c r="AL34" s="334"/>
      <c r="AM34" s="334"/>
      <c r="AN34" s="334"/>
      <c r="AO34" s="334"/>
      <c r="AP34" s="334"/>
      <c r="AQ34" s="334"/>
      <c r="AR34" s="334"/>
      <c r="AS34" s="334"/>
      <c r="AT34" s="334"/>
      <c r="AU34" s="334"/>
      <c r="AV34" s="334"/>
      <c r="AW34" s="334"/>
      <c r="AX34" s="334"/>
      <c r="AY34" s="334"/>
      <c r="AZ34" s="334"/>
      <c r="BA34" s="334"/>
      <c r="BB34" s="334"/>
      <c r="BC34" s="334"/>
      <c r="BD34" s="754"/>
      <c r="BE34" s="754"/>
      <c r="BF34" s="754"/>
      <c r="BG34" s="752"/>
      <c r="BH34" s="754"/>
      <c r="BI34" s="754"/>
      <c r="BJ34" s="754"/>
      <c r="BK34" s="752"/>
      <c r="BL34" s="752"/>
    </row>
    <row r="35" spans="1:64" ht="18" customHeight="1" x14ac:dyDescent="0.2">
      <c r="A35" s="341">
        <v>93</v>
      </c>
      <c r="B35" s="749" t="s">
        <v>603</v>
      </c>
      <c r="C35" s="750" t="s">
        <v>717</v>
      </c>
      <c r="D35" s="333">
        <f t="shared" si="0"/>
        <v>75</v>
      </c>
      <c r="E35" s="404">
        <v>15245</v>
      </c>
      <c r="F35" s="334">
        <f t="shared" si="1"/>
        <v>1</v>
      </c>
      <c r="G35" s="334">
        <f t="shared" si="2"/>
        <v>0</v>
      </c>
      <c r="H35" s="334">
        <f t="shared" si="3"/>
        <v>1</v>
      </c>
      <c r="I35" s="332">
        <f t="shared" si="4"/>
        <v>2</v>
      </c>
      <c r="J35" s="332">
        <f t="shared" si="6"/>
        <v>4</v>
      </c>
      <c r="K35" s="334"/>
      <c r="L35" s="334"/>
      <c r="M35" s="334">
        <v>1</v>
      </c>
      <c r="N35" s="334"/>
      <c r="O35" s="334"/>
      <c r="P35" s="334"/>
      <c r="Q35" s="334"/>
      <c r="R35" s="334"/>
      <c r="S35" s="334"/>
      <c r="T35" s="334"/>
      <c r="U35" s="334"/>
      <c r="V35" s="334"/>
      <c r="W35" s="334"/>
      <c r="X35" s="334"/>
      <c r="Y35" s="334"/>
      <c r="Z35" s="334"/>
      <c r="AA35" s="334"/>
      <c r="AB35" s="334"/>
      <c r="AC35" s="334"/>
      <c r="AD35" s="334"/>
      <c r="AE35" s="334"/>
      <c r="AF35" s="334"/>
      <c r="AG35" s="334"/>
      <c r="AH35" s="334"/>
      <c r="AI35" s="334"/>
      <c r="AJ35" s="334"/>
      <c r="AK35" s="334"/>
      <c r="AL35" s="334"/>
      <c r="AM35" s="334"/>
      <c r="AN35" s="334"/>
      <c r="AO35" s="334">
        <v>1</v>
      </c>
      <c r="AP35" s="334"/>
      <c r="AQ35" s="334"/>
      <c r="AR35" s="334"/>
      <c r="AS35" s="334"/>
      <c r="AT35" s="334"/>
      <c r="AU35" s="334"/>
      <c r="AV35" s="334"/>
      <c r="AW35" s="334"/>
      <c r="AX35" s="334"/>
      <c r="AY35" s="334"/>
      <c r="AZ35" s="334"/>
      <c r="BA35" s="334"/>
      <c r="BB35" s="334"/>
      <c r="BC35" s="334"/>
      <c r="BD35" s="754"/>
      <c r="BE35" s="754"/>
      <c r="BF35" s="754"/>
      <c r="BG35" s="752"/>
      <c r="BH35" s="754"/>
      <c r="BI35" s="754"/>
      <c r="BJ35" s="754"/>
      <c r="BK35" s="752"/>
      <c r="BL35" s="752"/>
    </row>
    <row r="36" spans="1:64" s="330" customFormat="1" ht="18" customHeight="1" x14ac:dyDescent="0.2">
      <c r="A36" s="341">
        <v>118</v>
      </c>
      <c r="B36" s="749" t="s">
        <v>349</v>
      </c>
      <c r="C36" s="750" t="s">
        <v>253</v>
      </c>
      <c r="D36" s="334">
        <f t="shared" si="0"/>
        <v>71</v>
      </c>
      <c r="E36" s="404">
        <v>16881</v>
      </c>
      <c r="F36" s="334">
        <f t="shared" si="1"/>
        <v>1</v>
      </c>
      <c r="G36" s="334">
        <f t="shared" si="2"/>
        <v>0</v>
      </c>
      <c r="H36" s="334">
        <f t="shared" si="3"/>
        <v>1</v>
      </c>
      <c r="I36" s="332">
        <f t="shared" si="4"/>
        <v>2</v>
      </c>
      <c r="J36" s="332">
        <f t="shared" si="6"/>
        <v>4</v>
      </c>
      <c r="K36" s="334">
        <v>1</v>
      </c>
      <c r="L36" s="334"/>
      <c r="M36" s="334"/>
      <c r="N36" s="334"/>
      <c r="O36" s="334"/>
      <c r="P36" s="334"/>
      <c r="Q36" s="334"/>
      <c r="R36" s="334"/>
      <c r="S36" s="334"/>
      <c r="T36" s="334"/>
      <c r="U36" s="334"/>
      <c r="V36" s="334"/>
      <c r="W36" s="334"/>
      <c r="X36" s="334"/>
      <c r="Y36" s="334">
        <v>1</v>
      </c>
      <c r="Z36" s="334"/>
      <c r="AA36" s="334"/>
      <c r="AB36" s="334"/>
      <c r="AC36" s="334"/>
      <c r="AD36" s="334"/>
      <c r="AE36" s="334"/>
      <c r="AF36" s="334"/>
      <c r="AG36" s="334"/>
      <c r="AH36" s="334"/>
      <c r="AI36" s="334"/>
      <c r="AJ36" s="334"/>
      <c r="AK36" s="334"/>
      <c r="AL36" s="334"/>
      <c r="AM36" s="334"/>
      <c r="AN36" s="334"/>
      <c r="AO36" s="334"/>
      <c r="AP36" s="334"/>
      <c r="AQ36" s="334"/>
      <c r="AR36" s="334"/>
      <c r="AS36" s="334"/>
      <c r="AT36" s="334"/>
      <c r="AU36" s="334"/>
      <c r="AV36" s="334"/>
      <c r="AW36" s="334"/>
      <c r="AX36" s="334"/>
      <c r="AY36" s="334"/>
      <c r="AZ36" s="334"/>
      <c r="BA36" s="334"/>
      <c r="BB36" s="334"/>
      <c r="BC36" s="334"/>
      <c r="BD36" s="752"/>
      <c r="BE36" s="752"/>
      <c r="BF36" s="752"/>
      <c r="BG36" s="752"/>
      <c r="BH36" s="752"/>
      <c r="BI36" s="752"/>
      <c r="BJ36" s="752"/>
      <c r="BK36" s="752"/>
      <c r="BL36" s="752"/>
    </row>
    <row r="37" spans="1:64" ht="19.2" x14ac:dyDescent="0.2">
      <c r="A37" s="341">
        <v>45</v>
      </c>
      <c r="B37" s="749" t="s">
        <v>599</v>
      </c>
      <c r="C37" s="750" t="s">
        <v>290</v>
      </c>
      <c r="D37" s="333">
        <f t="shared" si="0"/>
        <v>59</v>
      </c>
      <c r="E37" s="404">
        <v>21258</v>
      </c>
      <c r="F37" s="334">
        <f t="shared" si="1"/>
        <v>0</v>
      </c>
      <c r="G37" s="334">
        <f t="shared" si="2"/>
        <v>2</v>
      </c>
      <c r="H37" s="334">
        <f t="shared" si="3"/>
        <v>0</v>
      </c>
      <c r="I37" s="332">
        <f t="shared" si="4"/>
        <v>2</v>
      </c>
      <c r="J37" s="332">
        <f t="shared" si="6"/>
        <v>4</v>
      </c>
      <c r="K37" s="334"/>
      <c r="L37" s="334">
        <v>1</v>
      </c>
      <c r="M37" s="334"/>
      <c r="N37" s="334"/>
      <c r="O37" s="334"/>
      <c r="P37" s="334"/>
      <c r="Q37" s="334"/>
      <c r="R37" s="334"/>
      <c r="S37" s="334"/>
      <c r="T37" s="334"/>
      <c r="U37" s="334"/>
      <c r="V37" s="334"/>
      <c r="W37" s="334"/>
      <c r="X37" s="334"/>
      <c r="Y37" s="334"/>
      <c r="Z37" s="334"/>
      <c r="AA37" s="334">
        <v>1</v>
      </c>
      <c r="AB37" s="334"/>
      <c r="AC37" s="334"/>
      <c r="AD37" s="334"/>
      <c r="AE37" s="334"/>
      <c r="AF37" s="334"/>
      <c r="AG37" s="334"/>
      <c r="AH37" s="334"/>
      <c r="AI37" s="334"/>
      <c r="AJ37" s="334"/>
      <c r="AK37" s="334"/>
      <c r="AL37" s="334"/>
      <c r="AM37" s="334"/>
      <c r="AN37" s="334"/>
      <c r="AO37" s="334"/>
      <c r="AP37" s="334"/>
      <c r="AQ37" s="334"/>
      <c r="AR37" s="334"/>
      <c r="AS37" s="334"/>
      <c r="AT37" s="334"/>
      <c r="AU37" s="334"/>
      <c r="AV37" s="334"/>
      <c r="AW37" s="334"/>
      <c r="AX37" s="334"/>
      <c r="AY37" s="334"/>
      <c r="AZ37" s="334"/>
      <c r="BA37" s="334"/>
      <c r="BB37" s="334"/>
      <c r="BC37" s="334"/>
      <c r="BD37" s="361"/>
      <c r="BE37" s="361"/>
      <c r="BF37" s="361"/>
      <c r="BG37" s="752"/>
      <c r="BH37" s="753"/>
      <c r="BI37" s="753"/>
      <c r="BJ37" s="753"/>
      <c r="BK37" s="752"/>
      <c r="BL37" s="752"/>
    </row>
    <row r="38" spans="1:64" s="330" customFormat="1" ht="19.2" x14ac:dyDescent="0.2">
      <c r="A38" s="341">
        <v>56</v>
      </c>
      <c r="B38" s="761" t="s">
        <v>309</v>
      </c>
      <c r="C38" s="762" t="s">
        <v>303</v>
      </c>
      <c r="D38" s="665">
        <f t="shared" si="0"/>
        <v>69</v>
      </c>
      <c r="E38" s="664">
        <v>17589</v>
      </c>
      <c r="F38" s="672">
        <f t="shared" si="1"/>
        <v>0</v>
      </c>
      <c r="G38" s="672">
        <f t="shared" si="2"/>
        <v>2</v>
      </c>
      <c r="H38" s="672">
        <f t="shared" si="3"/>
        <v>0</v>
      </c>
      <c r="I38" s="337">
        <f t="shared" si="4"/>
        <v>2</v>
      </c>
      <c r="J38" s="337">
        <f t="shared" si="6"/>
        <v>4</v>
      </c>
      <c r="K38" s="672"/>
      <c r="L38" s="672"/>
      <c r="M38" s="672"/>
      <c r="N38" s="672"/>
      <c r="O38" s="672"/>
      <c r="P38" s="672"/>
      <c r="Q38" s="672"/>
      <c r="R38" s="672"/>
      <c r="S38" s="672"/>
      <c r="T38" s="672"/>
      <c r="U38" s="672"/>
      <c r="V38" s="672"/>
      <c r="W38" s="672"/>
      <c r="X38" s="672">
        <v>1</v>
      </c>
      <c r="Y38" s="672"/>
      <c r="Z38" s="672"/>
      <c r="AA38" s="672"/>
      <c r="AB38" s="672"/>
      <c r="AC38" s="672"/>
      <c r="AD38" s="672"/>
      <c r="AE38" s="672"/>
      <c r="AF38" s="672"/>
      <c r="AG38" s="672"/>
      <c r="AH38" s="672"/>
      <c r="AI38" s="672"/>
      <c r="AJ38" s="672"/>
      <c r="AK38" s="672"/>
      <c r="AL38" s="672"/>
      <c r="AM38" s="672"/>
      <c r="AN38" s="672"/>
      <c r="AO38" s="672"/>
      <c r="AP38" s="672">
        <v>1</v>
      </c>
      <c r="AQ38" s="672"/>
      <c r="AR38" s="672"/>
      <c r="AS38" s="672"/>
      <c r="AT38" s="672"/>
      <c r="AU38" s="672"/>
      <c r="AV38" s="672"/>
      <c r="AW38" s="672"/>
      <c r="AX38" s="672"/>
      <c r="AY38" s="672"/>
      <c r="AZ38" s="672"/>
      <c r="BA38" s="672"/>
      <c r="BB38" s="672"/>
      <c r="BC38" s="672"/>
      <c r="BD38" s="364"/>
      <c r="BE38" s="364"/>
      <c r="BF38" s="364"/>
      <c r="BG38" s="755"/>
      <c r="BH38" s="756"/>
      <c r="BI38" s="756"/>
      <c r="BJ38" s="756"/>
      <c r="BK38" s="755"/>
      <c r="BL38" s="755"/>
    </row>
    <row r="39" spans="1:64" ht="19.2" x14ac:dyDescent="0.2">
      <c r="A39" s="341">
        <v>124</v>
      </c>
      <c r="B39" s="749" t="s">
        <v>268</v>
      </c>
      <c r="C39" s="750" t="s">
        <v>253</v>
      </c>
      <c r="D39" s="334">
        <f t="shared" si="0"/>
        <v>64</v>
      </c>
      <c r="E39" s="404">
        <v>19248</v>
      </c>
      <c r="F39" s="334">
        <f t="shared" si="1"/>
        <v>0</v>
      </c>
      <c r="G39" s="334">
        <f t="shared" si="2"/>
        <v>2</v>
      </c>
      <c r="H39" s="334">
        <f t="shared" si="3"/>
        <v>0</v>
      </c>
      <c r="I39" s="332">
        <f t="shared" si="4"/>
        <v>2</v>
      </c>
      <c r="J39" s="332">
        <f t="shared" si="6"/>
        <v>4</v>
      </c>
      <c r="K39" s="334"/>
      <c r="L39" s="334"/>
      <c r="M39" s="334"/>
      <c r="N39" s="334"/>
      <c r="O39" s="334"/>
      <c r="P39" s="334"/>
      <c r="Q39" s="334"/>
      <c r="R39" s="334"/>
      <c r="S39" s="334"/>
      <c r="T39" s="334"/>
      <c r="U39" s="334"/>
      <c r="V39" s="334"/>
      <c r="W39" s="334"/>
      <c r="X39" s="334">
        <v>2</v>
      </c>
      <c r="Y39" s="334"/>
      <c r="Z39" s="334"/>
      <c r="AA39" s="334"/>
      <c r="AB39" s="334"/>
      <c r="AC39" s="334"/>
      <c r="AD39" s="334"/>
      <c r="AE39" s="334"/>
      <c r="AF39" s="334"/>
      <c r="AG39" s="334"/>
      <c r="AH39" s="334"/>
      <c r="AI39" s="334"/>
      <c r="AJ39" s="334"/>
      <c r="AK39" s="334"/>
      <c r="AL39" s="334"/>
      <c r="AM39" s="334"/>
      <c r="AN39" s="334"/>
      <c r="AO39" s="334"/>
      <c r="AP39" s="334"/>
      <c r="AQ39" s="334"/>
      <c r="AR39" s="334"/>
      <c r="AS39" s="334"/>
      <c r="AT39" s="334"/>
      <c r="AU39" s="334"/>
      <c r="AV39" s="334"/>
      <c r="AW39" s="334"/>
      <c r="AX39" s="334"/>
      <c r="AY39" s="334"/>
      <c r="AZ39" s="334"/>
      <c r="BA39" s="334"/>
      <c r="BB39" s="334"/>
      <c r="BC39" s="334"/>
      <c r="BD39" s="752"/>
      <c r="BE39" s="752"/>
      <c r="BF39" s="752"/>
      <c r="BG39" s="752"/>
      <c r="BH39" s="752"/>
      <c r="BI39" s="752"/>
      <c r="BJ39" s="752"/>
      <c r="BK39" s="752"/>
      <c r="BL39" s="752"/>
    </row>
    <row r="40" spans="1:64" s="330" customFormat="1" ht="19.2" x14ac:dyDescent="0.2">
      <c r="A40" s="341">
        <v>60</v>
      </c>
      <c r="B40" s="749" t="s">
        <v>312</v>
      </c>
      <c r="C40" s="750" t="s">
        <v>246</v>
      </c>
      <c r="D40" s="333">
        <f t="shared" si="0"/>
        <v>72</v>
      </c>
      <c r="E40" s="404">
        <v>16305</v>
      </c>
      <c r="F40" s="334">
        <f t="shared" si="1"/>
        <v>0</v>
      </c>
      <c r="G40" s="334">
        <f t="shared" si="2"/>
        <v>1</v>
      </c>
      <c r="H40" s="334">
        <f t="shared" si="3"/>
        <v>1</v>
      </c>
      <c r="I40" s="332">
        <f t="shared" si="4"/>
        <v>2</v>
      </c>
      <c r="J40" s="332">
        <f t="shared" si="6"/>
        <v>3</v>
      </c>
      <c r="K40" s="334"/>
      <c r="L40" s="334"/>
      <c r="M40" s="334">
        <v>1</v>
      </c>
      <c r="N40" s="334"/>
      <c r="O40" s="334"/>
      <c r="P40" s="334"/>
      <c r="Q40" s="334"/>
      <c r="R40" s="334"/>
      <c r="S40" s="334"/>
      <c r="T40" s="334"/>
      <c r="U40" s="334"/>
      <c r="V40" s="334"/>
      <c r="W40" s="334"/>
      <c r="X40" s="334">
        <v>1</v>
      </c>
      <c r="Y40" s="334"/>
      <c r="Z40" s="334"/>
      <c r="AA40" s="334"/>
      <c r="AB40" s="334"/>
      <c r="AC40" s="334"/>
      <c r="AD40" s="334"/>
      <c r="AE40" s="334"/>
      <c r="AF40" s="334"/>
      <c r="AG40" s="334"/>
      <c r="AH40" s="334"/>
      <c r="AI40" s="334"/>
      <c r="AJ40" s="334"/>
      <c r="AK40" s="334"/>
      <c r="AL40" s="334"/>
      <c r="AM40" s="334"/>
      <c r="AN40" s="334"/>
      <c r="AO40" s="334"/>
      <c r="AP40" s="334"/>
      <c r="AQ40" s="334"/>
      <c r="AR40" s="334"/>
      <c r="AS40" s="334"/>
      <c r="AT40" s="334"/>
      <c r="AU40" s="334"/>
      <c r="AV40" s="334"/>
      <c r="AW40" s="334"/>
      <c r="AX40" s="334"/>
      <c r="AY40" s="334"/>
      <c r="AZ40" s="334"/>
      <c r="BA40" s="334"/>
      <c r="BB40" s="334"/>
      <c r="BC40" s="334"/>
      <c r="BD40" s="763"/>
      <c r="BE40" s="763"/>
      <c r="BF40" s="763"/>
      <c r="BG40" s="752"/>
      <c r="BH40" s="763"/>
      <c r="BI40" s="763"/>
      <c r="BJ40" s="763"/>
      <c r="BK40" s="752"/>
      <c r="BL40" s="752"/>
    </row>
    <row r="41" spans="1:64" ht="19.2" x14ac:dyDescent="0.2">
      <c r="A41" s="341">
        <v>11</v>
      </c>
      <c r="B41" s="749" t="s">
        <v>275</v>
      </c>
      <c r="C41" s="750" t="s">
        <v>714</v>
      </c>
      <c r="D41" s="333">
        <f t="shared" ref="D41:D72" si="7">DATEDIF(E41,$AU$4,"y")</f>
        <v>68</v>
      </c>
      <c r="E41" s="404">
        <v>17794</v>
      </c>
      <c r="F41" s="334">
        <f t="shared" ref="F41:F72" si="8">SUM(K41,N41,Q41,T41,W41,Z41,AC41,AF41,AI41,AL41,AO41,AR41,AU41,AX41,BA41,BD41,BG41,BJ41)</f>
        <v>0</v>
      </c>
      <c r="G41" s="334">
        <f t="shared" ref="G41:G72" si="9">SUM(L41,O41,R41,U41,X41,AA41,AD41,AG41,AJ41,AM41,AP41,AS41,AV41,AY41,BB41,BE41,BH41,BK41)</f>
        <v>0</v>
      </c>
      <c r="H41" s="334">
        <f t="shared" ref="H41:H72" si="10">SUM(M41,P41,S41,V41,Y41,AB41,AE41,AH41,AK41,AN41,AQ41,AT41,AW41,AZ41,BC41,BF41,BI41,BL41)</f>
        <v>2</v>
      </c>
      <c r="I41" s="332">
        <f t="shared" ref="I41:I72" si="11">SUM(K41:BL41)</f>
        <v>2</v>
      </c>
      <c r="J41" s="332">
        <f t="shared" si="6"/>
        <v>2</v>
      </c>
      <c r="K41" s="334"/>
      <c r="L41" s="334"/>
      <c r="M41" s="334"/>
      <c r="N41" s="334"/>
      <c r="O41" s="334"/>
      <c r="P41" s="334"/>
      <c r="Q41" s="334"/>
      <c r="R41" s="334"/>
      <c r="S41" s="334"/>
      <c r="T41" s="334"/>
      <c r="U41" s="334"/>
      <c r="V41" s="334"/>
      <c r="W41" s="334"/>
      <c r="X41" s="334"/>
      <c r="Y41" s="334">
        <v>1</v>
      </c>
      <c r="Z41" s="334"/>
      <c r="AA41" s="334"/>
      <c r="AB41" s="334">
        <v>1</v>
      </c>
      <c r="AC41" s="334"/>
      <c r="AD41" s="334"/>
      <c r="AE41" s="334"/>
      <c r="AF41" s="334"/>
      <c r="AG41" s="334"/>
      <c r="AH41" s="334"/>
      <c r="AI41" s="334"/>
      <c r="AJ41" s="334"/>
      <c r="AK41" s="334"/>
      <c r="AL41" s="334"/>
      <c r="AM41" s="334"/>
      <c r="AN41" s="334"/>
      <c r="AO41" s="334"/>
      <c r="AP41" s="334"/>
      <c r="AQ41" s="334"/>
      <c r="AR41" s="334"/>
      <c r="AS41" s="334"/>
      <c r="AT41" s="334"/>
      <c r="AU41" s="334"/>
      <c r="AV41" s="334"/>
      <c r="AW41" s="334"/>
      <c r="AX41" s="334"/>
      <c r="AY41" s="334"/>
      <c r="AZ41" s="334"/>
      <c r="BA41" s="334"/>
      <c r="BB41" s="334"/>
      <c r="BC41" s="334"/>
      <c r="BD41" s="361"/>
      <c r="BE41" s="361"/>
      <c r="BF41" s="361"/>
      <c r="BG41" s="752"/>
      <c r="BH41" s="753"/>
      <c r="BI41" s="753"/>
      <c r="BJ41" s="753"/>
      <c r="BK41" s="754"/>
      <c r="BL41" s="754"/>
    </row>
    <row r="42" spans="1:64" s="330" customFormat="1" ht="19.2" x14ac:dyDescent="0.2">
      <c r="A42" s="341">
        <v>28</v>
      </c>
      <c r="B42" s="749" t="s">
        <v>265</v>
      </c>
      <c r="C42" s="750" t="s">
        <v>715</v>
      </c>
      <c r="D42" s="333">
        <f t="shared" si="7"/>
        <v>60</v>
      </c>
      <c r="E42" s="404">
        <v>20694</v>
      </c>
      <c r="F42" s="334">
        <f t="shared" si="8"/>
        <v>0</v>
      </c>
      <c r="G42" s="334">
        <f t="shared" si="9"/>
        <v>0</v>
      </c>
      <c r="H42" s="334">
        <f t="shared" si="10"/>
        <v>2</v>
      </c>
      <c r="I42" s="332">
        <f t="shared" si="11"/>
        <v>2</v>
      </c>
      <c r="J42" s="332">
        <f t="shared" si="6"/>
        <v>2</v>
      </c>
      <c r="K42" s="334"/>
      <c r="L42" s="334"/>
      <c r="M42" s="334"/>
      <c r="N42" s="334"/>
      <c r="O42" s="334"/>
      <c r="P42" s="334"/>
      <c r="Q42" s="334"/>
      <c r="R42" s="334"/>
      <c r="S42" s="334"/>
      <c r="T42" s="334"/>
      <c r="U42" s="334"/>
      <c r="V42" s="334"/>
      <c r="W42" s="334"/>
      <c r="X42" s="334"/>
      <c r="Y42" s="334"/>
      <c r="Z42" s="334"/>
      <c r="AA42" s="334"/>
      <c r="AB42" s="334"/>
      <c r="AC42" s="334"/>
      <c r="AD42" s="334"/>
      <c r="AE42" s="334"/>
      <c r="AF42" s="334"/>
      <c r="AG42" s="334"/>
      <c r="AH42" s="334"/>
      <c r="AI42" s="334"/>
      <c r="AJ42" s="334"/>
      <c r="AK42" s="334">
        <v>2</v>
      </c>
      <c r="AL42" s="334"/>
      <c r="AM42" s="334"/>
      <c r="AN42" s="334"/>
      <c r="AO42" s="334"/>
      <c r="AP42" s="334"/>
      <c r="AQ42" s="334"/>
      <c r="AR42" s="334"/>
      <c r="AS42" s="334"/>
      <c r="AT42" s="334"/>
      <c r="AU42" s="334"/>
      <c r="AV42" s="334"/>
      <c r="AW42" s="334"/>
      <c r="AX42" s="334"/>
      <c r="AY42" s="334"/>
      <c r="AZ42" s="334"/>
      <c r="BA42" s="334"/>
      <c r="BB42" s="334"/>
      <c r="BC42" s="334"/>
      <c r="BD42" s="361"/>
      <c r="BE42" s="361"/>
      <c r="BF42" s="361"/>
      <c r="BG42" s="752"/>
      <c r="BH42" s="753"/>
      <c r="BI42" s="753"/>
      <c r="BJ42" s="753"/>
      <c r="BK42" s="752"/>
      <c r="BL42" s="752"/>
    </row>
    <row r="43" spans="1:64" ht="19.2" x14ac:dyDescent="0.2">
      <c r="A43" s="341">
        <v>44</v>
      </c>
      <c r="B43" s="749" t="s">
        <v>300</v>
      </c>
      <c r="C43" s="750" t="s">
        <v>290</v>
      </c>
      <c r="D43" s="333">
        <f t="shared" si="7"/>
        <v>60</v>
      </c>
      <c r="E43" s="404">
        <v>20671</v>
      </c>
      <c r="F43" s="334">
        <f t="shared" si="8"/>
        <v>0</v>
      </c>
      <c r="G43" s="334">
        <f t="shared" si="9"/>
        <v>0</v>
      </c>
      <c r="H43" s="334">
        <f t="shared" si="10"/>
        <v>2</v>
      </c>
      <c r="I43" s="332">
        <f t="shared" si="11"/>
        <v>2</v>
      </c>
      <c r="J43" s="332">
        <f t="shared" si="6"/>
        <v>2</v>
      </c>
      <c r="K43" s="334"/>
      <c r="L43" s="334"/>
      <c r="M43" s="334">
        <v>1</v>
      </c>
      <c r="N43" s="334"/>
      <c r="O43" s="334"/>
      <c r="P43" s="334"/>
      <c r="Q43" s="334"/>
      <c r="R43" s="334"/>
      <c r="S43" s="334"/>
      <c r="T43" s="334"/>
      <c r="U43" s="334"/>
      <c r="V43" s="334"/>
      <c r="W43" s="334"/>
      <c r="X43" s="334"/>
      <c r="Y43" s="334">
        <v>1</v>
      </c>
      <c r="Z43" s="334"/>
      <c r="AA43" s="334"/>
      <c r="AB43" s="334"/>
      <c r="AC43" s="334"/>
      <c r="AD43" s="334"/>
      <c r="AE43" s="334"/>
      <c r="AF43" s="334"/>
      <c r="AG43" s="334"/>
      <c r="AH43" s="334"/>
      <c r="AI43" s="334"/>
      <c r="AJ43" s="334"/>
      <c r="AK43" s="334"/>
      <c r="AL43" s="334"/>
      <c r="AM43" s="334"/>
      <c r="AN43" s="334"/>
      <c r="AO43" s="334"/>
      <c r="AP43" s="334"/>
      <c r="AQ43" s="334"/>
      <c r="AR43" s="334"/>
      <c r="AS43" s="334"/>
      <c r="AT43" s="334"/>
      <c r="AU43" s="334"/>
      <c r="AV43" s="334"/>
      <c r="AW43" s="334"/>
      <c r="AX43" s="334"/>
      <c r="AY43" s="334"/>
      <c r="AZ43" s="334"/>
      <c r="BA43" s="334"/>
      <c r="BB43" s="334"/>
      <c r="BC43" s="334"/>
      <c r="BD43" s="361"/>
      <c r="BE43" s="361"/>
      <c r="BF43" s="361"/>
      <c r="BG43" s="752"/>
      <c r="BH43" s="753"/>
      <c r="BI43" s="753"/>
      <c r="BJ43" s="753"/>
      <c r="BK43" s="752"/>
      <c r="BL43" s="752"/>
    </row>
    <row r="44" spans="1:64" s="330" customFormat="1" ht="15.75" customHeight="1" x14ac:dyDescent="0.2">
      <c r="A44" s="341">
        <v>54</v>
      </c>
      <c r="B44" s="749" t="s">
        <v>307</v>
      </c>
      <c r="C44" s="750" t="s">
        <v>303</v>
      </c>
      <c r="D44" s="333">
        <f t="shared" si="7"/>
        <v>70</v>
      </c>
      <c r="E44" s="404">
        <v>17148</v>
      </c>
      <c r="F44" s="334">
        <f t="shared" si="8"/>
        <v>0</v>
      </c>
      <c r="G44" s="334">
        <f t="shared" si="9"/>
        <v>0</v>
      </c>
      <c r="H44" s="334">
        <f t="shared" si="10"/>
        <v>2</v>
      </c>
      <c r="I44" s="332">
        <f t="shared" si="11"/>
        <v>2</v>
      </c>
      <c r="J44" s="332">
        <f t="shared" si="6"/>
        <v>2</v>
      </c>
      <c r="K44" s="334"/>
      <c r="L44" s="334"/>
      <c r="M44" s="334">
        <v>1</v>
      </c>
      <c r="N44" s="334"/>
      <c r="O44" s="334"/>
      <c r="P44" s="334"/>
      <c r="Q44" s="334"/>
      <c r="R44" s="334"/>
      <c r="S44" s="334"/>
      <c r="T44" s="334"/>
      <c r="U44" s="334"/>
      <c r="V44" s="334"/>
      <c r="W44" s="334"/>
      <c r="X44" s="334"/>
      <c r="Y44" s="334"/>
      <c r="Z44" s="334"/>
      <c r="AA44" s="334"/>
      <c r="AB44" s="334"/>
      <c r="AC44" s="334"/>
      <c r="AD44" s="334"/>
      <c r="AE44" s="334"/>
      <c r="AF44" s="334"/>
      <c r="AG44" s="334"/>
      <c r="AH44" s="334"/>
      <c r="AI44" s="334"/>
      <c r="AJ44" s="334"/>
      <c r="AK44" s="334">
        <v>1</v>
      </c>
      <c r="AL44" s="334"/>
      <c r="AM44" s="334"/>
      <c r="AN44" s="334"/>
      <c r="AO44" s="334"/>
      <c r="AP44" s="334"/>
      <c r="AQ44" s="334"/>
      <c r="AR44" s="334"/>
      <c r="AS44" s="334"/>
      <c r="AT44" s="334"/>
      <c r="AU44" s="334"/>
      <c r="AV44" s="334"/>
      <c r="AW44" s="334"/>
      <c r="AX44" s="334"/>
      <c r="AY44" s="334"/>
      <c r="AZ44" s="334"/>
      <c r="BA44" s="334"/>
      <c r="BB44" s="334"/>
      <c r="BC44" s="334"/>
      <c r="BD44" s="361"/>
      <c r="BE44" s="361"/>
      <c r="BF44" s="361"/>
      <c r="BG44" s="752"/>
      <c r="BH44" s="753"/>
      <c r="BI44" s="753"/>
      <c r="BJ44" s="753"/>
      <c r="BK44" s="752"/>
      <c r="BL44" s="752"/>
    </row>
    <row r="45" spans="1:64" ht="19.2" x14ac:dyDescent="0.2">
      <c r="A45" s="341">
        <v>75</v>
      </c>
      <c r="B45" s="749" t="s">
        <v>321</v>
      </c>
      <c r="C45" s="750" t="s">
        <v>319</v>
      </c>
      <c r="D45" s="333">
        <f t="shared" si="7"/>
        <v>64</v>
      </c>
      <c r="E45" s="404">
        <v>19230</v>
      </c>
      <c r="F45" s="334">
        <f t="shared" si="8"/>
        <v>0</v>
      </c>
      <c r="G45" s="334">
        <f t="shared" si="9"/>
        <v>0</v>
      </c>
      <c r="H45" s="334">
        <f t="shared" si="10"/>
        <v>2</v>
      </c>
      <c r="I45" s="332">
        <f t="shared" si="11"/>
        <v>2</v>
      </c>
      <c r="J45" s="332">
        <f t="shared" si="6"/>
        <v>2</v>
      </c>
      <c r="K45" s="334"/>
      <c r="L45" s="334"/>
      <c r="M45" s="334"/>
      <c r="N45" s="334"/>
      <c r="O45" s="334"/>
      <c r="P45" s="334"/>
      <c r="Q45" s="334"/>
      <c r="R45" s="334"/>
      <c r="S45" s="334"/>
      <c r="T45" s="334"/>
      <c r="U45" s="334"/>
      <c r="V45" s="334"/>
      <c r="W45" s="334"/>
      <c r="X45" s="334"/>
      <c r="Y45" s="334"/>
      <c r="Z45" s="334"/>
      <c r="AA45" s="334"/>
      <c r="AB45" s="334">
        <v>1</v>
      </c>
      <c r="AC45" s="334"/>
      <c r="AD45" s="334"/>
      <c r="AE45" s="334"/>
      <c r="AF45" s="334"/>
      <c r="AG45" s="334"/>
      <c r="AH45" s="334"/>
      <c r="AI45" s="334"/>
      <c r="AJ45" s="334"/>
      <c r="AK45" s="334">
        <v>1</v>
      </c>
      <c r="AL45" s="334"/>
      <c r="AM45" s="334"/>
      <c r="AN45" s="334"/>
      <c r="AO45" s="334"/>
      <c r="AP45" s="334"/>
      <c r="AQ45" s="334"/>
      <c r="AR45" s="334"/>
      <c r="AS45" s="334"/>
      <c r="AT45" s="334"/>
      <c r="AU45" s="334"/>
      <c r="AV45" s="334"/>
      <c r="AW45" s="334"/>
      <c r="AX45" s="334"/>
      <c r="AY45" s="334"/>
      <c r="AZ45" s="334"/>
      <c r="BA45" s="334"/>
      <c r="BB45" s="334"/>
      <c r="BC45" s="334"/>
      <c r="BD45" s="754"/>
      <c r="BE45" s="754"/>
      <c r="BF45" s="754"/>
      <c r="BG45" s="752"/>
      <c r="BH45" s="754"/>
      <c r="BI45" s="754"/>
      <c r="BJ45" s="754"/>
      <c r="BK45" s="752"/>
      <c r="BL45" s="752"/>
    </row>
    <row r="46" spans="1:64" s="330" customFormat="1" ht="19.2" x14ac:dyDescent="0.2">
      <c r="A46" s="341">
        <v>83</v>
      </c>
      <c r="B46" s="749" t="s">
        <v>361</v>
      </c>
      <c r="C46" s="750" t="s">
        <v>319</v>
      </c>
      <c r="D46" s="334">
        <f t="shared" si="7"/>
        <v>68</v>
      </c>
      <c r="E46" s="404">
        <v>17939</v>
      </c>
      <c r="F46" s="334">
        <f t="shared" si="8"/>
        <v>0</v>
      </c>
      <c r="G46" s="334">
        <f t="shared" si="9"/>
        <v>0</v>
      </c>
      <c r="H46" s="334">
        <f t="shared" si="10"/>
        <v>2</v>
      </c>
      <c r="I46" s="332">
        <f t="shared" si="11"/>
        <v>2</v>
      </c>
      <c r="J46" s="332">
        <f t="shared" si="6"/>
        <v>2</v>
      </c>
      <c r="K46" s="334"/>
      <c r="L46" s="334"/>
      <c r="M46" s="334"/>
      <c r="N46" s="334"/>
      <c r="O46" s="334"/>
      <c r="P46" s="334"/>
      <c r="Q46" s="334"/>
      <c r="R46" s="334"/>
      <c r="S46" s="334"/>
      <c r="T46" s="334"/>
      <c r="U46" s="334"/>
      <c r="V46" s="334"/>
      <c r="W46" s="334"/>
      <c r="X46" s="334"/>
      <c r="Y46" s="334"/>
      <c r="Z46" s="334"/>
      <c r="AA46" s="334"/>
      <c r="AB46" s="334"/>
      <c r="AC46" s="334"/>
      <c r="AD46" s="334"/>
      <c r="AE46" s="334"/>
      <c r="AF46" s="334"/>
      <c r="AG46" s="334"/>
      <c r="AH46" s="334"/>
      <c r="AI46" s="334"/>
      <c r="AJ46" s="334"/>
      <c r="AK46" s="334">
        <v>2</v>
      </c>
      <c r="AL46" s="334"/>
      <c r="AM46" s="334"/>
      <c r="AN46" s="334"/>
      <c r="AO46" s="334"/>
      <c r="AP46" s="334"/>
      <c r="AQ46" s="334"/>
      <c r="AR46" s="334"/>
      <c r="AS46" s="334"/>
      <c r="AT46" s="334"/>
      <c r="AU46" s="334"/>
      <c r="AV46" s="334"/>
      <c r="AW46" s="334"/>
      <c r="AX46" s="334"/>
      <c r="AY46" s="334"/>
      <c r="AZ46" s="334"/>
      <c r="BA46" s="334"/>
      <c r="BB46" s="334"/>
      <c r="BC46" s="334"/>
      <c r="BD46" s="754"/>
      <c r="BE46" s="754"/>
      <c r="BF46" s="754"/>
      <c r="BG46" s="752"/>
      <c r="BH46" s="754"/>
      <c r="BI46" s="754"/>
      <c r="BJ46" s="754"/>
      <c r="BK46" s="752"/>
      <c r="BL46" s="752"/>
    </row>
    <row r="47" spans="1:64" ht="19.2" x14ac:dyDescent="0.2">
      <c r="A47" s="341">
        <v>87</v>
      </c>
      <c r="B47" s="749" t="s">
        <v>329</v>
      </c>
      <c r="C47" s="750" t="s">
        <v>327</v>
      </c>
      <c r="D47" s="333">
        <f t="shared" si="7"/>
        <v>71</v>
      </c>
      <c r="E47" s="404">
        <v>16827</v>
      </c>
      <c r="F47" s="334">
        <f t="shared" si="8"/>
        <v>0</v>
      </c>
      <c r="G47" s="334">
        <f t="shared" si="9"/>
        <v>0</v>
      </c>
      <c r="H47" s="334">
        <f t="shared" si="10"/>
        <v>2</v>
      </c>
      <c r="I47" s="332">
        <f t="shared" si="11"/>
        <v>2</v>
      </c>
      <c r="J47" s="332">
        <f t="shared" si="6"/>
        <v>2</v>
      </c>
      <c r="K47" s="334"/>
      <c r="L47" s="334"/>
      <c r="M47" s="334">
        <v>1</v>
      </c>
      <c r="N47" s="334"/>
      <c r="O47" s="334"/>
      <c r="P47" s="334">
        <v>1</v>
      </c>
      <c r="Q47" s="334"/>
      <c r="R47" s="334"/>
      <c r="S47" s="334"/>
      <c r="T47" s="334"/>
      <c r="U47" s="334"/>
      <c r="V47" s="334"/>
      <c r="W47" s="334"/>
      <c r="X47" s="334"/>
      <c r="Y47" s="334"/>
      <c r="Z47" s="334"/>
      <c r="AA47" s="334"/>
      <c r="AB47" s="334"/>
      <c r="AC47" s="334"/>
      <c r="AD47" s="334"/>
      <c r="AE47" s="334"/>
      <c r="AF47" s="334"/>
      <c r="AG47" s="334"/>
      <c r="AH47" s="334"/>
      <c r="AI47" s="334"/>
      <c r="AJ47" s="334"/>
      <c r="AK47" s="334"/>
      <c r="AL47" s="334"/>
      <c r="AM47" s="334"/>
      <c r="AN47" s="334"/>
      <c r="AO47" s="334"/>
      <c r="AP47" s="334"/>
      <c r="AQ47" s="334"/>
      <c r="AR47" s="334"/>
      <c r="AS47" s="334"/>
      <c r="AT47" s="334"/>
      <c r="AU47" s="334"/>
      <c r="AV47" s="334"/>
      <c r="AW47" s="334"/>
      <c r="AX47" s="334"/>
      <c r="AY47" s="334"/>
      <c r="AZ47" s="334"/>
      <c r="BA47" s="334"/>
      <c r="BB47" s="334"/>
      <c r="BC47" s="334"/>
      <c r="BD47" s="754"/>
      <c r="BE47" s="754"/>
      <c r="BF47" s="754"/>
      <c r="BG47" s="752"/>
      <c r="BH47" s="754"/>
      <c r="BI47" s="754"/>
      <c r="BJ47" s="754"/>
      <c r="BK47" s="752"/>
      <c r="BL47" s="752"/>
    </row>
    <row r="48" spans="1:64" s="330" customFormat="1" ht="19.2" x14ac:dyDescent="0.2">
      <c r="A48" s="341">
        <v>109</v>
      </c>
      <c r="B48" s="749" t="s">
        <v>341</v>
      </c>
      <c r="C48" s="750" t="s">
        <v>335</v>
      </c>
      <c r="D48" s="334">
        <f t="shared" si="7"/>
        <v>66</v>
      </c>
      <c r="E48" s="404">
        <v>18455</v>
      </c>
      <c r="F48" s="334">
        <f t="shared" si="8"/>
        <v>0</v>
      </c>
      <c r="G48" s="334">
        <f t="shared" si="9"/>
        <v>0</v>
      </c>
      <c r="H48" s="334">
        <f t="shared" si="10"/>
        <v>2</v>
      </c>
      <c r="I48" s="332">
        <f t="shared" si="11"/>
        <v>2</v>
      </c>
      <c r="J48" s="332">
        <f t="shared" si="6"/>
        <v>2</v>
      </c>
      <c r="K48" s="334"/>
      <c r="L48" s="334"/>
      <c r="M48" s="334"/>
      <c r="N48" s="334"/>
      <c r="O48" s="334"/>
      <c r="P48" s="334"/>
      <c r="Q48" s="334"/>
      <c r="R48" s="334"/>
      <c r="S48" s="334">
        <v>1</v>
      </c>
      <c r="T48" s="334"/>
      <c r="U48" s="334"/>
      <c r="V48" s="334"/>
      <c r="W48" s="334"/>
      <c r="X48" s="334"/>
      <c r="Y48" s="334">
        <v>1</v>
      </c>
      <c r="Z48" s="334"/>
      <c r="AA48" s="334"/>
      <c r="AB48" s="334"/>
      <c r="AC48" s="334"/>
      <c r="AD48" s="334"/>
      <c r="AE48" s="334"/>
      <c r="AF48" s="334"/>
      <c r="AG48" s="334"/>
      <c r="AH48" s="334"/>
      <c r="AI48" s="334"/>
      <c r="AJ48" s="334"/>
      <c r="AK48" s="334"/>
      <c r="AL48" s="334"/>
      <c r="AM48" s="334"/>
      <c r="AN48" s="334"/>
      <c r="AO48" s="334"/>
      <c r="AP48" s="334"/>
      <c r="AQ48" s="334"/>
      <c r="AR48" s="334"/>
      <c r="AS48" s="334"/>
      <c r="AT48" s="334"/>
      <c r="AU48" s="334"/>
      <c r="AV48" s="334"/>
      <c r="AW48" s="334"/>
      <c r="AX48" s="334"/>
      <c r="AY48" s="334"/>
      <c r="AZ48" s="334"/>
      <c r="BA48" s="334"/>
      <c r="BB48" s="334"/>
      <c r="BC48" s="334"/>
      <c r="BD48" s="752"/>
      <c r="BE48" s="752"/>
      <c r="BF48" s="752"/>
      <c r="BG48" s="752"/>
      <c r="BH48" s="752"/>
      <c r="BI48" s="752"/>
      <c r="BJ48" s="752"/>
      <c r="BK48" s="752"/>
      <c r="BL48" s="752"/>
    </row>
    <row r="49" spans="1:64" s="330" customFormat="1" ht="19.2" x14ac:dyDescent="0.2">
      <c r="A49" s="341">
        <v>128</v>
      </c>
      <c r="B49" s="749" t="s">
        <v>218</v>
      </c>
      <c r="C49" s="750" t="s">
        <v>353</v>
      </c>
      <c r="D49" s="334">
        <f t="shared" si="7"/>
        <v>67</v>
      </c>
      <c r="E49" s="404">
        <v>18190</v>
      </c>
      <c r="F49" s="334">
        <f t="shared" si="8"/>
        <v>0</v>
      </c>
      <c r="G49" s="334">
        <f t="shared" si="9"/>
        <v>0</v>
      </c>
      <c r="H49" s="334">
        <f t="shared" si="10"/>
        <v>2</v>
      </c>
      <c r="I49" s="332">
        <f t="shared" si="11"/>
        <v>2</v>
      </c>
      <c r="J49" s="332">
        <f t="shared" si="6"/>
        <v>2</v>
      </c>
      <c r="K49" s="334"/>
      <c r="L49" s="334"/>
      <c r="M49" s="334">
        <v>1</v>
      </c>
      <c r="N49" s="334"/>
      <c r="O49" s="334"/>
      <c r="P49" s="334"/>
      <c r="Q49" s="334"/>
      <c r="R49" s="334"/>
      <c r="S49" s="334"/>
      <c r="T49" s="334"/>
      <c r="U49" s="334"/>
      <c r="V49" s="334"/>
      <c r="W49" s="334"/>
      <c r="X49" s="334"/>
      <c r="Y49" s="334"/>
      <c r="Z49" s="334"/>
      <c r="AA49" s="334"/>
      <c r="AB49" s="334">
        <v>1</v>
      </c>
      <c r="AC49" s="334"/>
      <c r="AD49" s="334"/>
      <c r="AE49" s="334"/>
      <c r="AF49" s="334"/>
      <c r="AG49" s="334"/>
      <c r="AH49" s="334"/>
      <c r="AI49" s="334"/>
      <c r="AJ49" s="334"/>
      <c r="AK49" s="334"/>
      <c r="AL49" s="334"/>
      <c r="AM49" s="334"/>
      <c r="AN49" s="334"/>
      <c r="AO49" s="334"/>
      <c r="AP49" s="334"/>
      <c r="AQ49" s="334"/>
      <c r="AR49" s="334"/>
      <c r="AS49" s="334"/>
      <c r="AT49" s="334"/>
      <c r="AU49" s="334"/>
      <c r="AV49" s="334"/>
      <c r="AW49" s="334"/>
      <c r="AX49" s="334"/>
      <c r="AY49" s="334"/>
      <c r="AZ49" s="334"/>
      <c r="BA49" s="334"/>
      <c r="BB49" s="334"/>
      <c r="BC49" s="334"/>
      <c r="BD49" s="752"/>
      <c r="BE49" s="752"/>
      <c r="BF49" s="752"/>
      <c r="BG49" s="752"/>
      <c r="BH49" s="752"/>
      <c r="BI49" s="752"/>
      <c r="BJ49" s="752"/>
      <c r="BK49" s="752"/>
      <c r="BL49" s="752"/>
    </row>
    <row r="50" spans="1:64" ht="19.2" x14ac:dyDescent="0.2">
      <c r="A50" s="341">
        <v>8</v>
      </c>
      <c r="B50" s="749" t="s">
        <v>270</v>
      </c>
      <c r="C50" s="750" t="s">
        <v>714</v>
      </c>
      <c r="D50" s="333">
        <f t="shared" si="7"/>
        <v>65</v>
      </c>
      <c r="E50" s="404">
        <v>19054</v>
      </c>
      <c r="F50" s="334">
        <f t="shared" si="8"/>
        <v>1</v>
      </c>
      <c r="G50" s="334">
        <f t="shared" si="9"/>
        <v>0</v>
      </c>
      <c r="H50" s="334">
        <f t="shared" si="10"/>
        <v>0</v>
      </c>
      <c r="I50" s="332">
        <f t="shared" si="11"/>
        <v>1</v>
      </c>
      <c r="J50" s="332">
        <f t="shared" si="6"/>
        <v>3</v>
      </c>
      <c r="K50" s="334">
        <v>1</v>
      </c>
      <c r="L50" s="334"/>
      <c r="M50" s="334"/>
      <c r="N50" s="334"/>
      <c r="O50" s="334"/>
      <c r="P50" s="334"/>
      <c r="Q50" s="334"/>
      <c r="R50" s="334"/>
      <c r="S50" s="334"/>
      <c r="T50" s="334"/>
      <c r="U50" s="334"/>
      <c r="V50" s="334"/>
      <c r="W50" s="334"/>
      <c r="X50" s="334"/>
      <c r="Y50" s="334"/>
      <c r="Z50" s="334"/>
      <c r="AA50" s="334"/>
      <c r="AB50" s="334"/>
      <c r="AC50" s="334"/>
      <c r="AD50" s="334"/>
      <c r="AE50" s="334"/>
      <c r="AF50" s="334"/>
      <c r="AG50" s="334"/>
      <c r="AH50" s="334"/>
      <c r="AI50" s="334"/>
      <c r="AJ50" s="334"/>
      <c r="AK50" s="334"/>
      <c r="AL50" s="334"/>
      <c r="AM50" s="334"/>
      <c r="AN50" s="334"/>
      <c r="AO50" s="334"/>
      <c r="AP50" s="334"/>
      <c r="AQ50" s="334"/>
      <c r="AR50" s="334"/>
      <c r="AS50" s="334"/>
      <c r="AT50" s="334"/>
      <c r="AU50" s="334"/>
      <c r="AV50" s="334"/>
      <c r="AW50" s="334"/>
      <c r="AX50" s="334"/>
      <c r="AY50" s="334"/>
      <c r="AZ50" s="334"/>
      <c r="BA50" s="334"/>
      <c r="BB50" s="334"/>
      <c r="BC50" s="334"/>
      <c r="BD50" s="361"/>
      <c r="BE50" s="361"/>
      <c r="BF50" s="361"/>
      <c r="BG50" s="752"/>
      <c r="BH50" s="753"/>
      <c r="BI50" s="753"/>
      <c r="BJ50" s="753"/>
      <c r="BK50" s="754"/>
      <c r="BL50" s="754"/>
    </row>
    <row r="51" spans="1:64" s="330" customFormat="1" ht="19.2" x14ac:dyDescent="0.2">
      <c r="A51" s="341">
        <v>30</v>
      </c>
      <c r="B51" s="749" t="s">
        <v>288</v>
      </c>
      <c r="C51" s="750" t="s">
        <v>280</v>
      </c>
      <c r="D51" s="333">
        <f t="shared" si="7"/>
        <v>67</v>
      </c>
      <c r="E51" s="404">
        <v>18349</v>
      </c>
      <c r="F51" s="334">
        <f t="shared" si="8"/>
        <v>1</v>
      </c>
      <c r="G51" s="334">
        <f t="shared" si="9"/>
        <v>0</v>
      </c>
      <c r="H51" s="334">
        <f t="shared" si="10"/>
        <v>0</v>
      </c>
      <c r="I51" s="332">
        <f t="shared" si="11"/>
        <v>1</v>
      </c>
      <c r="J51" s="332">
        <f t="shared" si="6"/>
        <v>3</v>
      </c>
      <c r="K51" s="334"/>
      <c r="L51" s="334"/>
      <c r="M51" s="334"/>
      <c r="N51" s="334">
        <v>1</v>
      </c>
      <c r="O51" s="334"/>
      <c r="P51" s="334"/>
      <c r="Q51" s="334"/>
      <c r="R51" s="334"/>
      <c r="S51" s="334"/>
      <c r="T51" s="334"/>
      <c r="U51" s="334"/>
      <c r="V51" s="334"/>
      <c r="W51" s="334"/>
      <c r="X51" s="334"/>
      <c r="Y51" s="334"/>
      <c r="Z51" s="334"/>
      <c r="AA51" s="334"/>
      <c r="AB51" s="334"/>
      <c r="AC51" s="334"/>
      <c r="AD51" s="334"/>
      <c r="AE51" s="334"/>
      <c r="AF51" s="334"/>
      <c r="AG51" s="334"/>
      <c r="AH51" s="334"/>
      <c r="AI51" s="334"/>
      <c r="AJ51" s="334"/>
      <c r="AK51" s="334"/>
      <c r="AL51" s="334"/>
      <c r="AM51" s="334"/>
      <c r="AN51" s="334"/>
      <c r="AO51" s="334"/>
      <c r="AP51" s="334"/>
      <c r="AQ51" s="334"/>
      <c r="AR51" s="334"/>
      <c r="AS51" s="334"/>
      <c r="AT51" s="334"/>
      <c r="AU51" s="334"/>
      <c r="AV51" s="334"/>
      <c r="AW51" s="334"/>
      <c r="AX51" s="334"/>
      <c r="AY51" s="334"/>
      <c r="AZ51" s="334"/>
      <c r="BA51" s="334"/>
      <c r="BB51" s="334"/>
      <c r="BC51" s="334"/>
      <c r="BD51" s="361"/>
      <c r="BE51" s="361"/>
      <c r="BF51" s="361"/>
      <c r="BG51" s="752"/>
      <c r="BH51" s="753"/>
      <c r="BI51" s="753"/>
      <c r="BJ51" s="753"/>
      <c r="BK51" s="752"/>
      <c r="BL51" s="752"/>
    </row>
    <row r="52" spans="1:64" ht="19.2" x14ac:dyDescent="0.2">
      <c r="A52" s="341">
        <v>47</v>
      </c>
      <c r="B52" s="749" t="s">
        <v>302</v>
      </c>
      <c r="C52" s="750" t="s">
        <v>303</v>
      </c>
      <c r="D52" s="333">
        <f t="shared" si="7"/>
        <v>65</v>
      </c>
      <c r="E52" s="404">
        <v>19011</v>
      </c>
      <c r="F52" s="334">
        <f t="shared" si="8"/>
        <v>1</v>
      </c>
      <c r="G52" s="334">
        <f t="shared" si="9"/>
        <v>0</v>
      </c>
      <c r="H52" s="334">
        <f t="shared" si="10"/>
        <v>0</v>
      </c>
      <c r="I52" s="332">
        <f t="shared" si="11"/>
        <v>1</v>
      </c>
      <c r="J52" s="332">
        <f t="shared" si="6"/>
        <v>3</v>
      </c>
      <c r="K52" s="334">
        <v>1</v>
      </c>
      <c r="L52" s="334"/>
      <c r="M52" s="334"/>
      <c r="N52" s="334"/>
      <c r="O52" s="334"/>
      <c r="P52" s="334"/>
      <c r="Q52" s="334"/>
      <c r="R52" s="334"/>
      <c r="S52" s="334"/>
      <c r="T52" s="334"/>
      <c r="U52" s="334"/>
      <c r="V52" s="334"/>
      <c r="W52" s="334"/>
      <c r="X52" s="334"/>
      <c r="Y52" s="334"/>
      <c r="Z52" s="334"/>
      <c r="AA52" s="334"/>
      <c r="AB52" s="334"/>
      <c r="AC52" s="334"/>
      <c r="AD52" s="334"/>
      <c r="AE52" s="334"/>
      <c r="AF52" s="334"/>
      <c r="AG52" s="334"/>
      <c r="AH52" s="334"/>
      <c r="AI52" s="334"/>
      <c r="AJ52" s="334"/>
      <c r="AK52" s="334"/>
      <c r="AL52" s="334"/>
      <c r="AM52" s="334"/>
      <c r="AN52" s="334"/>
      <c r="AO52" s="334"/>
      <c r="AP52" s="334"/>
      <c r="AQ52" s="334"/>
      <c r="AR52" s="334"/>
      <c r="AS52" s="334"/>
      <c r="AT52" s="334"/>
      <c r="AU52" s="334"/>
      <c r="AV52" s="334"/>
      <c r="AW52" s="334"/>
      <c r="AX52" s="334"/>
      <c r="AY52" s="334"/>
      <c r="AZ52" s="334"/>
      <c r="BA52" s="334"/>
      <c r="BB52" s="334"/>
      <c r="BC52" s="334"/>
      <c r="BD52" s="361"/>
      <c r="BE52" s="361"/>
      <c r="BF52" s="361"/>
      <c r="BG52" s="752"/>
      <c r="BH52" s="753"/>
      <c r="BI52" s="753"/>
      <c r="BJ52" s="753"/>
      <c r="BK52" s="752"/>
      <c r="BL52" s="752"/>
    </row>
    <row r="53" spans="1:64" ht="19.2" x14ac:dyDescent="0.2">
      <c r="A53" s="341">
        <v>58</v>
      </c>
      <c r="B53" s="749" t="s">
        <v>310</v>
      </c>
      <c r="C53" s="750" t="s">
        <v>303</v>
      </c>
      <c r="D53" s="333">
        <f t="shared" si="7"/>
        <v>68</v>
      </c>
      <c r="E53" s="404">
        <v>17928</v>
      </c>
      <c r="F53" s="334">
        <f t="shared" si="8"/>
        <v>1</v>
      </c>
      <c r="G53" s="334">
        <f t="shared" si="9"/>
        <v>0</v>
      </c>
      <c r="H53" s="334">
        <f t="shared" si="10"/>
        <v>0</v>
      </c>
      <c r="I53" s="332">
        <f t="shared" si="11"/>
        <v>1</v>
      </c>
      <c r="J53" s="332">
        <f t="shared" si="6"/>
        <v>3</v>
      </c>
      <c r="K53" s="334"/>
      <c r="L53" s="334"/>
      <c r="M53" s="334"/>
      <c r="N53" s="334"/>
      <c r="O53" s="334"/>
      <c r="P53" s="334"/>
      <c r="Q53" s="334"/>
      <c r="R53" s="334"/>
      <c r="S53" s="334"/>
      <c r="T53" s="334"/>
      <c r="U53" s="334"/>
      <c r="V53" s="334"/>
      <c r="W53" s="334"/>
      <c r="X53" s="334"/>
      <c r="Y53" s="334"/>
      <c r="Z53" s="334">
        <v>1</v>
      </c>
      <c r="AA53" s="334"/>
      <c r="AB53" s="334"/>
      <c r="AC53" s="334"/>
      <c r="AD53" s="334"/>
      <c r="AE53" s="334"/>
      <c r="AF53" s="334"/>
      <c r="AG53" s="334"/>
      <c r="AH53" s="334"/>
      <c r="AI53" s="334"/>
      <c r="AJ53" s="334"/>
      <c r="AK53" s="334"/>
      <c r="AL53" s="334"/>
      <c r="AM53" s="334"/>
      <c r="AN53" s="334"/>
      <c r="AO53" s="334"/>
      <c r="AP53" s="334"/>
      <c r="AQ53" s="334"/>
      <c r="AR53" s="334"/>
      <c r="AS53" s="334"/>
      <c r="AT53" s="334"/>
      <c r="AU53" s="334"/>
      <c r="AV53" s="334"/>
      <c r="AW53" s="334"/>
      <c r="AX53" s="334"/>
      <c r="AY53" s="334"/>
      <c r="AZ53" s="334"/>
      <c r="BA53" s="334"/>
      <c r="BB53" s="334"/>
      <c r="BC53" s="334"/>
      <c r="BD53" s="361"/>
      <c r="BE53" s="361"/>
      <c r="BF53" s="361"/>
      <c r="BG53" s="752"/>
      <c r="BH53" s="753"/>
      <c r="BI53" s="753"/>
      <c r="BJ53" s="753"/>
      <c r="BK53" s="752"/>
      <c r="BL53" s="752"/>
    </row>
    <row r="54" spans="1:64" s="330" customFormat="1" ht="29.25" customHeight="1" x14ac:dyDescent="0.2">
      <c r="A54" s="341">
        <v>64</v>
      </c>
      <c r="B54" s="761" t="s">
        <v>631</v>
      </c>
      <c r="C54" s="762" t="s">
        <v>246</v>
      </c>
      <c r="D54" s="334">
        <f t="shared" si="7"/>
        <v>73</v>
      </c>
      <c r="E54" s="664">
        <v>15978</v>
      </c>
      <c r="F54" s="334">
        <f t="shared" si="8"/>
        <v>1</v>
      </c>
      <c r="G54" s="334">
        <f t="shared" si="9"/>
        <v>0</v>
      </c>
      <c r="H54" s="334">
        <f t="shared" si="10"/>
        <v>0</v>
      </c>
      <c r="I54" s="332">
        <f t="shared" si="11"/>
        <v>1</v>
      </c>
      <c r="J54" s="332">
        <f t="shared" si="6"/>
        <v>3</v>
      </c>
      <c r="K54" s="672"/>
      <c r="L54" s="672"/>
      <c r="M54" s="672"/>
      <c r="N54" s="672"/>
      <c r="O54" s="672"/>
      <c r="P54" s="672"/>
      <c r="Q54" s="672"/>
      <c r="R54" s="672"/>
      <c r="S54" s="672"/>
      <c r="T54" s="672"/>
      <c r="U54" s="672"/>
      <c r="V54" s="672"/>
      <c r="W54" s="672"/>
      <c r="X54" s="672"/>
      <c r="Y54" s="672"/>
      <c r="Z54" s="672">
        <v>1</v>
      </c>
      <c r="AA54" s="672"/>
      <c r="AB54" s="672"/>
      <c r="AC54" s="672"/>
      <c r="AD54" s="672"/>
      <c r="AE54" s="672"/>
      <c r="AF54" s="672"/>
      <c r="AG54" s="672"/>
      <c r="AH54" s="672"/>
      <c r="AI54" s="672"/>
      <c r="AJ54" s="672"/>
      <c r="AK54" s="672"/>
      <c r="AL54" s="672"/>
      <c r="AM54" s="672"/>
      <c r="AN54" s="672"/>
      <c r="AO54" s="672"/>
      <c r="AP54" s="672"/>
      <c r="AQ54" s="672"/>
      <c r="AR54" s="672"/>
      <c r="AS54" s="672"/>
      <c r="AT54" s="672"/>
      <c r="AU54" s="672"/>
      <c r="AV54" s="672"/>
      <c r="AW54" s="672"/>
      <c r="AX54" s="672"/>
      <c r="AY54" s="672"/>
      <c r="AZ54" s="672"/>
      <c r="BA54" s="672"/>
      <c r="BB54" s="672"/>
      <c r="BC54" s="672"/>
      <c r="BD54" s="746"/>
      <c r="BE54" s="746"/>
      <c r="BF54" s="746"/>
      <c r="BG54" s="752"/>
      <c r="BH54" s="763"/>
      <c r="BI54" s="763"/>
      <c r="BJ54" s="763"/>
      <c r="BK54" s="752"/>
      <c r="BL54" s="752"/>
    </row>
    <row r="55" spans="1:64" s="330" customFormat="1" ht="19.2" x14ac:dyDescent="0.2">
      <c r="A55" s="341">
        <v>67</v>
      </c>
      <c r="B55" s="749" t="s">
        <v>247</v>
      </c>
      <c r="C55" s="750" t="s">
        <v>246</v>
      </c>
      <c r="D55" s="751">
        <f t="shared" si="7"/>
        <v>74</v>
      </c>
      <c r="E55" s="404">
        <v>15658</v>
      </c>
      <c r="F55" s="751">
        <f t="shared" si="8"/>
        <v>1</v>
      </c>
      <c r="G55" s="751">
        <f t="shared" si="9"/>
        <v>0</v>
      </c>
      <c r="H55" s="751">
        <f t="shared" si="10"/>
        <v>0</v>
      </c>
      <c r="I55" s="342">
        <f t="shared" si="11"/>
        <v>1</v>
      </c>
      <c r="J55" s="342">
        <f t="shared" si="6"/>
        <v>3</v>
      </c>
      <c r="K55" s="334"/>
      <c r="L55" s="334"/>
      <c r="M55" s="334"/>
      <c r="N55" s="334"/>
      <c r="O55" s="334"/>
      <c r="P55" s="334"/>
      <c r="Q55" s="334"/>
      <c r="R55" s="334"/>
      <c r="S55" s="334"/>
      <c r="T55" s="334"/>
      <c r="U55" s="334"/>
      <c r="V55" s="334"/>
      <c r="W55" s="334"/>
      <c r="X55" s="334"/>
      <c r="Y55" s="334"/>
      <c r="Z55" s="334">
        <v>1</v>
      </c>
      <c r="AA55" s="334"/>
      <c r="AB55" s="334"/>
      <c r="AC55" s="334"/>
      <c r="AD55" s="334"/>
      <c r="AE55" s="334"/>
      <c r="AF55" s="334"/>
      <c r="AG55" s="334"/>
      <c r="AH55" s="334"/>
      <c r="AI55" s="334"/>
      <c r="AJ55" s="334"/>
      <c r="AK55" s="334"/>
      <c r="AL55" s="334"/>
      <c r="AM55" s="334"/>
      <c r="AN55" s="334"/>
      <c r="AO55" s="334"/>
      <c r="AP55" s="334"/>
      <c r="AQ55" s="334"/>
      <c r="AR55" s="334"/>
      <c r="AS55" s="334"/>
      <c r="AT55" s="334"/>
      <c r="AU55" s="334"/>
      <c r="AV55" s="334"/>
      <c r="AW55" s="334"/>
      <c r="AX55" s="334"/>
      <c r="AY55" s="334"/>
      <c r="AZ55" s="334"/>
      <c r="BA55" s="334"/>
      <c r="BB55" s="334"/>
      <c r="BC55" s="334"/>
      <c r="BD55" s="754"/>
      <c r="BE55" s="754"/>
      <c r="BF55" s="754"/>
      <c r="BG55" s="752"/>
      <c r="BH55" s="754"/>
      <c r="BI55" s="754"/>
      <c r="BJ55" s="754"/>
      <c r="BK55" s="752"/>
      <c r="BL55" s="752"/>
    </row>
    <row r="56" spans="1:64" ht="19.2" x14ac:dyDescent="0.2">
      <c r="A56" s="341">
        <v>68</v>
      </c>
      <c r="B56" s="749" t="s">
        <v>600</v>
      </c>
      <c r="C56" s="750" t="s">
        <v>246</v>
      </c>
      <c r="D56" s="334">
        <f t="shared" si="7"/>
        <v>69</v>
      </c>
      <c r="E56" s="404">
        <v>17287</v>
      </c>
      <c r="F56" s="334">
        <f t="shared" si="8"/>
        <v>1</v>
      </c>
      <c r="G56" s="334">
        <f t="shared" si="9"/>
        <v>0</v>
      </c>
      <c r="H56" s="334">
        <f t="shared" si="10"/>
        <v>0</v>
      </c>
      <c r="I56" s="332">
        <f t="shared" si="11"/>
        <v>1</v>
      </c>
      <c r="J56" s="332">
        <f t="shared" si="6"/>
        <v>3</v>
      </c>
      <c r="K56" s="334">
        <v>1</v>
      </c>
      <c r="L56" s="334"/>
      <c r="M56" s="334"/>
      <c r="N56" s="334"/>
      <c r="O56" s="334"/>
      <c r="P56" s="334"/>
      <c r="Q56" s="334"/>
      <c r="R56" s="334"/>
      <c r="S56" s="334"/>
      <c r="T56" s="334"/>
      <c r="U56" s="334"/>
      <c r="V56" s="334"/>
      <c r="W56" s="334"/>
      <c r="X56" s="334"/>
      <c r="Y56" s="334"/>
      <c r="Z56" s="334"/>
      <c r="AA56" s="334"/>
      <c r="AB56" s="334"/>
      <c r="AC56" s="334"/>
      <c r="AD56" s="334"/>
      <c r="AE56" s="334"/>
      <c r="AF56" s="334"/>
      <c r="AG56" s="334"/>
      <c r="AH56" s="334"/>
      <c r="AI56" s="334"/>
      <c r="AJ56" s="334"/>
      <c r="AK56" s="334"/>
      <c r="AL56" s="334"/>
      <c r="AM56" s="334"/>
      <c r="AN56" s="334"/>
      <c r="AO56" s="334"/>
      <c r="AP56" s="334"/>
      <c r="AQ56" s="334"/>
      <c r="AR56" s="334"/>
      <c r="AS56" s="334"/>
      <c r="AT56" s="334"/>
      <c r="AU56" s="334"/>
      <c r="AV56" s="334"/>
      <c r="AW56" s="334"/>
      <c r="AX56" s="334"/>
      <c r="AY56" s="334"/>
      <c r="AZ56" s="334"/>
      <c r="BA56" s="334"/>
      <c r="BB56" s="334"/>
      <c r="BC56" s="334"/>
      <c r="BD56" s="754"/>
      <c r="BE56" s="754"/>
      <c r="BF56" s="754"/>
      <c r="BG56" s="752"/>
      <c r="BH56" s="754"/>
      <c r="BI56" s="754"/>
      <c r="BJ56" s="754"/>
      <c r="BK56" s="752"/>
      <c r="BL56" s="752"/>
    </row>
    <row r="57" spans="1:64" s="330" customFormat="1" ht="19.2" x14ac:dyDescent="0.2">
      <c r="A57" s="341">
        <v>85</v>
      </c>
      <c r="B57" s="749" t="s">
        <v>242</v>
      </c>
      <c r="C57" s="750" t="s">
        <v>327</v>
      </c>
      <c r="D57" s="334">
        <f t="shared" si="7"/>
        <v>72</v>
      </c>
      <c r="E57" s="404">
        <v>16405</v>
      </c>
      <c r="F57" s="334">
        <f t="shared" si="8"/>
        <v>1</v>
      </c>
      <c r="G57" s="334">
        <f t="shared" si="9"/>
        <v>0</v>
      </c>
      <c r="H57" s="334">
        <f t="shared" si="10"/>
        <v>0</v>
      </c>
      <c r="I57" s="332">
        <f t="shared" si="11"/>
        <v>1</v>
      </c>
      <c r="J57" s="332">
        <f t="shared" si="6"/>
        <v>3</v>
      </c>
      <c r="K57" s="334">
        <v>1</v>
      </c>
      <c r="L57" s="334"/>
      <c r="M57" s="334"/>
      <c r="N57" s="334"/>
      <c r="O57" s="334"/>
      <c r="P57" s="334"/>
      <c r="Q57" s="334"/>
      <c r="R57" s="334"/>
      <c r="S57" s="334"/>
      <c r="T57" s="334"/>
      <c r="U57" s="334"/>
      <c r="V57" s="334"/>
      <c r="W57" s="334"/>
      <c r="X57" s="334"/>
      <c r="Y57" s="334"/>
      <c r="Z57" s="334"/>
      <c r="AA57" s="334"/>
      <c r="AB57" s="334"/>
      <c r="AC57" s="334"/>
      <c r="AD57" s="334"/>
      <c r="AE57" s="334"/>
      <c r="AF57" s="334"/>
      <c r="AG57" s="334"/>
      <c r="AH57" s="334"/>
      <c r="AI57" s="334"/>
      <c r="AJ57" s="334"/>
      <c r="AK57" s="334"/>
      <c r="AL57" s="334"/>
      <c r="AM57" s="334"/>
      <c r="AN57" s="334"/>
      <c r="AO57" s="334"/>
      <c r="AP57" s="334"/>
      <c r="AQ57" s="334"/>
      <c r="AR57" s="334"/>
      <c r="AS57" s="334"/>
      <c r="AT57" s="334"/>
      <c r="AU57" s="334"/>
      <c r="AV57" s="334"/>
      <c r="AW57" s="334"/>
      <c r="AX57" s="334"/>
      <c r="AY57" s="334"/>
      <c r="AZ57" s="334"/>
      <c r="BA57" s="334"/>
      <c r="BB57" s="334"/>
      <c r="BC57" s="334"/>
      <c r="BD57" s="754"/>
      <c r="BE57" s="754"/>
      <c r="BF57" s="754"/>
      <c r="BG57" s="752"/>
      <c r="BH57" s="754"/>
      <c r="BI57" s="754"/>
      <c r="BJ57" s="754"/>
      <c r="BK57" s="752"/>
      <c r="BL57" s="752"/>
    </row>
    <row r="58" spans="1:64" ht="19.2" x14ac:dyDescent="0.2">
      <c r="A58" s="341">
        <v>86</v>
      </c>
      <c r="B58" s="749" t="s">
        <v>328</v>
      </c>
      <c r="C58" s="750" t="s">
        <v>327</v>
      </c>
      <c r="D58" s="334">
        <f t="shared" si="7"/>
        <v>69</v>
      </c>
      <c r="E58" s="404">
        <v>17292</v>
      </c>
      <c r="F58" s="334">
        <f t="shared" si="8"/>
        <v>1</v>
      </c>
      <c r="G58" s="334">
        <f t="shared" si="9"/>
        <v>0</v>
      </c>
      <c r="H58" s="334">
        <f t="shared" si="10"/>
        <v>0</v>
      </c>
      <c r="I58" s="332">
        <f t="shared" si="11"/>
        <v>1</v>
      </c>
      <c r="J58" s="332">
        <f t="shared" si="6"/>
        <v>3</v>
      </c>
      <c r="K58" s="334"/>
      <c r="L58" s="334"/>
      <c r="M58" s="334"/>
      <c r="N58" s="334"/>
      <c r="O58" s="334"/>
      <c r="P58" s="334"/>
      <c r="Q58" s="334">
        <v>1</v>
      </c>
      <c r="R58" s="334"/>
      <c r="S58" s="334"/>
      <c r="T58" s="334"/>
      <c r="U58" s="334"/>
      <c r="V58" s="334"/>
      <c r="W58" s="334"/>
      <c r="X58" s="334"/>
      <c r="Y58" s="334"/>
      <c r="Z58" s="334"/>
      <c r="AA58" s="334"/>
      <c r="AB58" s="334"/>
      <c r="AC58" s="334"/>
      <c r="AD58" s="334"/>
      <c r="AE58" s="334"/>
      <c r="AF58" s="334"/>
      <c r="AG58" s="334"/>
      <c r="AH58" s="334"/>
      <c r="AI58" s="334"/>
      <c r="AJ58" s="334"/>
      <c r="AK58" s="334"/>
      <c r="AL58" s="334"/>
      <c r="AM58" s="334"/>
      <c r="AN58" s="334"/>
      <c r="AO58" s="334"/>
      <c r="AP58" s="334"/>
      <c r="AQ58" s="334"/>
      <c r="AR58" s="334"/>
      <c r="AS58" s="334"/>
      <c r="AT58" s="334"/>
      <c r="AU58" s="334"/>
      <c r="AV58" s="334"/>
      <c r="AW58" s="334"/>
      <c r="AX58" s="334"/>
      <c r="AY58" s="334"/>
      <c r="AZ58" s="334"/>
      <c r="BA58" s="334"/>
      <c r="BB58" s="334"/>
      <c r="BC58" s="334"/>
      <c r="BD58" s="754"/>
      <c r="BE58" s="754"/>
      <c r="BF58" s="754"/>
      <c r="BG58" s="752"/>
      <c r="BH58" s="754"/>
      <c r="BI58" s="754"/>
      <c r="BJ58" s="754"/>
      <c r="BK58" s="752"/>
      <c r="BL58" s="752"/>
    </row>
    <row r="59" spans="1:64" s="330" customFormat="1" ht="19.2" x14ac:dyDescent="0.2">
      <c r="A59" s="341">
        <v>98</v>
      </c>
      <c r="B59" s="749" t="s">
        <v>318</v>
      </c>
      <c r="C59" s="750" t="s">
        <v>335</v>
      </c>
      <c r="D59" s="333">
        <f t="shared" si="7"/>
        <v>70</v>
      </c>
      <c r="E59" s="404">
        <v>17044</v>
      </c>
      <c r="F59" s="334">
        <f t="shared" si="8"/>
        <v>1</v>
      </c>
      <c r="G59" s="334">
        <f t="shared" si="9"/>
        <v>0</v>
      </c>
      <c r="H59" s="334">
        <f t="shared" si="10"/>
        <v>0</v>
      </c>
      <c r="I59" s="332">
        <f t="shared" si="11"/>
        <v>1</v>
      </c>
      <c r="J59" s="332">
        <f t="shared" si="6"/>
        <v>3</v>
      </c>
      <c r="K59" s="334"/>
      <c r="L59" s="334"/>
      <c r="M59" s="334"/>
      <c r="N59" s="334"/>
      <c r="O59" s="334"/>
      <c r="P59" s="334"/>
      <c r="Q59" s="334"/>
      <c r="R59" s="334"/>
      <c r="S59" s="334"/>
      <c r="T59" s="334"/>
      <c r="U59" s="334"/>
      <c r="V59" s="334"/>
      <c r="W59" s="334">
        <v>1</v>
      </c>
      <c r="X59" s="334"/>
      <c r="Y59" s="334"/>
      <c r="Z59" s="334"/>
      <c r="AA59" s="334"/>
      <c r="AB59" s="334"/>
      <c r="AC59" s="334"/>
      <c r="AD59" s="334"/>
      <c r="AE59" s="334"/>
      <c r="AF59" s="334"/>
      <c r="AG59" s="334"/>
      <c r="AH59" s="334"/>
      <c r="AI59" s="334"/>
      <c r="AJ59" s="334"/>
      <c r="AK59" s="334"/>
      <c r="AL59" s="334"/>
      <c r="AM59" s="334"/>
      <c r="AN59" s="334"/>
      <c r="AO59" s="334"/>
      <c r="AP59" s="334"/>
      <c r="AQ59" s="334"/>
      <c r="AR59" s="334"/>
      <c r="AS59" s="334"/>
      <c r="AT59" s="334"/>
      <c r="AU59" s="334"/>
      <c r="AV59" s="334"/>
      <c r="AW59" s="334"/>
      <c r="AX59" s="334"/>
      <c r="AY59" s="334"/>
      <c r="AZ59" s="334"/>
      <c r="BA59" s="334"/>
      <c r="BB59" s="334"/>
      <c r="BC59" s="334"/>
      <c r="BD59" s="752"/>
      <c r="BE59" s="752"/>
      <c r="BF59" s="752"/>
      <c r="BG59" s="752"/>
      <c r="BH59" s="752"/>
      <c r="BI59" s="752"/>
      <c r="BJ59" s="752"/>
      <c r="BK59" s="752"/>
      <c r="BL59" s="752"/>
    </row>
    <row r="60" spans="1:64" ht="19.2" x14ac:dyDescent="0.2">
      <c r="A60" s="341">
        <v>107</v>
      </c>
      <c r="B60" s="749" t="s">
        <v>601</v>
      </c>
      <c r="C60" s="750" t="s">
        <v>335</v>
      </c>
      <c r="D60" s="334">
        <f t="shared" si="7"/>
        <v>70</v>
      </c>
      <c r="E60" s="404">
        <v>17137</v>
      </c>
      <c r="F60" s="334">
        <f t="shared" si="8"/>
        <v>1</v>
      </c>
      <c r="G60" s="334">
        <f t="shared" si="9"/>
        <v>0</v>
      </c>
      <c r="H60" s="334">
        <f t="shared" si="10"/>
        <v>0</v>
      </c>
      <c r="I60" s="332">
        <f t="shared" si="11"/>
        <v>1</v>
      </c>
      <c r="J60" s="332">
        <f t="shared" si="6"/>
        <v>3</v>
      </c>
      <c r="K60" s="334">
        <v>1</v>
      </c>
      <c r="L60" s="334"/>
      <c r="M60" s="334"/>
      <c r="N60" s="334"/>
      <c r="O60" s="334"/>
      <c r="P60" s="334"/>
      <c r="Q60" s="334"/>
      <c r="R60" s="334"/>
      <c r="S60" s="334"/>
      <c r="T60" s="334"/>
      <c r="U60" s="334"/>
      <c r="V60" s="334"/>
      <c r="W60" s="334"/>
      <c r="X60" s="334"/>
      <c r="Y60" s="334"/>
      <c r="Z60" s="334"/>
      <c r="AA60" s="334"/>
      <c r="AB60" s="334"/>
      <c r="AC60" s="334"/>
      <c r="AD60" s="334"/>
      <c r="AE60" s="334"/>
      <c r="AF60" s="334"/>
      <c r="AG60" s="334"/>
      <c r="AH60" s="334"/>
      <c r="AI60" s="334"/>
      <c r="AJ60" s="334"/>
      <c r="AK60" s="334"/>
      <c r="AL60" s="334"/>
      <c r="AM60" s="334"/>
      <c r="AN60" s="334"/>
      <c r="AO60" s="334"/>
      <c r="AP60" s="334"/>
      <c r="AQ60" s="334"/>
      <c r="AR60" s="334"/>
      <c r="AS60" s="334"/>
      <c r="AT60" s="334"/>
      <c r="AU60" s="334"/>
      <c r="AV60" s="334"/>
      <c r="AW60" s="334"/>
      <c r="AX60" s="334"/>
      <c r="AY60" s="334"/>
      <c r="AZ60" s="334"/>
      <c r="BA60" s="334"/>
      <c r="BB60" s="334"/>
      <c r="BC60" s="334"/>
      <c r="BD60" s="752"/>
      <c r="BE60" s="752"/>
      <c r="BF60" s="752"/>
      <c r="BG60" s="752"/>
      <c r="BH60" s="752"/>
      <c r="BI60" s="752"/>
      <c r="BJ60" s="752"/>
      <c r="BK60" s="752"/>
      <c r="BL60" s="752"/>
    </row>
    <row r="61" spans="1:64" s="330" customFormat="1" ht="19.2" x14ac:dyDescent="0.2">
      <c r="A61" s="341">
        <v>116</v>
      </c>
      <c r="B61" s="749" t="s">
        <v>347</v>
      </c>
      <c r="C61" s="750" t="s">
        <v>253</v>
      </c>
      <c r="D61" s="334">
        <f t="shared" si="7"/>
        <v>62</v>
      </c>
      <c r="E61" s="404">
        <v>19843</v>
      </c>
      <c r="F61" s="334">
        <f t="shared" si="8"/>
        <v>1</v>
      </c>
      <c r="G61" s="334">
        <f t="shared" si="9"/>
        <v>0</v>
      </c>
      <c r="H61" s="334">
        <f t="shared" si="10"/>
        <v>0</v>
      </c>
      <c r="I61" s="332">
        <f t="shared" si="11"/>
        <v>1</v>
      </c>
      <c r="J61" s="332">
        <f t="shared" si="6"/>
        <v>3</v>
      </c>
      <c r="K61" s="334">
        <v>1</v>
      </c>
      <c r="L61" s="334"/>
      <c r="M61" s="334"/>
      <c r="N61" s="334"/>
      <c r="O61" s="334"/>
      <c r="P61" s="334"/>
      <c r="Q61" s="334"/>
      <c r="R61" s="334"/>
      <c r="S61" s="334"/>
      <c r="T61" s="334"/>
      <c r="U61" s="334"/>
      <c r="V61" s="334"/>
      <c r="W61" s="334"/>
      <c r="X61" s="334"/>
      <c r="Y61" s="334"/>
      <c r="Z61" s="334"/>
      <c r="AA61" s="334"/>
      <c r="AB61" s="334"/>
      <c r="AC61" s="334"/>
      <c r="AD61" s="334"/>
      <c r="AE61" s="334"/>
      <c r="AF61" s="334"/>
      <c r="AG61" s="334"/>
      <c r="AH61" s="334"/>
      <c r="AI61" s="334"/>
      <c r="AJ61" s="334"/>
      <c r="AK61" s="334"/>
      <c r="AL61" s="334"/>
      <c r="AM61" s="334"/>
      <c r="AN61" s="334"/>
      <c r="AO61" s="334"/>
      <c r="AP61" s="334"/>
      <c r="AQ61" s="334"/>
      <c r="AR61" s="334"/>
      <c r="AS61" s="334"/>
      <c r="AT61" s="334"/>
      <c r="AU61" s="334"/>
      <c r="AV61" s="334"/>
      <c r="AW61" s="334"/>
      <c r="AX61" s="334"/>
      <c r="AY61" s="334"/>
      <c r="AZ61" s="334"/>
      <c r="BA61" s="334"/>
      <c r="BB61" s="334"/>
      <c r="BC61" s="334"/>
      <c r="BD61" s="752"/>
      <c r="BE61" s="752"/>
      <c r="BF61" s="752"/>
      <c r="BG61" s="752"/>
      <c r="BH61" s="752"/>
      <c r="BI61" s="752"/>
      <c r="BJ61" s="752"/>
      <c r="BK61" s="752"/>
      <c r="BL61" s="752"/>
    </row>
    <row r="62" spans="1:64" ht="19.2" x14ac:dyDescent="0.2">
      <c r="A62" s="341">
        <v>14</v>
      </c>
      <c r="B62" s="749" t="s">
        <v>612</v>
      </c>
      <c r="C62" s="750" t="s">
        <v>261</v>
      </c>
      <c r="D62" s="333">
        <f t="shared" si="7"/>
        <v>66</v>
      </c>
      <c r="E62" s="404">
        <v>18719</v>
      </c>
      <c r="F62" s="334">
        <f t="shared" si="8"/>
        <v>0</v>
      </c>
      <c r="G62" s="334">
        <f t="shared" si="9"/>
        <v>1</v>
      </c>
      <c r="H62" s="334">
        <f t="shared" si="10"/>
        <v>0</v>
      </c>
      <c r="I62" s="332">
        <f t="shared" si="11"/>
        <v>1</v>
      </c>
      <c r="J62" s="332">
        <f t="shared" si="6"/>
        <v>2</v>
      </c>
      <c r="K62" s="334"/>
      <c r="L62" s="334"/>
      <c r="M62" s="334"/>
      <c r="N62" s="334"/>
      <c r="O62" s="334">
        <v>1</v>
      </c>
      <c r="P62" s="334"/>
      <c r="Q62" s="334"/>
      <c r="R62" s="334"/>
      <c r="S62" s="334"/>
      <c r="T62" s="334"/>
      <c r="U62" s="334"/>
      <c r="V62" s="334"/>
      <c r="W62" s="334"/>
      <c r="X62" s="334"/>
      <c r="Y62" s="334"/>
      <c r="Z62" s="334"/>
      <c r="AA62" s="334"/>
      <c r="AB62" s="334"/>
      <c r="AC62" s="334"/>
      <c r="AD62" s="334"/>
      <c r="AE62" s="334"/>
      <c r="AF62" s="334"/>
      <c r="AG62" s="334"/>
      <c r="AH62" s="334"/>
      <c r="AI62" s="334"/>
      <c r="AJ62" s="334"/>
      <c r="AK62" s="334"/>
      <c r="AL62" s="334"/>
      <c r="AM62" s="334"/>
      <c r="AN62" s="334"/>
      <c r="AO62" s="334"/>
      <c r="AP62" s="334"/>
      <c r="AQ62" s="334"/>
      <c r="AR62" s="334"/>
      <c r="AS62" s="334"/>
      <c r="AT62" s="334"/>
      <c r="AU62" s="334"/>
      <c r="AV62" s="334"/>
      <c r="AW62" s="334"/>
      <c r="AX62" s="334"/>
      <c r="AY62" s="334"/>
      <c r="AZ62" s="334"/>
      <c r="BA62" s="334"/>
      <c r="BB62" s="334"/>
      <c r="BC62" s="334"/>
      <c r="BD62" s="361"/>
      <c r="BE62" s="361"/>
      <c r="BF62" s="361"/>
      <c r="BG62" s="752"/>
      <c r="BH62" s="753"/>
      <c r="BI62" s="753"/>
      <c r="BJ62" s="753"/>
      <c r="BK62" s="754"/>
      <c r="BL62" s="754"/>
    </row>
    <row r="63" spans="1:64" s="330" customFormat="1" ht="19.2" x14ac:dyDescent="0.2">
      <c r="A63" s="341">
        <v>17</v>
      </c>
      <c r="B63" s="749" t="s">
        <v>637</v>
      </c>
      <c r="C63" s="750" t="s">
        <v>276</v>
      </c>
      <c r="D63" s="333">
        <f t="shared" si="7"/>
        <v>60</v>
      </c>
      <c r="E63" s="404">
        <v>20668</v>
      </c>
      <c r="F63" s="334">
        <f t="shared" si="8"/>
        <v>0</v>
      </c>
      <c r="G63" s="334">
        <f t="shared" si="9"/>
        <v>1</v>
      </c>
      <c r="H63" s="334">
        <f t="shared" si="10"/>
        <v>0</v>
      </c>
      <c r="I63" s="332">
        <f t="shared" si="11"/>
        <v>1</v>
      </c>
      <c r="J63" s="332">
        <f t="shared" ref="J63:J94" si="12">SUM(H63+G63*2+F63*3)</f>
        <v>2</v>
      </c>
      <c r="K63" s="334"/>
      <c r="L63" s="334"/>
      <c r="M63" s="334"/>
      <c r="N63" s="334"/>
      <c r="O63" s="334"/>
      <c r="P63" s="334"/>
      <c r="Q63" s="334"/>
      <c r="R63" s="334"/>
      <c r="S63" s="334"/>
      <c r="T63" s="334"/>
      <c r="U63" s="334"/>
      <c r="V63" s="334"/>
      <c r="W63" s="334"/>
      <c r="X63" s="334">
        <v>1</v>
      </c>
      <c r="Y63" s="334"/>
      <c r="Z63" s="334"/>
      <c r="AA63" s="334"/>
      <c r="AB63" s="334"/>
      <c r="AC63" s="334"/>
      <c r="AD63" s="334"/>
      <c r="AE63" s="334"/>
      <c r="AF63" s="334"/>
      <c r="AG63" s="334"/>
      <c r="AH63" s="334"/>
      <c r="AI63" s="334"/>
      <c r="AJ63" s="334"/>
      <c r="AK63" s="334"/>
      <c r="AL63" s="334"/>
      <c r="AM63" s="334"/>
      <c r="AN63" s="334"/>
      <c r="AO63" s="334"/>
      <c r="AP63" s="334"/>
      <c r="AQ63" s="334"/>
      <c r="AR63" s="334"/>
      <c r="AS63" s="334"/>
      <c r="AT63" s="334"/>
      <c r="AU63" s="334"/>
      <c r="AV63" s="334"/>
      <c r="AW63" s="334"/>
      <c r="AX63" s="334"/>
      <c r="AY63" s="334"/>
      <c r="AZ63" s="334"/>
      <c r="BA63" s="334"/>
      <c r="BB63" s="334"/>
      <c r="BC63" s="334"/>
      <c r="BD63" s="361"/>
      <c r="BE63" s="361"/>
      <c r="BF63" s="361"/>
      <c r="BG63" s="752"/>
      <c r="BH63" s="753"/>
      <c r="BI63" s="753"/>
      <c r="BJ63" s="753"/>
      <c r="BK63" s="754"/>
      <c r="BL63" s="754"/>
    </row>
    <row r="64" spans="1:64" ht="19.2" x14ac:dyDescent="0.2">
      <c r="A64" s="341">
        <v>21</v>
      </c>
      <c r="B64" s="749" t="s">
        <v>177</v>
      </c>
      <c r="C64" s="750" t="s">
        <v>280</v>
      </c>
      <c r="D64" s="333">
        <f t="shared" si="7"/>
        <v>63</v>
      </c>
      <c r="E64" s="404">
        <v>19803</v>
      </c>
      <c r="F64" s="334">
        <f t="shared" si="8"/>
        <v>0</v>
      </c>
      <c r="G64" s="334">
        <f t="shared" si="9"/>
        <v>1</v>
      </c>
      <c r="H64" s="334">
        <f t="shared" si="10"/>
        <v>0</v>
      </c>
      <c r="I64" s="332">
        <f t="shared" si="11"/>
        <v>1</v>
      </c>
      <c r="J64" s="332">
        <f t="shared" si="12"/>
        <v>2</v>
      </c>
      <c r="K64" s="334"/>
      <c r="L64" s="334"/>
      <c r="M64" s="334"/>
      <c r="N64" s="334"/>
      <c r="O64" s="334"/>
      <c r="P64" s="334"/>
      <c r="Q64" s="334"/>
      <c r="R64" s="334"/>
      <c r="S64" s="334"/>
      <c r="T64" s="334"/>
      <c r="U64" s="334"/>
      <c r="V64" s="334"/>
      <c r="W64" s="334"/>
      <c r="X64" s="334"/>
      <c r="Y64" s="334"/>
      <c r="Z64" s="334"/>
      <c r="AA64" s="334"/>
      <c r="AB64" s="334"/>
      <c r="AC64" s="334"/>
      <c r="AD64" s="334"/>
      <c r="AE64" s="334"/>
      <c r="AF64" s="334"/>
      <c r="AG64" s="334"/>
      <c r="AH64" s="334"/>
      <c r="AI64" s="334"/>
      <c r="AJ64" s="334"/>
      <c r="AK64" s="334"/>
      <c r="AL64" s="334"/>
      <c r="AM64" s="334"/>
      <c r="AN64" s="334"/>
      <c r="AO64" s="334"/>
      <c r="AP64" s="334">
        <v>1</v>
      </c>
      <c r="AQ64" s="334"/>
      <c r="AR64" s="334"/>
      <c r="AS64" s="334"/>
      <c r="AT64" s="334"/>
      <c r="AU64" s="334"/>
      <c r="AV64" s="334"/>
      <c r="AW64" s="334"/>
      <c r="AX64" s="334"/>
      <c r="AY64" s="334"/>
      <c r="AZ64" s="334"/>
      <c r="BA64" s="334"/>
      <c r="BB64" s="334"/>
      <c r="BC64" s="334"/>
      <c r="BD64" s="361"/>
      <c r="BE64" s="361"/>
      <c r="BF64" s="361"/>
      <c r="BG64" s="752"/>
      <c r="BH64" s="753"/>
      <c r="BI64" s="753"/>
      <c r="BJ64" s="753"/>
      <c r="BK64" s="752"/>
      <c r="BL64" s="752"/>
    </row>
    <row r="65" spans="1:64" ht="19.2" x14ac:dyDescent="0.2">
      <c r="A65" s="341">
        <v>50</v>
      </c>
      <c r="B65" s="749" t="s">
        <v>305</v>
      </c>
      <c r="C65" s="750" t="s">
        <v>303</v>
      </c>
      <c r="D65" s="333">
        <f t="shared" si="7"/>
        <v>66</v>
      </c>
      <c r="E65" s="404">
        <v>18587</v>
      </c>
      <c r="F65" s="334">
        <f t="shared" si="8"/>
        <v>0</v>
      </c>
      <c r="G65" s="334">
        <f t="shared" si="9"/>
        <v>1</v>
      </c>
      <c r="H65" s="334">
        <f t="shared" si="10"/>
        <v>0</v>
      </c>
      <c r="I65" s="332">
        <f t="shared" si="11"/>
        <v>1</v>
      </c>
      <c r="J65" s="332">
        <f t="shared" si="12"/>
        <v>2</v>
      </c>
      <c r="K65" s="334"/>
      <c r="L65" s="334"/>
      <c r="M65" s="334"/>
      <c r="N65" s="334"/>
      <c r="O65" s="334">
        <v>1</v>
      </c>
      <c r="P65" s="334"/>
      <c r="Q65" s="334"/>
      <c r="R65" s="334"/>
      <c r="S65" s="334"/>
      <c r="T65" s="334"/>
      <c r="U65" s="334"/>
      <c r="V65" s="334"/>
      <c r="W65" s="334"/>
      <c r="X65" s="334"/>
      <c r="Y65" s="334"/>
      <c r="Z65" s="334"/>
      <c r="AA65" s="334"/>
      <c r="AB65" s="334"/>
      <c r="AC65" s="334"/>
      <c r="AD65" s="334"/>
      <c r="AE65" s="334"/>
      <c r="AF65" s="334"/>
      <c r="AG65" s="334"/>
      <c r="AH65" s="334"/>
      <c r="AI65" s="334"/>
      <c r="AJ65" s="334"/>
      <c r="AK65" s="334"/>
      <c r="AL65" s="334"/>
      <c r="AM65" s="334"/>
      <c r="AN65" s="334"/>
      <c r="AO65" s="334"/>
      <c r="AP65" s="334"/>
      <c r="AQ65" s="334"/>
      <c r="AR65" s="334"/>
      <c r="AS65" s="334"/>
      <c r="AT65" s="334"/>
      <c r="AU65" s="334"/>
      <c r="AV65" s="334"/>
      <c r="AW65" s="334"/>
      <c r="AX65" s="334"/>
      <c r="AY65" s="334"/>
      <c r="AZ65" s="334"/>
      <c r="BA65" s="334"/>
      <c r="BB65" s="334"/>
      <c r="BC65" s="334"/>
      <c r="BD65" s="361"/>
      <c r="BE65" s="361"/>
      <c r="BF65" s="361"/>
      <c r="BG65" s="752"/>
      <c r="BH65" s="753"/>
      <c r="BI65" s="753"/>
      <c r="BJ65" s="753"/>
      <c r="BK65" s="752"/>
      <c r="BL65" s="752"/>
    </row>
    <row r="66" spans="1:64" s="330" customFormat="1" ht="19.2" x14ac:dyDescent="0.2">
      <c r="A66" s="341">
        <v>69</v>
      </c>
      <c r="B66" s="749" t="s">
        <v>604</v>
      </c>
      <c r="C66" s="750" t="s">
        <v>246</v>
      </c>
      <c r="D66" s="334">
        <f t="shared" si="7"/>
        <v>61</v>
      </c>
      <c r="E66" s="404">
        <v>20216</v>
      </c>
      <c r="F66" s="334">
        <f t="shared" si="8"/>
        <v>0</v>
      </c>
      <c r="G66" s="334">
        <f t="shared" si="9"/>
        <v>1</v>
      </c>
      <c r="H66" s="334">
        <f t="shared" si="10"/>
        <v>0</v>
      </c>
      <c r="I66" s="332">
        <f t="shared" si="11"/>
        <v>1</v>
      </c>
      <c r="J66" s="332">
        <f t="shared" si="12"/>
        <v>2</v>
      </c>
      <c r="K66" s="334"/>
      <c r="L66" s="334">
        <v>1</v>
      </c>
      <c r="M66" s="334"/>
      <c r="N66" s="334"/>
      <c r="O66" s="334"/>
      <c r="P66" s="334"/>
      <c r="Q66" s="334"/>
      <c r="R66" s="334"/>
      <c r="S66" s="334"/>
      <c r="T66" s="334"/>
      <c r="U66" s="334"/>
      <c r="V66" s="334"/>
      <c r="W66" s="334"/>
      <c r="X66" s="334"/>
      <c r="Y66" s="334"/>
      <c r="Z66" s="334"/>
      <c r="AA66" s="334"/>
      <c r="AB66" s="334"/>
      <c r="AC66" s="334"/>
      <c r="AD66" s="334"/>
      <c r="AE66" s="334"/>
      <c r="AF66" s="334"/>
      <c r="AG66" s="334"/>
      <c r="AH66" s="334"/>
      <c r="AI66" s="334"/>
      <c r="AJ66" s="334"/>
      <c r="AK66" s="334"/>
      <c r="AL66" s="334"/>
      <c r="AM66" s="334"/>
      <c r="AN66" s="334"/>
      <c r="AO66" s="334"/>
      <c r="AP66" s="334"/>
      <c r="AQ66" s="334"/>
      <c r="AR66" s="334"/>
      <c r="AS66" s="334"/>
      <c r="AT66" s="334"/>
      <c r="AU66" s="334"/>
      <c r="AV66" s="334"/>
      <c r="AW66" s="334"/>
      <c r="AX66" s="334"/>
      <c r="AY66" s="334"/>
      <c r="AZ66" s="334"/>
      <c r="BA66" s="334"/>
      <c r="BB66" s="334"/>
      <c r="BC66" s="334"/>
      <c r="BD66" s="754"/>
      <c r="BE66" s="754"/>
      <c r="BF66" s="754"/>
      <c r="BG66" s="752"/>
      <c r="BH66" s="754"/>
      <c r="BI66" s="754"/>
      <c r="BJ66" s="754"/>
      <c r="BK66" s="752"/>
      <c r="BL66" s="752"/>
    </row>
    <row r="67" spans="1:64" ht="19.2" x14ac:dyDescent="0.2">
      <c r="A67" s="341">
        <v>94</v>
      </c>
      <c r="B67" s="749" t="s">
        <v>654</v>
      </c>
      <c r="C67" s="750" t="s">
        <v>327</v>
      </c>
      <c r="D67" s="333">
        <f t="shared" si="7"/>
        <v>71</v>
      </c>
      <c r="E67" s="664">
        <v>16598</v>
      </c>
      <c r="F67" s="672">
        <f t="shared" si="8"/>
        <v>0</v>
      </c>
      <c r="G67" s="672">
        <f t="shared" si="9"/>
        <v>1</v>
      </c>
      <c r="H67" s="672">
        <f t="shared" si="10"/>
        <v>0</v>
      </c>
      <c r="I67" s="337">
        <f t="shared" si="11"/>
        <v>1</v>
      </c>
      <c r="J67" s="337">
        <f t="shared" si="12"/>
        <v>2</v>
      </c>
      <c r="K67" s="334"/>
      <c r="L67" s="334"/>
      <c r="M67" s="334"/>
      <c r="N67" s="334"/>
      <c r="O67" s="334"/>
      <c r="P67" s="334"/>
      <c r="Q67" s="334"/>
      <c r="R67" s="334"/>
      <c r="S67" s="334"/>
      <c r="T67" s="334"/>
      <c r="U67" s="334"/>
      <c r="V67" s="334"/>
      <c r="W67" s="334"/>
      <c r="X67" s="334"/>
      <c r="Y67" s="334"/>
      <c r="Z67" s="334"/>
      <c r="AA67" s="334">
        <v>1</v>
      </c>
      <c r="AB67" s="334"/>
      <c r="AC67" s="334"/>
      <c r="AD67" s="334"/>
      <c r="AE67" s="334"/>
      <c r="AF67" s="334"/>
      <c r="AG67" s="334"/>
      <c r="AH67" s="334"/>
      <c r="AI67" s="334"/>
      <c r="AJ67" s="334"/>
      <c r="AK67" s="334"/>
      <c r="AL67" s="334"/>
      <c r="AM67" s="334"/>
      <c r="AN67" s="334"/>
      <c r="AO67" s="334"/>
      <c r="AP67" s="334"/>
      <c r="AQ67" s="334"/>
      <c r="AR67" s="334"/>
      <c r="AS67" s="334"/>
      <c r="AT67" s="334"/>
      <c r="AU67" s="334"/>
      <c r="AV67" s="334"/>
      <c r="AW67" s="334"/>
      <c r="AX67" s="334"/>
      <c r="AY67" s="334"/>
      <c r="AZ67" s="334"/>
      <c r="BA67" s="334"/>
      <c r="BB67" s="334"/>
      <c r="BC67" s="334"/>
      <c r="BD67" s="757"/>
      <c r="BE67" s="757"/>
      <c r="BF67" s="757"/>
      <c r="BG67" s="755"/>
      <c r="BH67" s="757"/>
      <c r="BI67" s="757"/>
      <c r="BJ67" s="757"/>
      <c r="BK67" s="755"/>
      <c r="BL67" s="755"/>
    </row>
    <row r="68" spans="1:64" s="330" customFormat="1" ht="19.2" x14ac:dyDescent="0.2">
      <c r="A68" s="341">
        <v>97</v>
      </c>
      <c r="B68" s="758" t="s">
        <v>305</v>
      </c>
      <c r="C68" s="759" t="s">
        <v>327</v>
      </c>
      <c r="D68" s="333">
        <f t="shared" si="7"/>
        <v>70</v>
      </c>
      <c r="E68" s="404">
        <v>16896</v>
      </c>
      <c r="F68" s="334">
        <f t="shared" si="8"/>
        <v>0</v>
      </c>
      <c r="G68" s="334">
        <f t="shared" si="9"/>
        <v>1</v>
      </c>
      <c r="H68" s="334">
        <f t="shared" si="10"/>
        <v>0</v>
      </c>
      <c r="I68" s="332">
        <f t="shared" si="11"/>
        <v>1</v>
      </c>
      <c r="J68" s="332">
        <f t="shared" si="12"/>
        <v>2</v>
      </c>
      <c r="K68" s="751"/>
      <c r="L68" s="751"/>
      <c r="M68" s="751"/>
      <c r="N68" s="751"/>
      <c r="O68" s="751"/>
      <c r="P68" s="751"/>
      <c r="Q68" s="751"/>
      <c r="R68" s="751"/>
      <c r="S68" s="751"/>
      <c r="T68" s="751"/>
      <c r="U68" s="751"/>
      <c r="V68" s="751"/>
      <c r="W68" s="751"/>
      <c r="X68" s="751"/>
      <c r="Y68" s="751"/>
      <c r="Z68" s="751"/>
      <c r="AA68" s="751"/>
      <c r="AB68" s="751"/>
      <c r="AC68" s="751"/>
      <c r="AD68" s="751"/>
      <c r="AE68" s="751"/>
      <c r="AF68" s="751"/>
      <c r="AG68" s="751"/>
      <c r="AH68" s="751"/>
      <c r="AI68" s="751"/>
      <c r="AJ68" s="751"/>
      <c r="AK68" s="751"/>
      <c r="AL68" s="751"/>
      <c r="AM68" s="751"/>
      <c r="AN68" s="751"/>
      <c r="AO68" s="751"/>
      <c r="AP68" s="751">
        <v>1</v>
      </c>
      <c r="AQ68" s="751"/>
      <c r="AR68" s="751"/>
      <c r="AS68" s="751"/>
      <c r="AT68" s="751"/>
      <c r="AU68" s="751"/>
      <c r="AV68" s="751"/>
      <c r="AW68" s="751"/>
      <c r="AX68" s="751"/>
      <c r="AY68" s="751"/>
      <c r="AZ68" s="751"/>
      <c r="BA68" s="751"/>
      <c r="BB68" s="751"/>
      <c r="BC68" s="751"/>
      <c r="BD68" s="754"/>
      <c r="BE68" s="754"/>
      <c r="BF68" s="754"/>
      <c r="BG68" s="752"/>
      <c r="BH68" s="754"/>
      <c r="BI68" s="754"/>
      <c r="BJ68" s="754"/>
      <c r="BK68" s="752"/>
      <c r="BL68" s="752"/>
    </row>
    <row r="69" spans="1:64" ht="19.2" x14ac:dyDescent="0.2">
      <c r="A69" s="341">
        <v>122</v>
      </c>
      <c r="B69" s="749" t="s">
        <v>636</v>
      </c>
      <c r="C69" s="750" t="s">
        <v>253</v>
      </c>
      <c r="D69" s="334">
        <f t="shared" si="7"/>
        <v>69</v>
      </c>
      <c r="E69" s="404">
        <v>17348</v>
      </c>
      <c r="F69" s="334">
        <f t="shared" si="8"/>
        <v>0</v>
      </c>
      <c r="G69" s="334">
        <f t="shared" si="9"/>
        <v>1</v>
      </c>
      <c r="H69" s="334">
        <f t="shared" si="10"/>
        <v>0</v>
      </c>
      <c r="I69" s="332">
        <f t="shared" si="11"/>
        <v>1</v>
      </c>
      <c r="J69" s="332">
        <f t="shared" si="12"/>
        <v>2</v>
      </c>
      <c r="K69" s="334"/>
      <c r="L69" s="334"/>
      <c r="M69" s="334"/>
      <c r="N69" s="334"/>
      <c r="O69" s="334"/>
      <c r="P69" s="334"/>
      <c r="Q69" s="334"/>
      <c r="R69" s="334"/>
      <c r="S69" s="334"/>
      <c r="T69" s="334"/>
      <c r="U69" s="334"/>
      <c r="V69" s="334"/>
      <c r="W69" s="334"/>
      <c r="X69" s="334">
        <v>1</v>
      </c>
      <c r="Y69" s="334"/>
      <c r="Z69" s="334"/>
      <c r="AA69" s="334"/>
      <c r="AB69" s="334"/>
      <c r="AC69" s="334"/>
      <c r="AD69" s="334"/>
      <c r="AE69" s="334"/>
      <c r="AF69" s="334"/>
      <c r="AG69" s="334"/>
      <c r="AH69" s="334"/>
      <c r="AI69" s="334"/>
      <c r="AJ69" s="334"/>
      <c r="AK69" s="334"/>
      <c r="AL69" s="334"/>
      <c r="AM69" s="334"/>
      <c r="AN69" s="334"/>
      <c r="AO69" s="334"/>
      <c r="AP69" s="334"/>
      <c r="AQ69" s="334"/>
      <c r="AR69" s="334"/>
      <c r="AS69" s="334"/>
      <c r="AT69" s="334"/>
      <c r="AU69" s="334"/>
      <c r="AV69" s="334"/>
      <c r="AW69" s="334"/>
      <c r="AX69" s="334"/>
      <c r="AY69" s="334"/>
      <c r="AZ69" s="334"/>
      <c r="BA69" s="334"/>
      <c r="BB69" s="334"/>
      <c r="BC69" s="334"/>
      <c r="BD69" s="752"/>
      <c r="BE69" s="752"/>
      <c r="BF69" s="752"/>
      <c r="BG69" s="752"/>
      <c r="BH69" s="752"/>
      <c r="BI69" s="752"/>
      <c r="BJ69" s="752"/>
      <c r="BK69" s="752"/>
      <c r="BL69" s="752"/>
    </row>
    <row r="70" spans="1:64" s="330" customFormat="1" ht="19.2" x14ac:dyDescent="0.2">
      <c r="A70" s="341">
        <v>1</v>
      </c>
      <c r="B70" s="749" t="s">
        <v>262</v>
      </c>
      <c r="C70" s="750" t="s">
        <v>713</v>
      </c>
      <c r="D70" s="333">
        <f t="shared" si="7"/>
        <v>66</v>
      </c>
      <c r="E70" s="404">
        <v>18651</v>
      </c>
      <c r="F70" s="334">
        <f t="shared" si="8"/>
        <v>0</v>
      </c>
      <c r="G70" s="334">
        <f t="shared" si="9"/>
        <v>0</v>
      </c>
      <c r="H70" s="334">
        <f t="shared" si="10"/>
        <v>1</v>
      </c>
      <c r="I70" s="332">
        <f t="shared" si="11"/>
        <v>1</v>
      </c>
      <c r="J70" s="332">
        <f t="shared" si="12"/>
        <v>1</v>
      </c>
      <c r="K70" s="334"/>
      <c r="L70" s="334"/>
      <c r="M70" s="334"/>
      <c r="N70" s="334"/>
      <c r="O70" s="334"/>
      <c r="P70" s="334"/>
      <c r="Q70" s="334"/>
      <c r="R70" s="334"/>
      <c r="S70" s="334"/>
      <c r="T70" s="334"/>
      <c r="U70" s="334"/>
      <c r="V70" s="334"/>
      <c r="W70" s="334"/>
      <c r="X70" s="334"/>
      <c r="Y70" s="334"/>
      <c r="Z70" s="334"/>
      <c r="AA70" s="334"/>
      <c r="AB70" s="334">
        <v>1</v>
      </c>
      <c r="AC70" s="334"/>
      <c r="AD70" s="334"/>
      <c r="AE70" s="334"/>
      <c r="AF70" s="334"/>
      <c r="AG70" s="334"/>
      <c r="AH70" s="334"/>
      <c r="AI70" s="334"/>
      <c r="AJ70" s="334"/>
      <c r="AK70" s="334"/>
      <c r="AL70" s="334"/>
      <c r="AM70" s="334"/>
      <c r="AN70" s="334"/>
      <c r="AO70" s="334"/>
      <c r="AP70" s="334"/>
      <c r="AQ70" s="334"/>
      <c r="AR70" s="334"/>
      <c r="AS70" s="334"/>
      <c r="AT70" s="334"/>
      <c r="AU70" s="334"/>
      <c r="AV70" s="334"/>
      <c r="AW70" s="334"/>
      <c r="AX70" s="334"/>
      <c r="AY70" s="334"/>
      <c r="AZ70" s="334"/>
      <c r="BA70" s="334"/>
      <c r="BB70" s="334"/>
      <c r="BC70" s="334"/>
      <c r="BD70" s="361"/>
      <c r="BE70" s="361"/>
      <c r="BF70" s="361"/>
      <c r="BG70" s="752"/>
      <c r="BH70" s="753"/>
      <c r="BI70" s="753"/>
      <c r="BJ70" s="753"/>
      <c r="BK70" s="754"/>
      <c r="BL70" s="754"/>
    </row>
    <row r="71" spans="1:64" ht="19.2" x14ac:dyDescent="0.2">
      <c r="A71" s="341">
        <v>5</v>
      </c>
      <c r="B71" s="749" t="s">
        <v>267</v>
      </c>
      <c r="C71" s="750" t="s">
        <v>714</v>
      </c>
      <c r="D71" s="333">
        <f t="shared" si="7"/>
        <v>64</v>
      </c>
      <c r="E71" s="404">
        <v>19444</v>
      </c>
      <c r="F71" s="334">
        <f t="shared" si="8"/>
        <v>0</v>
      </c>
      <c r="G71" s="334">
        <f t="shared" si="9"/>
        <v>0</v>
      </c>
      <c r="H71" s="334">
        <f t="shared" si="10"/>
        <v>1</v>
      </c>
      <c r="I71" s="332">
        <f t="shared" si="11"/>
        <v>1</v>
      </c>
      <c r="J71" s="332">
        <f t="shared" si="12"/>
        <v>1</v>
      </c>
      <c r="K71" s="334"/>
      <c r="L71" s="334"/>
      <c r="M71" s="334"/>
      <c r="N71" s="334"/>
      <c r="O71" s="334"/>
      <c r="P71" s="334">
        <v>1</v>
      </c>
      <c r="Q71" s="334"/>
      <c r="R71" s="334"/>
      <c r="S71" s="334"/>
      <c r="T71" s="334"/>
      <c r="U71" s="334"/>
      <c r="V71" s="334"/>
      <c r="W71" s="334"/>
      <c r="X71" s="334"/>
      <c r="Y71" s="334"/>
      <c r="Z71" s="334"/>
      <c r="AA71" s="334"/>
      <c r="AB71" s="334"/>
      <c r="AC71" s="334"/>
      <c r="AD71" s="334"/>
      <c r="AE71" s="334"/>
      <c r="AF71" s="334"/>
      <c r="AG71" s="334"/>
      <c r="AH71" s="334"/>
      <c r="AI71" s="334"/>
      <c r="AJ71" s="334"/>
      <c r="AK71" s="334"/>
      <c r="AL71" s="334"/>
      <c r="AM71" s="334"/>
      <c r="AN71" s="334"/>
      <c r="AO71" s="334"/>
      <c r="AP71" s="334"/>
      <c r="AQ71" s="334"/>
      <c r="AR71" s="334"/>
      <c r="AS71" s="334"/>
      <c r="AT71" s="334"/>
      <c r="AU71" s="334"/>
      <c r="AV71" s="334"/>
      <c r="AW71" s="334"/>
      <c r="AX71" s="334"/>
      <c r="AY71" s="334"/>
      <c r="AZ71" s="334"/>
      <c r="BA71" s="334"/>
      <c r="BB71" s="334"/>
      <c r="BC71" s="334"/>
      <c r="BD71" s="361"/>
      <c r="BE71" s="361"/>
      <c r="BF71" s="361"/>
      <c r="BG71" s="752"/>
      <c r="BH71" s="753"/>
      <c r="BI71" s="753"/>
      <c r="BJ71" s="753"/>
      <c r="BK71" s="754"/>
      <c r="BL71" s="754"/>
    </row>
    <row r="72" spans="1:64" s="330" customFormat="1" ht="19.2" x14ac:dyDescent="0.2">
      <c r="A72" s="341">
        <v>10</v>
      </c>
      <c r="B72" s="749" t="s">
        <v>273</v>
      </c>
      <c r="C72" s="750" t="s">
        <v>274</v>
      </c>
      <c r="D72" s="333">
        <f t="shared" si="7"/>
        <v>61</v>
      </c>
      <c r="E72" s="404">
        <v>20545</v>
      </c>
      <c r="F72" s="334">
        <f t="shared" si="8"/>
        <v>0</v>
      </c>
      <c r="G72" s="334">
        <f t="shared" si="9"/>
        <v>0</v>
      </c>
      <c r="H72" s="334">
        <f t="shared" si="10"/>
        <v>1</v>
      </c>
      <c r="I72" s="332">
        <f t="shared" si="11"/>
        <v>1</v>
      </c>
      <c r="J72" s="332">
        <f t="shared" si="12"/>
        <v>1</v>
      </c>
      <c r="K72" s="334"/>
      <c r="L72" s="334"/>
      <c r="M72" s="334"/>
      <c r="N72" s="334"/>
      <c r="O72" s="334"/>
      <c r="P72" s="334"/>
      <c r="Q72" s="334"/>
      <c r="R72" s="334"/>
      <c r="S72" s="334"/>
      <c r="T72" s="334"/>
      <c r="U72" s="334"/>
      <c r="V72" s="334"/>
      <c r="W72" s="334"/>
      <c r="X72" s="334"/>
      <c r="Y72" s="334"/>
      <c r="Z72" s="334"/>
      <c r="AA72" s="334"/>
      <c r="AB72" s="334">
        <v>1</v>
      </c>
      <c r="AC72" s="334"/>
      <c r="AD72" s="334"/>
      <c r="AE72" s="334"/>
      <c r="AF72" s="334"/>
      <c r="AG72" s="334"/>
      <c r="AH72" s="334"/>
      <c r="AI72" s="334"/>
      <c r="AJ72" s="334"/>
      <c r="AK72" s="334"/>
      <c r="AL72" s="334"/>
      <c r="AM72" s="334"/>
      <c r="AN72" s="334"/>
      <c r="AO72" s="334"/>
      <c r="AP72" s="334"/>
      <c r="AQ72" s="334"/>
      <c r="AR72" s="334"/>
      <c r="AS72" s="334"/>
      <c r="AT72" s="334"/>
      <c r="AU72" s="334"/>
      <c r="AV72" s="334"/>
      <c r="AW72" s="334"/>
      <c r="AX72" s="334"/>
      <c r="AY72" s="334"/>
      <c r="AZ72" s="334"/>
      <c r="BA72" s="334"/>
      <c r="BB72" s="334"/>
      <c r="BC72" s="334"/>
      <c r="BD72" s="361"/>
      <c r="BE72" s="361"/>
      <c r="BF72" s="361"/>
      <c r="BG72" s="752"/>
      <c r="BH72" s="753"/>
      <c r="BI72" s="753"/>
      <c r="BJ72" s="753"/>
      <c r="BK72" s="754"/>
      <c r="BL72" s="754"/>
    </row>
    <row r="73" spans="1:64" ht="19.2" x14ac:dyDescent="0.2">
      <c r="A73" s="341">
        <v>15</v>
      </c>
      <c r="B73" s="749" t="s">
        <v>271</v>
      </c>
      <c r="C73" s="750" t="s">
        <v>272</v>
      </c>
      <c r="D73" s="333">
        <f t="shared" ref="D73:D104" si="13">DATEDIF(E73,$AU$4,"y")</f>
        <v>68</v>
      </c>
      <c r="E73" s="404">
        <v>17735</v>
      </c>
      <c r="F73" s="334">
        <f t="shared" ref="F73:F104" si="14">SUM(K73,N73,Q73,T73,W73,Z73,AC73,AF73,AI73,AL73,AO73,AR73,AU73,AX73,BA73,BD73,BG73,BJ73)</f>
        <v>0</v>
      </c>
      <c r="G73" s="334">
        <f t="shared" ref="G73:G104" si="15">SUM(L73,O73,R73,U73,X73,AA73,AD73,AG73,AJ73,AM73,AP73,AS73,AV73,AY73,BB73,BE73,BH73,BK73)</f>
        <v>0</v>
      </c>
      <c r="H73" s="334">
        <f t="shared" ref="H73:H104" si="16">SUM(M73,P73,S73,V73,Y73,AB73,AE73,AH73,AK73,AN73,AQ73,AT73,AW73,AZ73,BC73,BF73,BI73,BL73)</f>
        <v>1</v>
      </c>
      <c r="I73" s="332">
        <f t="shared" ref="I73:I104" si="17">SUM(K73:BL73)</f>
        <v>1</v>
      </c>
      <c r="J73" s="332">
        <f t="shared" si="12"/>
        <v>1</v>
      </c>
      <c r="K73" s="334"/>
      <c r="L73" s="334"/>
      <c r="M73" s="334"/>
      <c r="N73" s="334"/>
      <c r="O73" s="334"/>
      <c r="P73" s="334"/>
      <c r="Q73" s="334"/>
      <c r="R73" s="334"/>
      <c r="S73" s="334"/>
      <c r="T73" s="334"/>
      <c r="U73" s="334"/>
      <c r="V73" s="334"/>
      <c r="W73" s="334"/>
      <c r="X73" s="334"/>
      <c r="Y73" s="334"/>
      <c r="Z73" s="334"/>
      <c r="AA73" s="334"/>
      <c r="AB73" s="334">
        <v>1</v>
      </c>
      <c r="AC73" s="334"/>
      <c r="AD73" s="334"/>
      <c r="AE73" s="334"/>
      <c r="AF73" s="334"/>
      <c r="AG73" s="334"/>
      <c r="AH73" s="334"/>
      <c r="AI73" s="334"/>
      <c r="AJ73" s="334"/>
      <c r="AK73" s="334"/>
      <c r="AL73" s="334"/>
      <c r="AM73" s="334"/>
      <c r="AN73" s="334"/>
      <c r="AO73" s="334"/>
      <c r="AP73" s="334"/>
      <c r="AQ73" s="334"/>
      <c r="AR73" s="334"/>
      <c r="AS73" s="334"/>
      <c r="AT73" s="334"/>
      <c r="AU73" s="334"/>
      <c r="AV73" s="334"/>
      <c r="AW73" s="334"/>
      <c r="AX73" s="334"/>
      <c r="AY73" s="334"/>
      <c r="AZ73" s="334"/>
      <c r="BA73" s="334"/>
      <c r="BB73" s="334"/>
      <c r="BC73" s="334"/>
      <c r="BD73" s="361"/>
      <c r="BE73" s="361"/>
      <c r="BF73" s="361"/>
      <c r="BG73" s="752"/>
      <c r="BH73" s="753"/>
      <c r="BI73" s="753"/>
      <c r="BJ73" s="753"/>
      <c r="BK73" s="754"/>
      <c r="BL73" s="754"/>
    </row>
    <row r="74" spans="1:64" ht="19.2" x14ac:dyDescent="0.2">
      <c r="A74" s="341">
        <v>22</v>
      </c>
      <c r="B74" s="749" t="s">
        <v>282</v>
      </c>
      <c r="C74" s="750" t="s">
        <v>715</v>
      </c>
      <c r="D74" s="333">
        <f t="shared" si="13"/>
        <v>62</v>
      </c>
      <c r="E74" s="404">
        <v>20015</v>
      </c>
      <c r="F74" s="334">
        <f t="shared" si="14"/>
        <v>0</v>
      </c>
      <c r="G74" s="334">
        <f t="shared" si="15"/>
        <v>0</v>
      </c>
      <c r="H74" s="334">
        <f t="shared" si="16"/>
        <v>1</v>
      </c>
      <c r="I74" s="332">
        <f t="shared" si="17"/>
        <v>1</v>
      </c>
      <c r="J74" s="332">
        <f t="shared" si="12"/>
        <v>1</v>
      </c>
      <c r="K74" s="334"/>
      <c r="L74" s="334"/>
      <c r="M74" s="334"/>
      <c r="N74" s="334"/>
      <c r="O74" s="334"/>
      <c r="P74" s="334">
        <v>1</v>
      </c>
      <c r="Q74" s="334"/>
      <c r="R74" s="334"/>
      <c r="S74" s="334"/>
      <c r="T74" s="334"/>
      <c r="U74" s="334"/>
      <c r="V74" s="334"/>
      <c r="W74" s="334"/>
      <c r="X74" s="334"/>
      <c r="Y74" s="334"/>
      <c r="Z74" s="334"/>
      <c r="AA74" s="334"/>
      <c r="AB74" s="334"/>
      <c r="AC74" s="334"/>
      <c r="AD74" s="334"/>
      <c r="AE74" s="334"/>
      <c r="AF74" s="334"/>
      <c r="AG74" s="334"/>
      <c r="AH74" s="334"/>
      <c r="AI74" s="334"/>
      <c r="AJ74" s="334"/>
      <c r="AK74" s="334"/>
      <c r="AL74" s="334"/>
      <c r="AM74" s="334"/>
      <c r="AN74" s="334"/>
      <c r="AO74" s="334"/>
      <c r="AP74" s="334"/>
      <c r="AQ74" s="334"/>
      <c r="AR74" s="334"/>
      <c r="AS74" s="334"/>
      <c r="AT74" s="334"/>
      <c r="AU74" s="334"/>
      <c r="AV74" s="334"/>
      <c r="AW74" s="334"/>
      <c r="AX74" s="334"/>
      <c r="AY74" s="334"/>
      <c r="AZ74" s="334"/>
      <c r="BA74" s="334"/>
      <c r="BB74" s="334"/>
      <c r="BC74" s="334"/>
      <c r="BD74" s="361"/>
      <c r="BE74" s="361"/>
      <c r="BF74" s="361"/>
      <c r="BG74" s="752"/>
      <c r="BH74" s="760"/>
      <c r="BI74" s="760"/>
      <c r="BJ74" s="760"/>
      <c r="BK74" s="752"/>
      <c r="BL74" s="752"/>
    </row>
    <row r="75" spans="1:64" s="330" customFormat="1" ht="19.2" x14ac:dyDescent="0.2">
      <c r="A75" s="341">
        <v>23</v>
      </c>
      <c r="B75" s="749" t="s">
        <v>283</v>
      </c>
      <c r="C75" s="750" t="s">
        <v>284</v>
      </c>
      <c r="D75" s="333">
        <f t="shared" si="13"/>
        <v>67</v>
      </c>
      <c r="E75" s="404">
        <v>18174</v>
      </c>
      <c r="F75" s="334">
        <f t="shared" si="14"/>
        <v>0</v>
      </c>
      <c r="G75" s="334">
        <f t="shared" si="15"/>
        <v>0</v>
      </c>
      <c r="H75" s="334">
        <f t="shared" si="16"/>
        <v>1</v>
      </c>
      <c r="I75" s="332">
        <f t="shared" si="17"/>
        <v>1</v>
      </c>
      <c r="J75" s="332">
        <f t="shared" si="12"/>
        <v>1</v>
      </c>
      <c r="K75" s="334"/>
      <c r="L75" s="334"/>
      <c r="M75" s="334">
        <v>1</v>
      </c>
      <c r="N75" s="334"/>
      <c r="O75" s="334"/>
      <c r="P75" s="334"/>
      <c r="Q75" s="334"/>
      <c r="R75" s="334"/>
      <c r="S75" s="334"/>
      <c r="T75" s="334"/>
      <c r="U75" s="334"/>
      <c r="V75" s="334"/>
      <c r="W75" s="334"/>
      <c r="X75" s="334"/>
      <c r="Y75" s="334"/>
      <c r="Z75" s="334"/>
      <c r="AA75" s="334"/>
      <c r="AB75" s="334"/>
      <c r="AC75" s="334"/>
      <c r="AD75" s="334"/>
      <c r="AE75" s="334"/>
      <c r="AF75" s="334"/>
      <c r="AG75" s="334"/>
      <c r="AH75" s="334"/>
      <c r="AI75" s="334"/>
      <c r="AJ75" s="334"/>
      <c r="AK75" s="334"/>
      <c r="AL75" s="334"/>
      <c r="AM75" s="334"/>
      <c r="AN75" s="334"/>
      <c r="AO75" s="334"/>
      <c r="AP75" s="334"/>
      <c r="AQ75" s="334"/>
      <c r="AR75" s="334"/>
      <c r="AS75" s="334"/>
      <c r="AT75" s="334"/>
      <c r="AU75" s="334"/>
      <c r="AV75" s="334"/>
      <c r="AW75" s="334"/>
      <c r="AX75" s="334"/>
      <c r="AY75" s="334"/>
      <c r="AZ75" s="334"/>
      <c r="BA75" s="334"/>
      <c r="BB75" s="334"/>
      <c r="BC75" s="334"/>
      <c r="BD75" s="361"/>
      <c r="BE75" s="361"/>
      <c r="BF75" s="361"/>
      <c r="BG75" s="752"/>
      <c r="BH75" s="753"/>
      <c r="BI75" s="753"/>
      <c r="BJ75" s="753"/>
      <c r="BK75" s="752"/>
      <c r="BL75" s="752"/>
    </row>
    <row r="76" spans="1:64" s="330" customFormat="1" ht="19.2" x14ac:dyDescent="0.2">
      <c r="A76" s="341">
        <v>29</v>
      </c>
      <c r="B76" s="749" t="s">
        <v>657</v>
      </c>
      <c r="C76" s="750" t="s">
        <v>715</v>
      </c>
      <c r="D76" s="333">
        <f t="shared" si="13"/>
        <v>61</v>
      </c>
      <c r="E76" s="404">
        <v>20515</v>
      </c>
      <c r="F76" s="334">
        <f t="shared" si="14"/>
        <v>0</v>
      </c>
      <c r="G76" s="334">
        <f t="shared" si="15"/>
        <v>0</v>
      </c>
      <c r="H76" s="334">
        <f t="shared" si="16"/>
        <v>1</v>
      </c>
      <c r="I76" s="332">
        <f t="shared" si="17"/>
        <v>1</v>
      </c>
      <c r="J76" s="332">
        <f t="shared" si="12"/>
        <v>1</v>
      </c>
      <c r="K76" s="334"/>
      <c r="L76" s="334"/>
      <c r="M76" s="334"/>
      <c r="N76" s="334"/>
      <c r="O76" s="334"/>
      <c r="P76" s="334"/>
      <c r="Q76" s="334"/>
      <c r="R76" s="334"/>
      <c r="S76" s="334"/>
      <c r="T76" s="334"/>
      <c r="U76" s="334"/>
      <c r="V76" s="334"/>
      <c r="W76" s="334"/>
      <c r="X76" s="334"/>
      <c r="Y76" s="334"/>
      <c r="Z76" s="334"/>
      <c r="AA76" s="334"/>
      <c r="AB76" s="334">
        <v>1</v>
      </c>
      <c r="AC76" s="334"/>
      <c r="AD76" s="334"/>
      <c r="AE76" s="334"/>
      <c r="AF76" s="334"/>
      <c r="AG76" s="334"/>
      <c r="AH76" s="334"/>
      <c r="AI76" s="334"/>
      <c r="AJ76" s="334"/>
      <c r="AK76" s="334"/>
      <c r="AL76" s="334"/>
      <c r="AM76" s="334"/>
      <c r="AN76" s="334"/>
      <c r="AO76" s="334"/>
      <c r="AP76" s="334"/>
      <c r="AQ76" s="334"/>
      <c r="AR76" s="334"/>
      <c r="AS76" s="334"/>
      <c r="AT76" s="334"/>
      <c r="AU76" s="334"/>
      <c r="AV76" s="334"/>
      <c r="AW76" s="334"/>
      <c r="AX76" s="334"/>
      <c r="AY76" s="334"/>
      <c r="AZ76" s="334"/>
      <c r="BA76" s="334"/>
      <c r="BB76" s="334"/>
      <c r="BC76" s="334"/>
      <c r="BD76" s="361"/>
      <c r="BE76" s="361"/>
      <c r="BF76" s="361"/>
      <c r="BG76" s="752"/>
      <c r="BH76" s="753"/>
      <c r="BI76" s="753"/>
      <c r="BJ76" s="753"/>
      <c r="BK76" s="752"/>
      <c r="BL76" s="752"/>
    </row>
    <row r="77" spans="1:64" s="330" customFormat="1" ht="19.2" x14ac:dyDescent="0.2">
      <c r="A77" s="341">
        <v>36</v>
      </c>
      <c r="B77" s="749" t="s">
        <v>656</v>
      </c>
      <c r="C77" s="750" t="s">
        <v>290</v>
      </c>
      <c r="D77" s="333">
        <f t="shared" si="13"/>
        <v>69</v>
      </c>
      <c r="E77" s="404">
        <v>17506</v>
      </c>
      <c r="F77" s="334">
        <f t="shared" si="14"/>
        <v>0</v>
      </c>
      <c r="G77" s="334">
        <f t="shared" si="15"/>
        <v>0</v>
      </c>
      <c r="H77" s="334">
        <f t="shared" si="16"/>
        <v>1</v>
      </c>
      <c r="I77" s="332">
        <f t="shared" si="17"/>
        <v>1</v>
      </c>
      <c r="J77" s="332">
        <f t="shared" si="12"/>
        <v>1</v>
      </c>
      <c r="K77" s="334"/>
      <c r="L77" s="334"/>
      <c r="M77" s="334"/>
      <c r="N77" s="334"/>
      <c r="O77" s="334"/>
      <c r="P77" s="334"/>
      <c r="Q77" s="334"/>
      <c r="R77" s="334"/>
      <c r="S77" s="334"/>
      <c r="T77" s="334"/>
      <c r="U77" s="334"/>
      <c r="V77" s="334"/>
      <c r="W77" s="334"/>
      <c r="X77" s="334"/>
      <c r="Y77" s="334"/>
      <c r="Z77" s="334"/>
      <c r="AA77" s="334"/>
      <c r="AB77" s="334">
        <v>1</v>
      </c>
      <c r="AC77" s="334"/>
      <c r="AD77" s="334"/>
      <c r="AE77" s="334"/>
      <c r="AF77" s="334"/>
      <c r="AG77" s="334"/>
      <c r="AH77" s="334"/>
      <c r="AI77" s="334"/>
      <c r="AJ77" s="334"/>
      <c r="AK77" s="334"/>
      <c r="AL77" s="334"/>
      <c r="AM77" s="334"/>
      <c r="AN77" s="334"/>
      <c r="AO77" s="334"/>
      <c r="AP77" s="334"/>
      <c r="AQ77" s="334"/>
      <c r="AR77" s="334"/>
      <c r="AS77" s="334"/>
      <c r="AT77" s="334"/>
      <c r="AU77" s="334"/>
      <c r="AV77" s="334"/>
      <c r="AW77" s="334"/>
      <c r="AX77" s="334"/>
      <c r="AY77" s="334"/>
      <c r="AZ77" s="334"/>
      <c r="BA77" s="334"/>
      <c r="BB77" s="334"/>
      <c r="BC77" s="334"/>
      <c r="BD77" s="361"/>
      <c r="BE77" s="361"/>
      <c r="BF77" s="361"/>
      <c r="BG77" s="752"/>
      <c r="BH77" s="753"/>
      <c r="BI77" s="753"/>
      <c r="BJ77" s="753"/>
      <c r="BK77" s="752"/>
      <c r="BL77" s="752"/>
    </row>
    <row r="78" spans="1:64" ht="19.2" x14ac:dyDescent="0.2">
      <c r="A78" s="341">
        <v>43</v>
      </c>
      <c r="B78" s="749" t="s">
        <v>268</v>
      </c>
      <c r="C78" s="750" t="s">
        <v>290</v>
      </c>
      <c r="D78" s="333">
        <f t="shared" si="13"/>
        <v>70</v>
      </c>
      <c r="E78" s="404">
        <v>17227</v>
      </c>
      <c r="F78" s="334">
        <f t="shared" si="14"/>
        <v>0</v>
      </c>
      <c r="G78" s="334">
        <f t="shared" si="15"/>
        <v>0</v>
      </c>
      <c r="H78" s="334">
        <f t="shared" si="16"/>
        <v>1</v>
      </c>
      <c r="I78" s="332">
        <f t="shared" si="17"/>
        <v>1</v>
      </c>
      <c r="J78" s="332">
        <f t="shared" si="12"/>
        <v>1</v>
      </c>
      <c r="K78" s="334"/>
      <c r="L78" s="334"/>
      <c r="M78" s="334">
        <v>1</v>
      </c>
      <c r="N78" s="334"/>
      <c r="O78" s="334"/>
      <c r="P78" s="334"/>
      <c r="Q78" s="334"/>
      <c r="R78" s="334"/>
      <c r="S78" s="334"/>
      <c r="T78" s="334"/>
      <c r="U78" s="334"/>
      <c r="V78" s="334"/>
      <c r="W78" s="334"/>
      <c r="X78" s="334"/>
      <c r="Y78" s="334"/>
      <c r="Z78" s="334"/>
      <c r="AA78" s="334"/>
      <c r="AB78" s="334"/>
      <c r="AC78" s="334"/>
      <c r="AD78" s="334"/>
      <c r="AE78" s="334"/>
      <c r="AF78" s="334"/>
      <c r="AG78" s="334"/>
      <c r="AH78" s="334"/>
      <c r="AI78" s="334"/>
      <c r="AJ78" s="334"/>
      <c r="AK78" s="334"/>
      <c r="AL78" s="334"/>
      <c r="AM78" s="334"/>
      <c r="AN78" s="334"/>
      <c r="AO78" s="334"/>
      <c r="AP78" s="334"/>
      <c r="AQ78" s="334"/>
      <c r="AR78" s="334"/>
      <c r="AS78" s="334"/>
      <c r="AT78" s="334"/>
      <c r="AU78" s="334"/>
      <c r="AV78" s="334"/>
      <c r="AW78" s="334"/>
      <c r="AX78" s="334"/>
      <c r="AY78" s="334"/>
      <c r="AZ78" s="334"/>
      <c r="BA78" s="334"/>
      <c r="BB78" s="334"/>
      <c r="BC78" s="334"/>
      <c r="BD78" s="361"/>
      <c r="BE78" s="361"/>
      <c r="BF78" s="361"/>
      <c r="BG78" s="752"/>
      <c r="BH78" s="753"/>
      <c r="BI78" s="753"/>
      <c r="BJ78" s="753"/>
      <c r="BK78" s="752"/>
      <c r="BL78" s="752"/>
    </row>
    <row r="79" spans="1:64" s="330" customFormat="1" ht="19.2" x14ac:dyDescent="0.2">
      <c r="A79" s="341">
        <v>57</v>
      </c>
      <c r="B79" s="761" t="s">
        <v>192</v>
      </c>
      <c r="C79" s="762" t="s">
        <v>303</v>
      </c>
      <c r="D79" s="665">
        <f t="shared" si="13"/>
        <v>71</v>
      </c>
      <c r="E79" s="664">
        <v>16728</v>
      </c>
      <c r="F79" s="672">
        <f t="shared" si="14"/>
        <v>0</v>
      </c>
      <c r="G79" s="672">
        <f t="shared" si="15"/>
        <v>0</v>
      </c>
      <c r="H79" s="672">
        <f t="shared" si="16"/>
        <v>1</v>
      </c>
      <c r="I79" s="337">
        <f t="shared" si="17"/>
        <v>1</v>
      </c>
      <c r="J79" s="337">
        <f t="shared" si="12"/>
        <v>1</v>
      </c>
      <c r="K79" s="672"/>
      <c r="L79" s="672"/>
      <c r="M79" s="672"/>
      <c r="N79" s="672"/>
      <c r="O79" s="672"/>
      <c r="P79" s="672"/>
      <c r="Q79" s="672"/>
      <c r="R79" s="672"/>
      <c r="S79" s="672"/>
      <c r="T79" s="672"/>
      <c r="U79" s="672"/>
      <c r="V79" s="672"/>
      <c r="W79" s="672"/>
      <c r="X79" s="672"/>
      <c r="Y79" s="672"/>
      <c r="Z79" s="672"/>
      <c r="AA79" s="672"/>
      <c r="AB79" s="672"/>
      <c r="AC79" s="672"/>
      <c r="AD79" s="672"/>
      <c r="AE79" s="672"/>
      <c r="AF79" s="672"/>
      <c r="AG79" s="672"/>
      <c r="AH79" s="672"/>
      <c r="AI79" s="672"/>
      <c r="AJ79" s="672"/>
      <c r="AK79" s="672"/>
      <c r="AL79" s="672"/>
      <c r="AM79" s="672"/>
      <c r="AN79" s="672"/>
      <c r="AO79" s="672"/>
      <c r="AP79" s="672"/>
      <c r="AQ79" s="672">
        <v>1</v>
      </c>
      <c r="AR79" s="672"/>
      <c r="AS79" s="672"/>
      <c r="AT79" s="672"/>
      <c r="AU79" s="672"/>
      <c r="AV79" s="672"/>
      <c r="AW79" s="672"/>
      <c r="AX79" s="672"/>
      <c r="AY79" s="672"/>
      <c r="AZ79" s="672"/>
      <c r="BA79" s="672"/>
      <c r="BB79" s="672"/>
      <c r="BC79" s="672"/>
      <c r="BD79" s="364"/>
      <c r="BE79" s="364"/>
      <c r="BF79" s="364"/>
      <c r="BG79" s="755"/>
      <c r="BH79" s="756"/>
      <c r="BI79" s="756"/>
      <c r="BJ79" s="756"/>
      <c r="BK79" s="755"/>
      <c r="BL79" s="755"/>
    </row>
    <row r="80" spans="1:64" ht="19.2" x14ac:dyDescent="0.2">
      <c r="A80" s="341">
        <v>73</v>
      </c>
      <c r="B80" s="749" t="s">
        <v>320</v>
      </c>
      <c r="C80" s="750" t="s">
        <v>319</v>
      </c>
      <c r="D80" s="333">
        <f t="shared" si="13"/>
        <v>70</v>
      </c>
      <c r="E80" s="404">
        <v>17101</v>
      </c>
      <c r="F80" s="334">
        <f t="shared" si="14"/>
        <v>0</v>
      </c>
      <c r="G80" s="334">
        <f t="shared" si="15"/>
        <v>0</v>
      </c>
      <c r="H80" s="334">
        <f t="shared" si="16"/>
        <v>1</v>
      </c>
      <c r="I80" s="332">
        <f t="shared" si="17"/>
        <v>1</v>
      </c>
      <c r="J80" s="332">
        <f t="shared" si="12"/>
        <v>1</v>
      </c>
      <c r="K80" s="334"/>
      <c r="L80" s="334"/>
      <c r="M80" s="334"/>
      <c r="N80" s="334"/>
      <c r="O80" s="334"/>
      <c r="P80" s="334"/>
      <c r="Q80" s="334"/>
      <c r="R80" s="334"/>
      <c r="S80" s="334"/>
      <c r="T80" s="334"/>
      <c r="U80" s="334"/>
      <c r="V80" s="334"/>
      <c r="W80" s="334"/>
      <c r="X80" s="334"/>
      <c r="Y80" s="334">
        <v>1</v>
      </c>
      <c r="Z80" s="334"/>
      <c r="AA80" s="334"/>
      <c r="AB80" s="334"/>
      <c r="AC80" s="334"/>
      <c r="AD80" s="334"/>
      <c r="AE80" s="334"/>
      <c r="AF80" s="334"/>
      <c r="AG80" s="334"/>
      <c r="AH80" s="334"/>
      <c r="AI80" s="334"/>
      <c r="AJ80" s="334"/>
      <c r="AK80" s="334"/>
      <c r="AL80" s="334"/>
      <c r="AM80" s="334"/>
      <c r="AN80" s="334"/>
      <c r="AO80" s="334"/>
      <c r="AP80" s="334"/>
      <c r="AQ80" s="334"/>
      <c r="AR80" s="334"/>
      <c r="AS80" s="334"/>
      <c r="AT80" s="334"/>
      <c r="AU80" s="334"/>
      <c r="AV80" s="334"/>
      <c r="AW80" s="334"/>
      <c r="AX80" s="334"/>
      <c r="AY80" s="334"/>
      <c r="AZ80" s="334"/>
      <c r="BA80" s="334"/>
      <c r="BB80" s="334"/>
      <c r="BC80" s="334"/>
      <c r="BD80" s="754"/>
      <c r="BE80" s="754"/>
      <c r="BF80" s="754"/>
      <c r="BG80" s="752"/>
      <c r="BH80" s="754"/>
      <c r="BI80" s="754"/>
      <c r="BJ80" s="754"/>
      <c r="BK80" s="752"/>
      <c r="BL80" s="752"/>
    </row>
    <row r="81" spans="1:64" s="330" customFormat="1" ht="19.2" x14ac:dyDescent="0.2">
      <c r="A81" s="341">
        <v>89</v>
      </c>
      <c r="B81" s="749" t="s">
        <v>330</v>
      </c>
      <c r="C81" s="750" t="s">
        <v>327</v>
      </c>
      <c r="D81" s="333">
        <f t="shared" si="13"/>
        <v>73</v>
      </c>
      <c r="E81" s="404">
        <v>15864</v>
      </c>
      <c r="F81" s="334">
        <f t="shared" si="14"/>
        <v>0</v>
      </c>
      <c r="G81" s="334">
        <f t="shared" si="15"/>
        <v>0</v>
      </c>
      <c r="H81" s="334">
        <f t="shared" si="16"/>
        <v>1</v>
      </c>
      <c r="I81" s="332">
        <f t="shared" si="17"/>
        <v>1</v>
      </c>
      <c r="J81" s="332">
        <f t="shared" si="12"/>
        <v>1</v>
      </c>
      <c r="K81" s="334"/>
      <c r="L81" s="334"/>
      <c r="M81" s="334"/>
      <c r="N81" s="334"/>
      <c r="O81" s="334"/>
      <c r="P81" s="334">
        <v>1</v>
      </c>
      <c r="Q81" s="334"/>
      <c r="R81" s="334"/>
      <c r="S81" s="334"/>
      <c r="T81" s="334"/>
      <c r="U81" s="334"/>
      <c r="V81" s="334"/>
      <c r="W81" s="334"/>
      <c r="X81" s="334"/>
      <c r="Y81" s="334"/>
      <c r="Z81" s="334"/>
      <c r="AA81" s="334"/>
      <c r="AB81" s="334"/>
      <c r="AC81" s="334"/>
      <c r="AD81" s="334"/>
      <c r="AE81" s="334"/>
      <c r="AF81" s="334"/>
      <c r="AG81" s="334"/>
      <c r="AH81" s="334"/>
      <c r="AI81" s="334"/>
      <c r="AJ81" s="334"/>
      <c r="AK81" s="334"/>
      <c r="AL81" s="334"/>
      <c r="AM81" s="334"/>
      <c r="AN81" s="334"/>
      <c r="AO81" s="334"/>
      <c r="AP81" s="334"/>
      <c r="AQ81" s="334"/>
      <c r="AR81" s="334"/>
      <c r="AS81" s="334"/>
      <c r="AT81" s="334"/>
      <c r="AU81" s="334"/>
      <c r="AV81" s="334"/>
      <c r="AW81" s="334"/>
      <c r="AX81" s="334"/>
      <c r="AY81" s="334"/>
      <c r="AZ81" s="334"/>
      <c r="BA81" s="334"/>
      <c r="BB81" s="334"/>
      <c r="BC81" s="334"/>
      <c r="BD81" s="754"/>
      <c r="BE81" s="754"/>
      <c r="BF81" s="754"/>
      <c r="BG81" s="752"/>
      <c r="BH81" s="754"/>
      <c r="BI81" s="754"/>
      <c r="BJ81" s="754"/>
      <c r="BK81" s="752"/>
      <c r="BL81" s="752"/>
    </row>
    <row r="82" spans="1:64" ht="19.2" x14ac:dyDescent="0.2">
      <c r="A82" s="341">
        <v>90</v>
      </c>
      <c r="B82" s="749" t="s">
        <v>331</v>
      </c>
      <c r="C82" s="750" t="s">
        <v>327</v>
      </c>
      <c r="D82" s="333">
        <f t="shared" si="13"/>
        <v>71</v>
      </c>
      <c r="E82" s="404">
        <v>16696</v>
      </c>
      <c r="F82" s="334">
        <f t="shared" si="14"/>
        <v>0</v>
      </c>
      <c r="G82" s="334">
        <f t="shared" si="15"/>
        <v>0</v>
      </c>
      <c r="H82" s="334">
        <f t="shared" si="16"/>
        <v>1</v>
      </c>
      <c r="I82" s="332">
        <f t="shared" si="17"/>
        <v>1</v>
      </c>
      <c r="J82" s="332">
        <f t="shared" si="12"/>
        <v>1</v>
      </c>
      <c r="K82" s="334"/>
      <c r="L82" s="334"/>
      <c r="M82" s="334"/>
      <c r="N82" s="334"/>
      <c r="O82" s="334"/>
      <c r="P82" s="334"/>
      <c r="Q82" s="334"/>
      <c r="R82" s="334"/>
      <c r="S82" s="334"/>
      <c r="T82" s="334"/>
      <c r="U82" s="334"/>
      <c r="V82" s="334"/>
      <c r="W82" s="334"/>
      <c r="X82" s="334"/>
      <c r="Y82" s="334"/>
      <c r="Z82" s="334"/>
      <c r="AA82" s="334"/>
      <c r="AB82" s="334">
        <v>1</v>
      </c>
      <c r="AC82" s="334"/>
      <c r="AD82" s="334"/>
      <c r="AE82" s="334"/>
      <c r="AF82" s="334"/>
      <c r="AG82" s="334"/>
      <c r="AH82" s="334"/>
      <c r="AI82" s="334"/>
      <c r="AJ82" s="334"/>
      <c r="AK82" s="334"/>
      <c r="AL82" s="334"/>
      <c r="AM82" s="334"/>
      <c r="AN82" s="334"/>
      <c r="AO82" s="334"/>
      <c r="AP82" s="334"/>
      <c r="AQ82" s="334"/>
      <c r="AR82" s="334"/>
      <c r="AS82" s="334"/>
      <c r="AT82" s="334"/>
      <c r="AU82" s="334"/>
      <c r="AV82" s="334"/>
      <c r="AW82" s="334"/>
      <c r="AX82" s="334"/>
      <c r="AY82" s="334"/>
      <c r="AZ82" s="334"/>
      <c r="BA82" s="334"/>
      <c r="BB82" s="334"/>
      <c r="BC82" s="334"/>
      <c r="BD82" s="754"/>
      <c r="BE82" s="754"/>
      <c r="BF82" s="754"/>
      <c r="BG82" s="752"/>
      <c r="BH82" s="754"/>
      <c r="BI82" s="754"/>
      <c r="BJ82" s="754"/>
      <c r="BK82" s="752"/>
      <c r="BL82" s="752"/>
    </row>
    <row r="83" spans="1:64" s="330" customFormat="1" ht="19.2" x14ac:dyDescent="0.2">
      <c r="A83" s="341">
        <v>95</v>
      </c>
      <c r="B83" s="749" t="s">
        <v>655</v>
      </c>
      <c r="C83" s="750" t="s">
        <v>717</v>
      </c>
      <c r="D83" s="333">
        <f t="shared" si="13"/>
        <v>68</v>
      </c>
      <c r="E83" s="404">
        <v>17816</v>
      </c>
      <c r="F83" s="334">
        <f t="shared" si="14"/>
        <v>0</v>
      </c>
      <c r="G83" s="334">
        <f t="shared" si="15"/>
        <v>0</v>
      </c>
      <c r="H83" s="334">
        <f t="shared" si="16"/>
        <v>1</v>
      </c>
      <c r="I83" s="332">
        <f t="shared" si="17"/>
        <v>1</v>
      </c>
      <c r="J83" s="332">
        <f t="shared" si="12"/>
        <v>1</v>
      </c>
      <c r="K83" s="334"/>
      <c r="L83" s="334"/>
      <c r="M83" s="334"/>
      <c r="N83" s="334"/>
      <c r="O83" s="334"/>
      <c r="P83" s="334"/>
      <c r="Q83" s="334"/>
      <c r="R83" s="334"/>
      <c r="S83" s="334"/>
      <c r="T83" s="334"/>
      <c r="U83" s="334"/>
      <c r="V83" s="334"/>
      <c r="W83" s="334"/>
      <c r="X83" s="334"/>
      <c r="Y83" s="334"/>
      <c r="Z83" s="334"/>
      <c r="AA83" s="334"/>
      <c r="AB83" s="334">
        <v>1</v>
      </c>
      <c r="AC83" s="334"/>
      <c r="AD83" s="334"/>
      <c r="AE83" s="334"/>
      <c r="AF83" s="334"/>
      <c r="AG83" s="334"/>
      <c r="AH83" s="334"/>
      <c r="AI83" s="334"/>
      <c r="AJ83" s="334"/>
      <c r="AK83" s="334"/>
      <c r="AL83" s="334"/>
      <c r="AM83" s="334"/>
      <c r="AN83" s="334"/>
      <c r="AO83" s="334"/>
      <c r="AP83" s="334"/>
      <c r="AQ83" s="334"/>
      <c r="AR83" s="334"/>
      <c r="AS83" s="334"/>
      <c r="AT83" s="334"/>
      <c r="AU83" s="334"/>
      <c r="AV83" s="334"/>
      <c r="AW83" s="334"/>
      <c r="AX83" s="334"/>
      <c r="AY83" s="334"/>
      <c r="AZ83" s="334"/>
      <c r="BA83" s="334"/>
      <c r="BB83" s="334"/>
      <c r="BC83" s="334"/>
      <c r="BD83" s="754"/>
      <c r="BE83" s="754"/>
      <c r="BF83" s="754"/>
      <c r="BG83" s="752"/>
      <c r="BH83" s="754"/>
      <c r="BI83" s="754"/>
      <c r="BJ83" s="754"/>
      <c r="BK83" s="752"/>
      <c r="BL83" s="752"/>
    </row>
    <row r="84" spans="1:64" ht="19.2" x14ac:dyDescent="0.2">
      <c r="A84" s="341">
        <v>99</v>
      </c>
      <c r="B84" s="749" t="s">
        <v>336</v>
      </c>
      <c r="C84" s="750" t="s">
        <v>335</v>
      </c>
      <c r="D84" s="334">
        <f t="shared" si="13"/>
        <v>66</v>
      </c>
      <c r="E84" s="404">
        <v>18676</v>
      </c>
      <c r="F84" s="334">
        <f t="shared" si="14"/>
        <v>0</v>
      </c>
      <c r="G84" s="334">
        <f t="shared" si="15"/>
        <v>0</v>
      </c>
      <c r="H84" s="334">
        <f t="shared" si="16"/>
        <v>1</v>
      </c>
      <c r="I84" s="332">
        <f t="shared" si="17"/>
        <v>1</v>
      </c>
      <c r="J84" s="332">
        <f t="shared" si="12"/>
        <v>1</v>
      </c>
      <c r="K84" s="334"/>
      <c r="L84" s="334"/>
      <c r="M84" s="334">
        <v>1</v>
      </c>
      <c r="N84" s="334"/>
      <c r="O84" s="334"/>
      <c r="P84" s="334"/>
      <c r="Q84" s="334"/>
      <c r="R84" s="334"/>
      <c r="S84" s="334"/>
      <c r="T84" s="334"/>
      <c r="U84" s="334"/>
      <c r="V84" s="334"/>
      <c r="W84" s="334"/>
      <c r="X84" s="334"/>
      <c r="Y84" s="334"/>
      <c r="Z84" s="334"/>
      <c r="AA84" s="334"/>
      <c r="AB84" s="334"/>
      <c r="AC84" s="334"/>
      <c r="AD84" s="334"/>
      <c r="AE84" s="334"/>
      <c r="AF84" s="334"/>
      <c r="AG84" s="334"/>
      <c r="AH84" s="334"/>
      <c r="AI84" s="334"/>
      <c r="AJ84" s="334"/>
      <c r="AK84" s="334"/>
      <c r="AL84" s="334"/>
      <c r="AM84" s="334"/>
      <c r="AN84" s="334"/>
      <c r="AO84" s="334"/>
      <c r="AP84" s="334"/>
      <c r="AQ84" s="334"/>
      <c r="AR84" s="334"/>
      <c r="AS84" s="334"/>
      <c r="AT84" s="334"/>
      <c r="AU84" s="334"/>
      <c r="AV84" s="334"/>
      <c r="AW84" s="334"/>
      <c r="AX84" s="334"/>
      <c r="AY84" s="334"/>
      <c r="AZ84" s="334"/>
      <c r="BA84" s="334"/>
      <c r="BB84" s="334"/>
      <c r="BC84" s="334"/>
      <c r="BD84" s="752"/>
      <c r="BE84" s="752"/>
      <c r="BF84" s="752"/>
      <c r="BG84" s="752"/>
      <c r="BH84" s="752"/>
      <c r="BI84" s="752"/>
      <c r="BJ84" s="752"/>
      <c r="BK84" s="752"/>
      <c r="BL84" s="752"/>
    </row>
    <row r="85" spans="1:64" s="330" customFormat="1" ht="19.2" x14ac:dyDescent="0.2">
      <c r="A85" s="341">
        <v>106</v>
      </c>
      <c r="B85" s="749" t="s">
        <v>602</v>
      </c>
      <c r="C85" s="750" t="s">
        <v>335</v>
      </c>
      <c r="D85" s="334">
        <f t="shared" si="13"/>
        <v>67</v>
      </c>
      <c r="E85" s="404">
        <v>18303</v>
      </c>
      <c r="F85" s="334">
        <f t="shared" si="14"/>
        <v>0</v>
      </c>
      <c r="G85" s="334">
        <f t="shared" si="15"/>
        <v>0</v>
      </c>
      <c r="H85" s="334">
        <f t="shared" si="16"/>
        <v>1</v>
      </c>
      <c r="I85" s="332">
        <f t="shared" si="17"/>
        <v>1</v>
      </c>
      <c r="J85" s="332">
        <f t="shared" si="12"/>
        <v>1</v>
      </c>
      <c r="K85" s="334"/>
      <c r="L85" s="334"/>
      <c r="M85" s="334">
        <v>1</v>
      </c>
      <c r="N85" s="334"/>
      <c r="O85" s="334"/>
      <c r="P85" s="334"/>
      <c r="Q85" s="334"/>
      <c r="R85" s="334"/>
      <c r="S85" s="334"/>
      <c r="T85" s="334"/>
      <c r="U85" s="334"/>
      <c r="V85" s="334"/>
      <c r="W85" s="334"/>
      <c r="X85" s="334"/>
      <c r="Y85" s="334"/>
      <c r="Z85" s="334"/>
      <c r="AA85" s="334"/>
      <c r="AB85" s="334"/>
      <c r="AC85" s="334"/>
      <c r="AD85" s="334"/>
      <c r="AE85" s="334"/>
      <c r="AF85" s="334"/>
      <c r="AG85" s="334"/>
      <c r="AH85" s="334"/>
      <c r="AI85" s="334"/>
      <c r="AJ85" s="334"/>
      <c r="AK85" s="334"/>
      <c r="AL85" s="334"/>
      <c r="AM85" s="334"/>
      <c r="AN85" s="334"/>
      <c r="AO85" s="334"/>
      <c r="AP85" s="334"/>
      <c r="AQ85" s="334"/>
      <c r="AR85" s="334"/>
      <c r="AS85" s="334"/>
      <c r="AT85" s="334"/>
      <c r="AU85" s="334"/>
      <c r="AV85" s="334"/>
      <c r="AW85" s="334"/>
      <c r="AX85" s="334"/>
      <c r="AY85" s="334"/>
      <c r="AZ85" s="334"/>
      <c r="BA85" s="334"/>
      <c r="BB85" s="334"/>
      <c r="BC85" s="334"/>
      <c r="BD85" s="752"/>
      <c r="BE85" s="752"/>
      <c r="BF85" s="752"/>
      <c r="BG85" s="752"/>
      <c r="BH85" s="752"/>
      <c r="BI85" s="752"/>
      <c r="BJ85" s="752"/>
      <c r="BK85" s="752"/>
      <c r="BL85" s="752"/>
    </row>
    <row r="86" spans="1:64" ht="19.2" x14ac:dyDescent="0.2">
      <c r="A86" s="341">
        <v>108</v>
      </c>
      <c r="B86" s="749" t="s">
        <v>639</v>
      </c>
      <c r="C86" s="750" t="s">
        <v>335</v>
      </c>
      <c r="D86" s="334">
        <f t="shared" si="13"/>
        <v>75</v>
      </c>
      <c r="E86" s="404">
        <v>15318</v>
      </c>
      <c r="F86" s="334">
        <f t="shared" si="14"/>
        <v>0</v>
      </c>
      <c r="G86" s="334">
        <f t="shared" si="15"/>
        <v>0</v>
      </c>
      <c r="H86" s="334">
        <f t="shared" si="16"/>
        <v>1</v>
      </c>
      <c r="I86" s="332">
        <f t="shared" si="17"/>
        <v>1</v>
      </c>
      <c r="J86" s="332">
        <f t="shared" si="12"/>
        <v>1</v>
      </c>
      <c r="K86" s="334"/>
      <c r="L86" s="334"/>
      <c r="M86" s="334"/>
      <c r="N86" s="334"/>
      <c r="O86" s="334"/>
      <c r="P86" s="334"/>
      <c r="Q86" s="334"/>
      <c r="R86" s="334"/>
      <c r="S86" s="334"/>
      <c r="T86" s="334"/>
      <c r="U86" s="334"/>
      <c r="V86" s="334"/>
      <c r="W86" s="334"/>
      <c r="X86" s="334"/>
      <c r="Y86" s="334">
        <v>1</v>
      </c>
      <c r="Z86" s="334"/>
      <c r="AA86" s="334"/>
      <c r="AB86" s="334"/>
      <c r="AC86" s="334"/>
      <c r="AD86" s="334"/>
      <c r="AE86" s="334"/>
      <c r="AF86" s="334"/>
      <c r="AG86" s="334"/>
      <c r="AH86" s="334"/>
      <c r="AI86" s="334"/>
      <c r="AJ86" s="334"/>
      <c r="AK86" s="334"/>
      <c r="AL86" s="334"/>
      <c r="AM86" s="334"/>
      <c r="AN86" s="334"/>
      <c r="AO86" s="334"/>
      <c r="AP86" s="334"/>
      <c r="AQ86" s="334"/>
      <c r="AR86" s="334"/>
      <c r="AS86" s="334"/>
      <c r="AT86" s="334"/>
      <c r="AU86" s="334"/>
      <c r="AV86" s="334"/>
      <c r="AW86" s="334"/>
      <c r="AX86" s="334"/>
      <c r="AY86" s="334"/>
      <c r="AZ86" s="334"/>
      <c r="BA86" s="334"/>
      <c r="BB86" s="334"/>
      <c r="BC86" s="334"/>
      <c r="BD86" s="752"/>
      <c r="BE86" s="752"/>
      <c r="BF86" s="752"/>
      <c r="BG86" s="752"/>
      <c r="BH86" s="752"/>
      <c r="BI86" s="752"/>
      <c r="BJ86" s="752"/>
      <c r="BK86" s="752"/>
      <c r="BL86" s="752"/>
    </row>
    <row r="87" spans="1:64" s="330" customFormat="1" ht="19.2" x14ac:dyDescent="0.2">
      <c r="A87" s="341">
        <v>126</v>
      </c>
      <c r="B87" s="749" t="s">
        <v>331</v>
      </c>
      <c r="C87" s="750" t="s">
        <v>353</v>
      </c>
      <c r="D87" s="334">
        <f t="shared" si="13"/>
        <v>68</v>
      </c>
      <c r="E87" s="404">
        <v>17987</v>
      </c>
      <c r="F87" s="334">
        <f t="shared" si="14"/>
        <v>0</v>
      </c>
      <c r="G87" s="334">
        <f t="shared" si="15"/>
        <v>0</v>
      </c>
      <c r="H87" s="334">
        <f t="shared" si="16"/>
        <v>1</v>
      </c>
      <c r="I87" s="332">
        <f t="shared" si="17"/>
        <v>1</v>
      </c>
      <c r="J87" s="332">
        <f t="shared" si="12"/>
        <v>1</v>
      </c>
      <c r="K87" s="334"/>
      <c r="L87" s="334"/>
      <c r="M87" s="334"/>
      <c r="N87" s="334"/>
      <c r="O87" s="334"/>
      <c r="P87" s="334"/>
      <c r="Q87" s="334"/>
      <c r="R87" s="334"/>
      <c r="S87" s="334"/>
      <c r="T87" s="334"/>
      <c r="U87" s="334"/>
      <c r="V87" s="334"/>
      <c r="W87" s="334"/>
      <c r="X87" s="334"/>
      <c r="Y87" s="334">
        <v>1</v>
      </c>
      <c r="Z87" s="334"/>
      <c r="AA87" s="334"/>
      <c r="AB87" s="334"/>
      <c r="AC87" s="334"/>
      <c r="AD87" s="334"/>
      <c r="AE87" s="334"/>
      <c r="AF87" s="334"/>
      <c r="AG87" s="334"/>
      <c r="AH87" s="334"/>
      <c r="AI87" s="334"/>
      <c r="AJ87" s="334"/>
      <c r="AK87" s="334"/>
      <c r="AL87" s="334"/>
      <c r="AM87" s="334"/>
      <c r="AN87" s="334"/>
      <c r="AO87" s="334"/>
      <c r="AP87" s="334"/>
      <c r="AQ87" s="334"/>
      <c r="AR87" s="334"/>
      <c r="AS87" s="334"/>
      <c r="AT87" s="334"/>
      <c r="AU87" s="334"/>
      <c r="AV87" s="334"/>
      <c r="AW87" s="334"/>
      <c r="AX87" s="334"/>
      <c r="AY87" s="334"/>
      <c r="AZ87" s="334"/>
      <c r="BA87" s="334"/>
      <c r="BB87" s="334"/>
      <c r="BC87" s="334"/>
      <c r="BD87" s="752"/>
      <c r="BE87" s="752"/>
      <c r="BF87" s="752"/>
      <c r="BG87" s="752"/>
      <c r="BH87" s="752"/>
      <c r="BI87" s="752"/>
      <c r="BJ87" s="752"/>
      <c r="BK87" s="752"/>
      <c r="BL87" s="752"/>
    </row>
    <row r="88" spans="1:64" ht="19.2" x14ac:dyDescent="0.2">
      <c r="A88" s="341">
        <v>131</v>
      </c>
      <c r="B88" s="749" t="s">
        <v>356</v>
      </c>
      <c r="C88" s="750" t="s">
        <v>353</v>
      </c>
      <c r="D88" s="334">
        <f t="shared" si="13"/>
        <v>67</v>
      </c>
      <c r="E88" s="404">
        <v>17994</v>
      </c>
      <c r="F88" s="334">
        <f t="shared" si="14"/>
        <v>0</v>
      </c>
      <c r="G88" s="334">
        <f t="shared" si="15"/>
        <v>0</v>
      </c>
      <c r="H88" s="334">
        <f t="shared" si="16"/>
        <v>1</v>
      </c>
      <c r="I88" s="332">
        <f t="shared" si="17"/>
        <v>1</v>
      </c>
      <c r="J88" s="332">
        <f t="shared" si="12"/>
        <v>1</v>
      </c>
      <c r="K88" s="334"/>
      <c r="L88" s="334"/>
      <c r="M88" s="334"/>
      <c r="N88" s="334"/>
      <c r="O88" s="334"/>
      <c r="P88" s="334"/>
      <c r="Q88" s="334"/>
      <c r="R88" s="334"/>
      <c r="S88" s="334"/>
      <c r="T88" s="334"/>
      <c r="U88" s="334"/>
      <c r="V88" s="334"/>
      <c r="W88" s="334"/>
      <c r="X88" s="334"/>
      <c r="Y88" s="334"/>
      <c r="Z88" s="334"/>
      <c r="AA88" s="334"/>
      <c r="AB88" s="334">
        <v>1</v>
      </c>
      <c r="AC88" s="334"/>
      <c r="AD88" s="334"/>
      <c r="AE88" s="334"/>
      <c r="AF88" s="334"/>
      <c r="AG88" s="334"/>
      <c r="AH88" s="334"/>
      <c r="AI88" s="334"/>
      <c r="AJ88" s="334"/>
      <c r="AK88" s="334"/>
      <c r="AL88" s="334"/>
      <c r="AM88" s="334"/>
      <c r="AN88" s="334"/>
      <c r="AO88" s="334"/>
      <c r="AP88" s="334"/>
      <c r="AQ88" s="334"/>
      <c r="AR88" s="334"/>
      <c r="AS88" s="334"/>
      <c r="AT88" s="334"/>
      <c r="AU88" s="334"/>
      <c r="AV88" s="334"/>
      <c r="AW88" s="334"/>
      <c r="AX88" s="334"/>
      <c r="AY88" s="334"/>
      <c r="AZ88" s="334"/>
      <c r="BA88" s="334"/>
      <c r="BB88" s="334"/>
      <c r="BC88" s="334"/>
      <c r="BD88" s="752"/>
      <c r="BE88" s="752"/>
      <c r="BF88" s="752"/>
      <c r="BG88" s="752"/>
      <c r="BH88" s="752"/>
      <c r="BI88" s="752"/>
      <c r="BJ88" s="752"/>
      <c r="BK88" s="752"/>
      <c r="BL88" s="752"/>
    </row>
    <row r="89" spans="1:64" ht="19.2" x14ac:dyDescent="0.2">
      <c r="A89" s="341">
        <v>2</v>
      </c>
      <c r="B89" s="749" t="s">
        <v>263</v>
      </c>
      <c r="C89" s="750" t="s">
        <v>261</v>
      </c>
      <c r="D89" s="333">
        <f t="shared" si="13"/>
        <v>64</v>
      </c>
      <c r="E89" s="404">
        <v>19387</v>
      </c>
      <c r="F89" s="334">
        <f t="shared" si="14"/>
        <v>0</v>
      </c>
      <c r="G89" s="334">
        <f t="shared" si="15"/>
        <v>0</v>
      </c>
      <c r="H89" s="334">
        <f t="shared" si="16"/>
        <v>0</v>
      </c>
      <c r="I89" s="332">
        <f t="shared" si="17"/>
        <v>0</v>
      </c>
      <c r="J89" s="332">
        <f t="shared" si="12"/>
        <v>0</v>
      </c>
      <c r="K89" s="334"/>
      <c r="L89" s="334"/>
      <c r="M89" s="334"/>
      <c r="N89" s="334"/>
      <c r="O89" s="334"/>
      <c r="P89" s="334"/>
      <c r="Q89" s="334"/>
      <c r="R89" s="334"/>
      <c r="S89" s="334"/>
      <c r="T89" s="334"/>
      <c r="U89" s="334"/>
      <c r="V89" s="334"/>
      <c r="W89" s="334"/>
      <c r="X89" s="334"/>
      <c r="Y89" s="334"/>
      <c r="Z89" s="334"/>
      <c r="AA89" s="334"/>
      <c r="AB89" s="334"/>
      <c r="AC89" s="334"/>
      <c r="AD89" s="334"/>
      <c r="AE89" s="334"/>
      <c r="AF89" s="334"/>
      <c r="AG89" s="334"/>
      <c r="AH89" s="334"/>
      <c r="AI89" s="334"/>
      <c r="AJ89" s="334"/>
      <c r="AK89" s="334"/>
      <c r="AL89" s="334"/>
      <c r="AM89" s="334"/>
      <c r="AN89" s="334"/>
      <c r="AO89" s="334"/>
      <c r="AP89" s="334"/>
      <c r="AQ89" s="334"/>
      <c r="AR89" s="334"/>
      <c r="AS89" s="334"/>
      <c r="AT89" s="334"/>
      <c r="AU89" s="334"/>
      <c r="AV89" s="334"/>
      <c r="AW89" s="334"/>
      <c r="AX89" s="334"/>
      <c r="AY89" s="334"/>
      <c r="AZ89" s="334"/>
      <c r="BA89" s="334"/>
      <c r="BB89" s="334"/>
      <c r="BC89" s="334"/>
      <c r="BD89" s="361"/>
      <c r="BE89" s="361"/>
      <c r="BF89" s="361"/>
      <c r="BG89" s="752"/>
      <c r="BH89" s="753"/>
      <c r="BI89" s="753"/>
      <c r="BJ89" s="753"/>
      <c r="BK89" s="754"/>
      <c r="BL89" s="754"/>
    </row>
    <row r="90" spans="1:64" s="330" customFormat="1" ht="19.2" x14ac:dyDescent="0.2">
      <c r="A90" s="341">
        <v>3</v>
      </c>
      <c r="B90" s="749" t="s">
        <v>264</v>
      </c>
      <c r="C90" s="750" t="s">
        <v>261</v>
      </c>
      <c r="D90" s="333">
        <f t="shared" si="13"/>
        <v>64</v>
      </c>
      <c r="E90" s="404">
        <v>19219</v>
      </c>
      <c r="F90" s="334">
        <f t="shared" si="14"/>
        <v>0</v>
      </c>
      <c r="G90" s="334">
        <f t="shared" si="15"/>
        <v>0</v>
      </c>
      <c r="H90" s="334">
        <f t="shared" si="16"/>
        <v>0</v>
      </c>
      <c r="I90" s="332">
        <f t="shared" si="17"/>
        <v>0</v>
      </c>
      <c r="J90" s="332">
        <f t="shared" si="12"/>
        <v>0</v>
      </c>
      <c r="K90" s="334"/>
      <c r="L90" s="334"/>
      <c r="M90" s="334"/>
      <c r="N90" s="334"/>
      <c r="O90" s="334"/>
      <c r="P90" s="334"/>
      <c r="Q90" s="334"/>
      <c r="R90" s="334"/>
      <c r="S90" s="334"/>
      <c r="T90" s="334"/>
      <c r="U90" s="334"/>
      <c r="V90" s="334"/>
      <c r="W90" s="334"/>
      <c r="X90" s="334"/>
      <c r="Y90" s="334"/>
      <c r="Z90" s="334"/>
      <c r="AA90" s="334"/>
      <c r="AB90" s="334"/>
      <c r="AC90" s="334"/>
      <c r="AD90" s="334"/>
      <c r="AE90" s="334"/>
      <c r="AF90" s="334"/>
      <c r="AG90" s="334"/>
      <c r="AH90" s="334"/>
      <c r="AI90" s="334"/>
      <c r="AJ90" s="334"/>
      <c r="AK90" s="334"/>
      <c r="AL90" s="334"/>
      <c r="AM90" s="334"/>
      <c r="AN90" s="334"/>
      <c r="AO90" s="334"/>
      <c r="AP90" s="334"/>
      <c r="AQ90" s="334"/>
      <c r="AR90" s="334"/>
      <c r="AS90" s="334"/>
      <c r="AT90" s="334"/>
      <c r="AU90" s="334"/>
      <c r="AV90" s="334"/>
      <c r="AW90" s="334"/>
      <c r="AX90" s="334"/>
      <c r="AY90" s="334"/>
      <c r="AZ90" s="334"/>
      <c r="BA90" s="334"/>
      <c r="BB90" s="334"/>
      <c r="BC90" s="334"/>
      <c r="BD90" s="361"/>
      <c r="BE90" s="361"/>
      <c r="BF90" s="361"/>
      <c r="BG90" s="752"/>
      <c r="BH90" s="753"/>
      <c r="BI90" s="753"/>
      <c r="BJ90" s="753"/>
      <c r="BK90" s="754"/>
      <c r="BL90" s="754"/>
    </row>
    <row r="91" spans="1:64" s="330" customFormat="1" ht="19.2" x14ac:dyDescent="0.2">
      <c r="A91" s="341">
        <v>6</v>
      </c>
      <c r="B91" s="749" t="s">
        <v>268</v>
      </c>
      <c r="C91" s="750" t="s">
        <v>714</v>
      </c>
      <c r="D91" s="333">
        <f t="shared" si="13"/>
        <v>61</v>
      </c>
      <c r="E91" s="404">
        <v>20517</v>
      </c>
      <c r="F91" s="334">
        <f t="shared" si="14"/>
        <v>0</v>
      </c>
      <c r="G91" s="334">
        <f t="shared" si="15"/>
        <v>0</v>
      </c>
      <c r="H91" s="334">
        <f t="shared" si="16"/>
        <v>0</v>
      </c>
      <c r="I91" s="332">
        <f t="shared" si="17"/>
        <v>0</v>
      </c>
      <c r="J91" s="332">
        <f t="shared" si="12"/>
        <v>0</v>
      </c>
      <c r="K91" s="334"/>
      <c r="L91" s="334"/>
      <c r="M91" s="334"/>
      <c r="N91" s="334"/>
      <c r="O91" s="334"/>
      <c r="P91" s="334"/>
      <c r="Q91" s="334"/>
      <c r="R91" s="334"/>
      <c r="S91" s="334"/>
      <c r="T91" s="334"/>
      <c r="U91" s="334"/>
      <c r="V91" s="334"/>
      <c r="W91" s="334"/>
      <c r="X91" s="334"/>
      <c r="Y91" s="334"/>
      <c r="Z91" s="334"/>
      <c r="AA91" s="334"/>
      <c r="AB91" s="334"/>
      <c r="AC91" s="334"/>
      <c r="AD91" s="334"/>
      <c r="AE91" s="334"/>
      <c r="AF91" s="334"/>
      <c r="AG91" s="334"/>
      <c r="AH91" s="334"/>
      <c r="AI91" s="334"/>
      <c r="AJ91" s="334"/>
      <c r="AK91" s="334"/>
      <c r="AL91" s="334"/>
      <c r="AM91" s="334"/>
      <c r="AN91" s="334"/>
      <c r="AO91" s="334"/>
      <c r="AP91" s="334"/>
      <c r="AQ91" s="334"/>
      <c r="AR91" s="334"/>
      <c r="AS91" s="334"/>
      <c r="AT91" s="334"/>
      <c r="AU91" s="334"/>
      <c r="AV91" s="334"/>
      <c r="AW91" s="334"/>
      <c r="AX91" s="334"/>
      <c r="AY91" s="334"/>
      <c r="AZ91" s="334"/>
      <c r="BA91" s="334"/>
      <c r="BB91" s="334"/>
      <c r="BC91" s="334"/>
      <c r="BD91" s="361"/>
      <c r="BE91" s="361"/>
      <c r="BF91" s="361"/>
      <c r="BG91" s="752"/>
      <c r="BH91" s="753"/>
      <c r="BI91" s="753"/>
      <c r="BJ91" s="753"/>
      <c r="BK91" s="754"/>
      <c r="BL91" s="754"/>
    </row>
    <row r="92" spans="1:64" ht="19.2" x14ac:dyDescent="0.2">
      <c r="A92" s="341">
        <v>9</v>
      </c>
      <c r="B92" s="761" t="s">
        <v>271</v>
      </c>
      <c r="C92" s="762" t="s">
        <v>272</v>
      </c>
      <c r="D92" s="665">
        <f t="shared" si="13"/>
        <v>68</v>
      </c>
      <c r="E92" s="664">
        <v>17735</v>
      </c>
      <c r="F92" s="672">
        <f t="shared" si="14"/>
        <v>0</v>
      </c>
      <c r="G92" s="672">
        <f t="shared" si="15"/>
        <v>0</v>
      </c>
      <c r="H92" s="672">
        <f t="shared" si="16"/>
        <v>0</v>
      </c>
      <c r="I92" s="337">
        <f t="shared" si="17"/>
        <v>0</v>
      </c>
      <c r="J92" s="337">
        <f t="shared" si="12"/>
        <v>0</v>
      </c>
      <c r="K92" s="672"/>
      <c r="L92" s="672"/>
      <c r="M92" s="672"/>
      <c r="N92" s="672"/>
      <c r="O92" s="672"/>
      <c r="P92" s="672"/>
      <c r="Q92" s="672"/>
      <c r="R92" s="672"/>
      <c r="S92" s="672"/>
      <c r="T92" s="672"/>
      <c r="U92" s="672"/>
      <c r="V92" s="672"/>
      <c r="W92" s="672"/>
      <c r="X92" s="672"/>
      <c r="Y92" s="672"/>
      <c r="Z92" s="672"/>
      <c r="AA92" s="672"/>
      <c r="AB92" s="672"/>
      <c r="AC92" s="672"/>
      <c r="AD92" s="672"/>
      <c r="AE92" s="672"/>
      <c r="AF92" s="672"/>
      <c r="AG92" s="672"/>
      <c r="AH92" s="672"/>
      <c r="AI92" s="672"/>
      <c r="AJ92" s="672"/>
      <c r="AK92" s="672"/>
      <c r="AL92" s="672"/>
      <c r="AM92" s="672"/>
      <c r="AN92" s="672"/>
      <c r="AO92" s="672"/>
      <c r="AP92" s="672"/>
      <c r="AQ92" s="672"/>
      <c r="AR92" s="672"/>
      <c r="AS92" s="672"/>
      <c r="AT92" s="672"/>
      <c r="AU92" s="672"/>
      <c r="AV92" s="672"/>
      <c r="AW92" s="672"/>
      <c r="AX92" s="672"/>
      <c r="AY92" s="672"/>
      <c r="AZ92" s="672"/>
      <c r="BA92" s="672"/>
      <c r="BB92" s="672"/>
      <c r="BC92" s="672"/>
      <c r="BD92" s="364"/>
      <c r="BE92" s="364"/>
      <c r="BF92" s="364"/>
      <c r="BG92" s="755"/>
      <c r="BH92" s="756"/>
      <c r="BI92" s="756"/>
      <c r="BJ92" s="756"/>
      <c r="BK92" s="757"/>
      <c r="BL92" s="757"/>
    </row>
    <row r="93" spans="1:64" s="330" customFormat="1" ht="19.2" x14ac:dyDescent="0.2">
      <c r="A93" s="341">
        <v>12</v>
      </c>
      <c r="B93" s="749" t="s">
        <v>180</v>
      </c>
      <c r="C93" s="750" t="s">
        <v>276</v>
      </c>
      <c r="D93" s="333">
        <f t="shared" si="13"/>
        <v>62</v>
      </c>
      <c r="E93" s="404">
        <v>20003</v>
      </c>
      <c r="F93" s="334">
        <f t="shared" si="14"/>
        <v>0</v>
      </c>
      <c r="G93" s="334">
        <f t="shared" si="15"/>
        <v>0</v>
      </c>
      <c r="H93" s="334">
        <f t="shared" si="16"/>
        <v>0</v>
      </c>
      <c r="I93" s="332">
        <f t="shared" si="17"/>
        <v>0</v>
      </c>
      <c r="J93" s="332">
        <f t="shared" si="12"/>
        <v>0</v>
      </c>
      <c r="K93" s="334"/>
      <c r="L93" s="334"/>
      <c r="M93" s="334"/>
      <c r="N93" s="334"/>
      <c r="O93" s="334"/>
      <c r="P93" s="334"/>
      <c r="Q93" s="334"/>
      <c r="R93" s="334"/>
      <c r="S93" s="334"/>
      <c r="T93" s="334"/>
      <c r="U93" s="334"/>
      <c r="V93" s="334"/>
      <c r="W93" s="334"/>
      <c r="X93" s="334"/>
      <c r="Y93" s="334"/>
      <c r="Z93" s="334"/>
      <c r="AA93" s="334"/>
      <c r="AB93" s="334"/>
      <c r="AC93" s="334"/>
      <c r="AD93" s="334"/>
      <c r="AE93" s="334"/>
      <c r="AF93" s="334"/>
      <c r="AG93" s="334"/>
      <c r="AH93" s="334"/>
      <c r="AI93" s="334"/>
      <c r="AJ93" s="334"/>
      <c r="AK93" s="334"/>
      <c r="AL93" s="334"/>
      <c r="AM93" s="334"/>
      <c r="AN93" s="334"/>
      <c r="AO93" s="334"/>
      <c r="AP93" s="334"/>
      <c r="AQ93" s="334"/>
      <c r="AR93" s="334"/>
      <c r="AS93" s="334"/>
      <c r="AT93" s="334"/>
      <c r="AU93" s="334"/>
      <c r="AV93" s="334"/>
      <c r="AW93" s="334"/>
      <c r="AX93" s="334"/>
      <c r="AY93" s="334"/>
      <c r="AZ93" s="334"/>
      <c r="BA93" s="334"/>
      <c r="BB93" s="334"/>
      <c r="BC93" s="334"/>
      <c r="BD93" s="361"/>
      <c r="BE93" s="361"/>
      <c r="BF93" s="361"/>
      <c r="BG93" s="752"/>
      <c r="BH93" s="753"/>
      <c r="BI93" s="753"/>
      <c r="BJ93" s="753"/>
      <c r="BK93" s="754"/>
      <c r="BL93" s="754"/>
    </row>
    <row r="94" spans="1:64" ht="19.2" x14ac:dyDescent="0.2">
      <c r="A94" s="341">
        <v>13</v>
      </c>
      <c r="B94" s="749" t="s">
        <v>200</v>
      </c>
      <c r="C94" s="750" t="s">
        <v>261</v>
      </c>
      <c r="D94" s="333">
        <f t="shared" si="13"/>
        <v>68</v>
      </c>
      <c r="E94" s="404">
        <v>17630</v>
      </c>
      <c r="F94" s="334">
        <f t="shared" si="14"/>
        <v>0</v>
      </c>
      <c r="G94" s="334">
        <f t="shared" si="15"/>
        <v>0</v>
      </c>
      <c r="H94" s="334">
        <f t="shared" si="16"/>
        <v>0</v>
      </c>
      <c r="I94" s="332">
        <f t="shared" si="17"/>
        <v>0</v>
      </c>
      <c r="J94" s="332">
        <f t="shared" si="12"/>
        <v>0</v>
      </c>
      <c r="K94" s="334"/>
      <c r="L94" s="334"/>
      <c r="M94" s="334"/>
      <c r="N94" s="334"/>
      <c r="O94" s="334"/>
      <c r="P94" s="334"/>
      <c r="Q94" s="334"/>
      <c r="R94" s="334"/>
      <c r="S94" s="334"/>
      <c r="T94" s="334"/>
      <c r="U94" s="334"/>
      <c r="V94" s="334"/>
      <c r="W94" s="334"/>
      <c r="X94" s="334"/>
      <c r="Y94" s="334"/>
      <c r="Z94" s="334"/>
      <c r="AA94" s="334"/>
      <c r="AB94" s="334"/>
      <c r="AC94" s="334"/>
      <c r="AD94" s="334"/>
      <c r="AE94" s="334"/>
      <c r="AF94" s="334"/>
      <c r="AG94" s="334"/>
      <c r="AH94" s="334"/>
      <c r="AI94" s="334"/>
      <c r="AJ94" s="334"/>
      <c r="AK94" s="334"/>
      <c r="AL94" s="334"/>
      <c r="AM94" s="334"/>
      <c r="AN94" s="334"/>
      <c r="AO94" s="334"/>
      <c r="AP94" s="334"/>
      <c r="AQ94" s="334"/>
      <c r="AR94" s="334"/>
      <c r="AS94" s="334"/>
      <c r="AT94" s="334"/>
      <c r="AU94" s="334"/>
      <c r="AV94" s="334"/>
      <c r="AW94" s="334"/>
      <c r="AX94" s="334"/>
      <c r="AY94" s="334"/>
      <c r="AZ94" s="334"/>
      <c r="BA94" s="334"/>
      <c r="BB94" s="334"/>
      <c r="BC94" s="334"/>
      <c r="BD94" s="361"/>
      <c r="BE94" s="361"/>
      <c r="BF94" s="361"/>
      <c r="BG94" s="752"/>
      <c r="BH94" s="753"/>
      <c r="BI94" s="753"/>
      <c r="BJ94" s="753"/>
      <c r="BK94" s="754"/>
      <c r="BL94" s="754"/>
    </row>
    <row r="95" spans="1:64" s="330" customFormat="1" ht="19.2" x14ac:dyDescent="0.2">
      <c r="A95" s="341">
        <v>20</v>
      </c>
      <c r="B95" s="749" t="s">
        <v>281</v>
      </c>
      <c r="C95" s="750" t="s">
        <v>280</v>
      </c>
      <c r="D95" s="333">
        <f t="shared" si="13"/>
        <v>67</v>
      </c>
      <c r="E95" s="404">
        <v>18023</v>
      </c>
      <c r="F95" s="334">
        <f t="shared" si="14"/>
        <v>0</v>
      </c>
      <c r="G95" s="334">
        <f t="shared" si="15"/>
        <v>0</v>
      </c>
      <c r="H95" s="334">
        <f t="shared" si="16"/>
        <v>0</v>
      </c>
      <c r="I95" s="332">
        <f t="shared" si="17"/>
        <v>0</v>
      </c>
      <c r="J95" s="332">
        <f t="shared" ref="J95:J126" si="18">SUM(H95+G95*2+F95*3)</f>
        <v>0</v>
      </c>
      <c r="K95" s="334"/>
      <c r="L95" s="334"/>
      <c r="M95" s="334"/>
      <c r="N95" s="334"/>
      <c r="O95" s="334"/>
      <c r="P95" s="334"/>
      <c r="Q95" s="334"/>
      <c r="R95" s="334"/>
      <c r="S95" s="334"/>
      <c r="T95" s="334"/>
      <c r="U95" s="334"/>
      <c r="V95" s="334"/>
      <c r="W95" s="334"/>
      <c r="X95" s="334"/>
      <c r="Y95" s="334"/>
      <c r="Z95" s="334"/>
      <c r="AA95" s="334"/>
      <c r="AB95" s="334"/>
      <c r="AC95" s="334"/>
      <c r="AD95" s="334"/>
      <c r="AE95" s="334"/>
      <c r="AF95" s="334"/>
      <c r="AG95" s="334"/>
      <c r="AH95" s="334"/>
      <c r="AI95" s="334"/>
      <c r="AJ95" s="334"/>
      <c r="AK95" s="334"/>
      <c r="AL95" s="334"/>
      <c r="AM95" s="334"/>
      <c r="AN95" s="334"/>
      <c r="AO95" s="334"/>
      <c r="AP95" s="334"/>
      <c r="AQ95" s="334"/>
      <c r="AR95" s="334"/>
      <c r="AS95" s="334"/>
      <c r="AT95" s="334"/>
      <c r="AU95" s="334"/>
      <c r="AV95" s="334"/>
      <c r="AW95" s="334"/>
      <c r="AX95" s="334"/>
      <c r="AY95" s="334"/>
      <c r="AZ95" s="334"/>
      <c r="BA95" s="334"/>
      <c r="BB95" s="334"/>
      <c r="BC95" s="334"/>
      <c r="BD95" s="361"/>
      <c r="BE95" s="361"/>
      <c r="BF95" s="361"/>
      <c r="BG95" s="752"/>
      <c r="BH95" s="753"/>
      <c r="BI95" s="753"/>
      <c r="BJ95" s="753"/>
      <c r="BK95" s="752"/>
      <c r="BL95" s="752"/>
    </row>
    <row r="96" spans="1:64" ht="19.2" x14ac:dyDescent="0.2">
      <c r="A96" s="341">
        <v>24</v>
      </c>
      <c r="B96" s="749" t="s">
        <v>228</v>
      </c>
      <c r="C96" s="750" t="s">
        <v>280</v>
      </c>
      <c r="D96" s="333">
        <f t="shared" si="13"/>
        <v>67</v>
      </c>
      <c r="E96" s="404">
        <v>18258</v>
      </c>
      <c r="F96" s="334">
        <f t="shared" si="14"/>
        <v>0</v>
      </c>
      <c r="G96" s="334">
        <f t="shared" si="15"/>
        <v>0</v>
      </c>
      <c r="H96" s="334">
        <f t="shared" si="16"/>
        <v>0</v>
      </c>
      <c r="I96" s="332">
        <f t="shared" si="17"/>
        <v>0</v>
      </c>
      <c r="J96" s="332">
        <f t="shared" si="18"/>
        <v>0</v>
      </c>
      <c r="K96" s="334"/>
      <c r="L96" s="334"/>
      <c r="M96" s="334"/>
      <c r="N96" s="334"/>
      <c r="O96" s="334"/>
      <c r="P96" s="334"/>
      <c r="Q96" s="334"/>
      <c r="R96" s="334"/>
      <c r="S96" s="334"/>
      <c r="T96" s="334"/>
      <c r="U96" s="334"/>
      <c r="V96" s="334"/>
      <c r="W96" s="334"/>
      <c r="X96" s="334"/>
      <c r="Y96" s="334"/>
      <c r="Z96" s="334"/>
      <c r="AA96" s="334"/>
      <c r="AB96" s="334"/>
      <c r="AC96" s="334"/>
      <c r="AD96" s="334"/>
      <c r="AE96" s="334"/>
      <c r="AF96" s="334"/>
      <c r="AG96" s="334"/>
      <c r="AH96" s="334"/>
      <c r="AI96" s="334"/>
      <c r="AJ96" s="334"/>
      <c r="AK96" s="334"/>
      <c r="AL96" s="334"/>
      <c r="AM96" s="334"/>
      <c r="AN96" s="334"/>
      <c r="AO96" s="334"/>
      <c r="AP96" s="334"/>
      <c r="AQ96" s="334"/>
      <c r="AR96" s="334"/>
      <c r="AS96" s="334"/>
      <c r="AT96" s="334"/>
      <c r="AU96" s="334"/>
      <c r="AV96" s="334"/>
      <c r="AW96" s="334"/>
      <c r="AX96" s="334"/>
      <c r="AY96" s="334"/>
      <c r="AZ96" s="334"/>
      <c r="BA96" s="334"/>
      <c r="BB96" s="334"/>
      <c r="BC96" s="334"/>
      <c r="BD96" s="361"/>
      <c r="BE96" s="361"/>
      <c r="BF96" s="361"/>
      <c r="BG96" s="752"/>
      <c r="BH96" s="753"/>
      <c r="BI96" s="753"/>
      <c r="BJ96" s="753"/>
      <c r="BK96" s="752"/>
      <c r="BL96" s="752"/>
    </row>
    <row r="97" spans="1:65" s="330" customFormat="1" ht="19.2" x14ac:dyDescent="0.2">
      <c r="A97" s="341">
        <v>27</v>
      </c>
      <c r="B97" s="749" t="s">
        <v>286</v>
      </c>
      <c r="C97" s="750" t="s">
        <v>715</v>
      </c>
      <c r="D97" s="333">
        <f t="shared" si="13"/>
        <v>69</v>
      </c>
      <c r="E97" s="404">
        <v>17521</v>
      </c>
      <c r="F97" s="334">
        <f t="shared" si="14"/>
        <v>0</v>
      </c>
      <c r="G97" s="334">
        <f t="shared" si="15"/>
        <v>0</v>
      </c>
      <c r="H97" s="334">
        <f t="shared" si="16"/>
        <v>0</v>
      </c>
      <c r="I97" s="332">
        <f t="shared" si="17"/>
        <v>0</v>
      </c>
      <c r="J97" s="332">
        <f t="shared" si="18"/>
        <v>0</v>
      </c>
      <c r="K97" s="334"/>
      <c r="L97" s="334"/>
      <c r="M97" s="334"/>
      <c r="N97" s="334"/>
      <c r="O97" s="334"/>
      <c r="P97" s="334"/>
      <c r="Q97" s="334"/>
      <c r="R97" s="334"/>
      <c r="S97" s="334"/>
      <c r="T97" s="334"/>
      <c r="U97" s="334"/>
      <c r="V97" s="334"/>
      <c r="W97" s="334"/>
      <c r="X97" s="334"/>
      <c r="Y97" s="334"/>
      <c r="Z97" s="334"/>
      <c r="AA97" s="334"/>
      <c r="AB97" s="334"/>
      <c r="AC97" s="334"/>
      <c r="AD97" s="334"/>
      <c r="AE97" s="334"/>
      <c r="AF97" s="334"/>
      <c r="AG97" s="334"/>
      <c r="AH97" s="334"/>
      <c r="AI97" s="334"/>
      <c r="AJ97" s="334"/>
      <c r="AK97" s="334"/>
      <c r="AL97" s="334"/>
      <c r="AM97" s="334"/>
      <c r="AN97" s="334"/>
      <c r="AO97" s="334"/>
      <c r="AP97" s="334"/>
      <c r="AQ97" s="334"/>
      <c r="AR97" s="334"/>
      <c r="AS97" s="334"/>
      <c r="AT97" s="334"/>
      <c r="AU97" s="334"/>
      <c r="AV97" s="334"/>
      <c r="AW97" s="334"/>
      <c r="AX97" s="334"/>
      <c r="AY97" s="334"/>
      <c r="AZ97" s="334"/>
      <c r="BA97" s="334"/>
      <c r="BB97" s="334"/>
      <c r="BC97" s="334"/>
      <c r="BD97" s="361"/>
      <c r="BE97" s="361"/>
      <c r="BF97" s="361"/>
      <c r="BG97" s="752"/>
      <c r="BH97" s="753"/>
      <c r="BI97" s="753"/>
      <c r="BJ97" s="753"/>
      <c r="BK97" s="752"/>
      <c r="BL97" s="752"/>
    </row>
    <row r="98" spans="1:65" ht="19.2" x14ac:dyDescent="0.2">
      <c r="A98" s="341">
        <v>34</v>
      </c>
      <c r="B98" s="749" t="s">
        <v>293</v>
      </c>
      <c r="C98" s="750" t="s">
        <v>290</v>
      </c>
      <c r="D98" s="333">
        <f t="shared" si="13"/>
        <v>66</v>
      </c>
      <c r="E98" s="404">
        <v>18519</v>
      </c>
      <c r="F98" s="334">
        <f t="shared" si="14"/>
        <v>0</v>
      </c>
      <c r="G98" s="334">
        <f t="shared" si="15"/>
        <v>0</v>
      </c>
      <c r="H98" s="334">
        <f t="shared" si="16"/>
        <v>0</v>
      </c>
      <c r="I98" s="332">
        <f t="shared" si="17"/>
        <v>0</v>
      </c>
      <c r="J98" s="332">
        <f t="shared" si="18"/>
        <v>0</v>
      </c>
      <c r="K98" s="334"/>
      <c r="L98" s="334"/>
      <c r="M98" s="334"/>
      <c r="N98" s="334"/>
      <c r="O98" s="334"/>
      <c r="P98" s="334"/>
      <c r="Q98" s="334"/>
      <c r="R98" s="334"/>
      <c r="S98" s="334"/>
      <c r="T98" s="334"/>
      <c r="U98" s="334"/>
      <c r="V98" s="334"/>
      <c r="W98" s="334"/>
      <c r="X98" s="334"/>
      <c r="Y98" s="334"/>
      <c r="Z98" s="334"/>
      <c r="AA98" s="334"/>
      <c r="AB98" s="334"/>
      <c r="AC98" s="334"/>
      <c r="AD98" s="334"/>
      <c r="AE98" s="334"/>
      <c r="AF98" s="334"/>
      <c r="AG98" s="334"/>
      <c r="AH98" s="334"/>
      <c r="AI98" s="334"/>
      <c r="AJ98" s="334"/>
      <c r="AK98" s="334"/>
      <c r="AL98" s="334"/>
      <c r="AM98" s="334"/>
      <c r="AN98" s="334"/>
      <c r="AO98" s="334"/>
      <c r="AP98" s="334"/>
      <c r="AQ98" s="334"/>
      <c r="AR98" s="334"/>
      <c r="AS98" s="334"/>
      <c r="AT98" s="334"/>
      <c r="AU98" s="334"/>
      <c r="AV98" s="334"/>
      <c r="AW98" s="334"/>
      <c r="AX98" s="334"/>
      <c r="AY98" s="334"/>
      <c r="AZ98" s="334"/>
      <c r="BA98" s="334"/>
      <c r="BB98" s="334"/>
      <c r="BC98" s="334"/>
      <c r="BD98" s="361"/>
      <c r="BE98" s="361"/>
      <c r="BF98" s="361"/>
      <c r="BG98" s="752"/>
      <c r="BH98" s="753"/>
      <c r="BI98" s="753"/>
      <c r="BJ98" s="753"/>
      <c r="BK98" s="752"/>
      <c r="BL98" s="752"/>
    </row>
    <row r="99" spans="1:65" s="330" customFormat="1" ht="19.2" x14ac:dyDescent="0.2">
      <c r="A99" s="341">
        <v>35</v>
      </c>
      <c r="B99" s="749" t="s">
        <v>294</v>
      </c>
      <c r="C99" s="750" t="s">
        <v>290</v>
      </c>
      <c r="D99" s="333">
        <f t="shared" si="13"/>
        <v>68</v>
      </c>
      <c r="E99" s="404">
        <v>17814</v>
      </c>
      <c r="F99" s="334">
        <f t="shared" si="14"/>
        <v>0</v>
      </c>
      <c r="G99" s="334">
        <f t="shared" si="15"/>
        <v>0</v>
      </c>
      <c r="H99" s="334">
        <f t="shared" si="16"/>
        <v>0</v>
      </c>
      <c r="I99" s="332">
        <f t="shared" si="17"/>
        <v>0</v>
      </c>
      <c r="J99" s="332">
        <f t="shared" si="18"/>
        <v>0</v>
      </c>
      <c r="K99" s="334"/>
      <c r="L99" s="334"/>
      <c r="M99" s="334"/>
      <c r="N99" s="334"/>
      <c r="O99" s="334"/>
      <c r="P99" s="334"/>
      <c r="Q99" s="334"/>
      <c r="R99" s="334"/>
      <c r="S99" s="334"/>
      <c r="T99" s="334"/>
      <c r="U99" s="334"/>
      <c r="V99" s="334"/>
      <c r="W99" s="334"/>
      <c r="X99" s="334"/>
      <c r="Y99" s="334"/>
      <c r="Z99" s="334"/>
      <c r="AA99" s="334"/>
      <c r="AB99" s="334"/>
      <c r="AC99" s="334"/>
      <c r="AD99" s="334"/>
      <c r="AE99" s="334"/>
      <c r="AF99" s="334"/>
      <c r="AG99" s="334"/>
      <c r="AH99" s="334"/>
      <c r="AI99" s="334"/>
      <c r="AJ99" s="334"/>
      <c r="AK99" s="334"/>
      <c r="AL99" s="334"/>
      <c r="AM99" s="334"/>
      <c r="AN99" s="334"/>
      <c r="AO99" s="334"/>
      <c r="AP99" s="334"/>
      <c r="AQ99" s="334"/>
      <c r="AR99" s="334"/>
      <c r="AS99" s="334"/>
      <c r="AT99" s="334"/>
      <c r="AU99" s="334"/>
      <c r="AV99" s="334"/>
      <c r="AW99" s="334"/>
      <c r="AX99" s="334"/>
      <c r="AY99" s="334"/>
      <c r="AZ99" s="334"/>
      <c r="BA99" s="334"/>
      <c r="BB99" s="334"/>
      <c r="BC99" s="334"/>
      <c r="BD99" s="361"/>
      <c r="BE99" s="361"/>
      <c r="BF99" s="361"/>
      <c r="BG99" s="752"/>
      <c r="BH99" s="753"/>
      <c r="BI99" s="753"/>
      <c r="BJ99" s="753"/>
      <c r="BK99" s="752"/>
      <c r="BL99" s="752"/>
    </row>
    <row r="100" spans="1:65" ht="19.2" x14ac:dyDescent="0.2">
      <c r="A100" s="341">
        <v>37</v>
      </c>
      <c r="B100" s="749" t="s">
        <v>296</v>
      </c>
      <c r="C100" s="750" t="s">
        <v>290</v>
      </c>
      <c r="D100" s="333">
        <f t="shared" si="13"/>
        <v>64</v>
      </c>
      <c r="E100" s="404">
        <v>19203</v>
      </c>
      <c r="F100" s="334">
        <f t="shared" si="14"/>
        <v>0</v>
      </c>
      <c r="G100" s="334">
        <f t="shared" si="15"/>
        <v>0</v>
      </c>
      <c r="H100" s="334">
        <f t="shared" si="16"/>
        <v>0</v>
      </c>
      <c r="I100" s="332">
        <f t="shared" si="17"/>
        <v>0</v>
      </c>
      <c r="J100" s="332">
        <f t="shared" si="18"/>
        <v>0</v>
      </c>
      <c r="K100" s="334"/>
      <c r="L100" s="334"/>
      <c r="M100" s="334"/>
      <c r="N100" s="334"/>
      <c r="O100" s="334"/>
      <c r="P100" s="334"/>
      <c r="Q100" s="334"/>
      <c r="R100" s="334"/>
      <c r="S100" s="334"/>
      <c r="T100" s="334"/>
      <c r="U100" s="334"/>
      <c r="V100" s="334"/>
      <c r="W100" s="334"/>
      <c r="X100" s="334"/>
      <c r="Y100" s="334"/>
      <c r="Z100" s="334"/>
      <c r="AA100" s="334"/>
      <c r="AB100" s="334"/>
      <c r="AC100" s="334"/>
      <c r="AD100" s="334"/>
      <c r="AE100" s="334"/>
      <c r="AF100" s="334"/>
      <c r="AG100" s="334"/>
      <c r="AH100" s="334"/>
      <c r="AI100" s="334"/>
      <c r="AJ100" s="334"/>
      <c r="AK100" s="334"/>
      <c r="AL100" s="334"/>
      <c r="AM100" s="334"/>
      <c r="AN100" s="334"/>
      <c r="AO100" s="334"/>
      <c r="AP100" s="334"/>
      <c r="AQ100" s="334"/>
      <c r="AR100" s="334"/>
      <c r="AS100" s="334"/>
      <c r="AT100" s="334"/>
      <c r="AU100" s="334"/>
      <c r="AV100" s="334"/>
      <c r="AW100" s="334"/>
      <c r="AX100" s="334"/>
      <c r="AY100" s="334"/>
      <c r="AZ100" s="334"/>
      <c r="BA100" s="334"/>
      <c r="BB100" s="334"/>
      <c r="BC100" s="334"/>
      <c r="BD100" s="361"/>
      <c r="BE100" s="361"/>
      <c r="BF100" s="361"/>
      <c r="BG100" s="752"/>
      <c r="BH100" s="753"/>
      <c r="BI100" s="753"/>
      <c r="BJ100" s="753"/>
      <c r="BK100" s="752"/>
      <c r="BL100" s="752"/>
    </row>
    <row r="101" spans="1:65" ht="19.2" x14ac:dyDescent="0.2">
      <c r="A101" s="341">
        <v>38</v>
      </c>
      <c r="B101" s="749" t="s">
        <v>297</v>
      </c>
      <c r="C101" s="750" t="s">
        <v>290</v>
      </c>
      <c r="D101" s="333">
        <f t="shared" si="13"/>
        <v>61</v>
      </c>
      <c r="E101" s="404">
        <v>20537</v>
      </c>
      <c r="F101" s="334">
        <f t="shared" si="14"/>
        <v>0</v>
      </c>
      <c r="G101" s="334">
        <f t="shared" si="15"/>
        <v>0</v>
      </c>
      <c r="H101" s="334">
        <f t="shared" si="16"/>
        <v>0</v>
      </c>
      <c r="I101" s="332">
        <f t="shared" si="17"/>
        <v>0</v>
      </c>
      <c r="J101" s="332">
        <f t="shared" si="18"/>
        <v>0</v>
      </c>
      <c r="K101" s="334"/>
      <c r="L101" s="334"/>
      <c r="M101" s="334"/>
      <c r="N101" s="334"/>
      <c r="O101" s="334"/>
      <c r="P101" s="334"/>
      <c r="Q101" s="334"/>
      <c r="R101" s="334"/>
      <c r="S101" s="334"/>
      <c r="T101" s="334"/>
      <c r="U101" s="334"/>
      <c r="V101" s="334"/>
      <c r="W101" s="334"/>
      <c r="X101" s="334"/>
      <c r="Y101" s="334"/>
      <c r="Z101" s="334"/>
      <c r="AA101" s="334"/>
      <c r="AB101" s="334"/>
      <c r="AC101" s="334"/>
      <c r="AD101" s="334"/>
      <c r="AE101" s="334"/>
      <c r="AF101" s="334"/>
      <c r="AG101" s="334"/>
      <c r="AH101" s="334"/>
      <c r="AI101" s="334"/>
      <c r="AJ101" s="334"/>
      <c r="AK101" s="334"/>
      <c r="AL101" s="334"/>
      <c r="AM101" s="334"/>
      <c r="AN101" s="334"/>
      <c r="AO101" s="334"/>
      <c r="AP101" s="334"/>
      <c r="AQ101" s="334"/>
      <c r="AR101" s="334"/>
      <c r="AS101" s="334"/>
      <c r="AT101" s="334"/>
      <c r="AU101" s="334"/>
      <c r="AV101" s="334"/>
      <c r="AW101" s="334"/>
      <c r="AX101" s="334"/>
      <c r="AY101" s="334"/>
      <c r="AZ101" s="334"/>
      <c r="BA101" s="334"/>
      <c r="BB101" s="334"/>
      <c r="BC101" s="334"/>
      <c r="BD101" s="361"/>
      <c r="BE101" s="361"/>
      <c r="BF101" s="361"/>
      <c r="BG101" s="752"/>
      <c r="BH101" s="753"/>
      <c r="BI101" s="753"/>
      <c r="BJ101" s="753"/>
      <c r="BK101" s="752"/>
      <c r="BL101" s="752"/>
    </row>
    <row r="102" spans="1:65" ht="19.2" x14ac:dyDescent="0.2">
      <c r="A102" s="341">
        <v>39</v>
      </c>
      <c r="B102" s="749" t="s">
        <v>298</v>
      </c>
      <c r="C102" s="750" t="s">
        <v>290</v>
      </c>
      <c r="D102" s="333">
        <f t="shared" si="13"/>
        <v>65</v>
      </c>
      <c r="E102" s="404">
        <v>19007</v>
      </c>
      <c r="F102" s="334">
        <f t="shared" si="14"/>
        <v>0</v>
      </c>
      <c r="G102" s="334">
        <f t="shared" si="15"/>
        <v>0</v>
      </c>
      <c r="H102" s="334">
        <f t="shared" si="16"/>
        <v>0</v>
      </c>
      <c r="I102" s="332">
        <f t="shared" si="17"/>
        <v>0</v>
      </c>
      <c r="J102" s="332">
        <f t="shared" si="18"/>
        <v>0</v>
      </c>
      <c r="K102" s="334"/>
      <c r="L102" s="334"/>
      <c r="M102" s="334"/>
      <c r="N102" s="334"/>
      <c r="O102" s="334"/>
      <c r="P102" s="334"/>
      <c r="Q102" s="334"/>
      <c r="R102" s="334"/>
      <c r="S102" s="334"/>
      <c r="T102" s="334"/>
      <c r="U102" s="334"/>
      <c r="V102" s="334"/>
      <c r="W102" s="334"/>
      <c r="X102" s="334"/>
      <c r="Y102" s="334"/>
      <c r="Z102" s="334"/>
      <c r="AA102" s="334"/>
      <c r="AB102" s="334"/>
      <c r="AC102" s="334"/>
      <c r="AD102" s="334"/>
      <c r="AE102" s="334"/>
      <c r="AF102" s="334"/>
      <c r="AG102" s="334"/>
      <c r="AH102" s="334"/>
      <c r="AI102" s="334"/>
      <c r="AJ102" s="334"/>
      <c r="AK102" s="334"/>
      <c r="AL102" s="334"/>
      <c r="AM102" s="334"/>
      <c r="AN102" s="334"/>
      <c r="AO102" s="334"/>
      <c r="AP102" s="334"/>
      <c r="AQ102" s="334"/>
      <c r="AR102" s="334"/>
      <c r="AS102" s="334"/>
      <c r="AT102" s="334"/>
      <c r="AU102" s="334"/>
      <c r="AV102" s="334"/>
      <c r="AW102" s="334"/>
      <c r="AX102" s="334"/>
      <c r="AY102" s="334"/>
      <c r="AZ102" s="334"/>
      <c r="BA102" s="334"/>
      <c r="BB102" s="334"/>
      <c r="BC102" s="334"/>
      <c r="BD102" s="361"/>
      <c r="BE102" s="361"/>
      <c r="BF102" s="361"/>
      <c r="BG102" s="752"/>
      <c r="BH102" s="753"/>
      <c r="BI102" s="753"/>
      <c r="BJ102" s="753"/>
      <c r="BK102" s="752"/>
      <c r="BL102" s="752"/>
    </row>
    <row r="103" spans="1:65" ht="19.2" x14ac:dyDescent="0.2">
      <c r="A103" s="341">
        <v>41</v>
      </c>
      <c r="B103" s="749" t="s">
        <v>299</v>
      </c>
      <c r="C103" s="750" t="s">
        <v>290</v>
      </c>
      <c r="D103" s="333">
        <f t="shared" si="13"/>
        <v>68</v>
      </c>
      <c r="E103" s="404">
        <v>17960</v>
      </c>
      <c r="F103" s="334">
        <f t="shared" si="14"/>
        <v>0</v>
      </c>
      <c r="G103" s="334">
        <f t="shared" si="15"/>
        <v>0</v>
      </c>
      <c r="H103" s="334">
        <f t="shared" si="16"/>
        <v>0</v>
      </c>
      <c r="I103" s="332">
        <f t="shared" si="17"/>
        <v>0</v>
      </c>
      <c r="J103" s="332">
        <f t="shared" si="18"/>
        <v>0</v>
      </c>
      <c r="K103" s="334"/>
      <c r="L103" s="334"/>
      <c r="M103" s="334"/>
      <c r="N103" s="334"/>
      <c r="O103" s="334"/>
      <c r="P103" s="334"/>
      <c r="Q103" s="334"/>
      <c r="R103" s="334"/>
      <c r="S103" s="334"/>
      <c r="T103" s="334"/>
      <c r="U103" s="334"/>
      <c r="V103" s="334"/>
      <c r="W103" s="334"/>
      <c r="X103" s="334"/>
      <c r="Y103" s="334"/>
      <c r="Z103" s="334"/>
      <c r="AA103" s="334"/>
      <c r="AB103" s="334"/>
      <c r="AC103" s="334"/>
      <c r="AD103" s="334"/>
      <c r="AE103" s="334"/>
      <c r="AF103" s="334"/>
      <c r="AG103" s="334"/>
      <c r="AH103" s="334"/>
      <c r="AI103" s="334"/>
      <c r="AJ103" s="334"/>
      <c r="AK103" s="334"/>
      <c r="AL103" s="334"/>
      <c r="AM103" s="334"/>
      <c r="AN103" s="334"/>
      <c r="AO103" s="334"/>
      <c r="AP103" s="334"/>
      <c r="AQ103" s="334"/>
      <c r="AR103" s="334"/>
      <c r="AS103" s="334"/>
      <c r="AT103" s="334"/>
      <c r="AU103" s="334"/>
      <c r="AV103" s="334"/>
      <c r="AW103" s="334"/>
      <c r="AX103" s="334"/>
      <c r="AY103" s="334"/>
      <c r="AZ103" s="334"/>
      <c r="BA103" s="334"/>
      <c r="BB103" s="334"/>
      <c r="BC103" s="334"/>
      <c r="BD103" s="361"/>
      <c r="BE103" s="361"/>
      <c r="BF103" s="361"/>
      <c r="BG103" s="752"/>
      <c r="BH103" s="753"/>
      <c r="BI103" s="753"/>
      <c r="BJ103" s="753"/>
      <c r="BK103" s="752"/>
      <c r="BL103" s="752"/>
    </row>
    <row r="104" spans="1:65" s="330" customFormat="1" ht="19.2" x14ac:dyDescent="0.2">
      <c r="A104" s="341">
        <v>46</v>
      </c>
      <c r="B104" s="749" t="s">
        <v>301</v>
      </c>
      <c r="C104" s="750" t="s">
        <v>290</v>
      </c>
      <c r="D104" s="333">
        <f t="shared" si="13"/>
        <v>63</v>
      </c>
      <c r="E104" s="404">
        <v>19749</v>
      </c>
      <c r="F104" s="334">
        <f t="shared" si="14"/>
        <v>0</v>
      </c>
      <c r="G104" s="334">
        <f t="shared" si="15"/>
        <v>0</v>
      </c>
      <c r="H104" s="334">
        <f t="shared" si="16"/>
        <v>0</v>
      </c>
      <c r="I104" s="332">
        <f t="shared" si="17"/>
        <v>0</v>
      </c>
      <c r="J104" s="332">
        <f t="shared" si="18"/>
        <v>0</v>
      </c>
      <c r="K104" s="334"/>
      <c r="L104" s="334"/>
      <c r="M104" s="334"/>
      <c r="N104" s="334"/>
      <c r="O104" s="334"/>
      <c r="P104" s="334"/>
      <c r="Q104" s="334"/>
      <c r="R104" s="334"/>
      <c r="S104" s="334"/>
      <c r="T104" s="334"/>
      <c r="U104" s="334"/>
      <c r="V104" s="334"/>
      <c r="W104" s="334"/>
      <c r="X104" s="334"/>
      <c r="Y104" s="334"/>
      <c r="Z104" s="334"/>
      <c r="AA104" s="334"/>
      <c r="AB104" s="334"/>
      <c r="AC104" s="334"/>
      <c r="AD104" s="334"/>
      <c r="AE104" s="334"/>
      <c r="AF104" s="334"/>
      <c r="AG104" s="334"/>
      <c r="AH104" s="334"/>
      <c r="AI104" s="334"/>
      <c r="AJ104" s="334"/>
      <c r="AK104" s="334"/>
      <c r="AL104" s="334"/>
      <c r="AM104" s="334"/>
      <c r="AN104" s="334"/>
      <c r="AO104" s="334"/>
      <c r="AP104" s="334"/>
      <c r="AQ104" s="334"/>
      <c r="AR104" s="334"/>
      <c r="AS104" s="334"/>
      <c r="AT104" s="334"/>
      <c r="AU104" s="334"/>
      <c r="AV104" s="334"/>
      <c r="AW104" s="334"/>
      <c r="AX104" s="334"/>
      <c r="AY104" s="334"/>
      <c r="AZ104" s="334"/>
      <c r="BA104" s="334"/>
      <c r="BB104" s="334"/>
      <c r="BC104" s="334"/>
      <c r="BD104" s="361"/>
      <c r="BE104" s="361"/>
      <c r="BF104" s="361"/>
      <c r="BG104" s="752"/>
      <c r="BH104" s="753"/>
      <c r="BI104" s="753"/>
      <c r="BJ104" s="753"/>
      <c r="BK104" s="752"/>
      <c r="BL104" s="752"/>
      <c r="BM104" s="329"/>
    </row>
    <row r="105" spans="1:65" ht="19.2" x14ac:dyDescent="0.2">
      <c r="A105" s="341">
        <v>51</v>
      </c>
      <c r="B105" s="761" t="s">
        <v>196</v>
      </c>
      <c r="C105" s="762" t="s">
        <v>303</v>
      </c>
      <c r="D105" s="333">
        <f t="shared" ref="D105:D136" si="19">DATEDIF(E105,$AU$4,"y")</f>
        <v>69</v>
      </c>
      <c r="E105" s="664">
        <v>17476</v>
      </c>
      <c r="F105" s="334">
        <f t="shared" ref="F105:F140" si="20">SUM(K105,N105,Q105,T105,W105,Z105,AC105,AF105,AI105,AL105,AO105,AR105,AU105,AX105,BA105,BD105,BG105,BJ105)</f>
        <v>0</v>
      </c>
      <c r="G105" s="334">
        <f t="shared" ref="G105:G140" si="21">SUM(L105,O105,R105,U105,X105,AA105,AD105,AG105,AJ105,AM105,AP105,AS105,AV105,AY105,BB105,BE105,BH105,BK105)</f>
        <v>0</v>
      </c>
      <c r="H105" s="334">
        <f t="shared" ref="H105:H140" si="22">SUM(M105,P105,S105,V105,Y105,AB105,AE105,AH105,AK105,AN105,AQ105,AT105,AW105,AZ105,BC105,BF105,BI105,BL105)</f>
        <v>0</v>
      </c>
      <c r="I105" s="332">
        <f t="shared" ref="I105:I140" si="23">SUM(K105:BL105)</f>
        <v>0</v>
      </c>
      <c r="J105" s="332">
        <f t="shared" si="18"/>
        <v>0</v>
      </c>
      <c r="K105" s="672"/>
      <c r="L105" s="672"/>
      <c r="M105" s="672"/>
      <c r="N105" s="672"/>
      <c r="O105" s="672"/>
      <c r="P105" s="672"/>
      <c r="Q105" s="672"/>
      <c r="R105" s="672"/>
      <c r="S105" s="672"/>
      <c r="T105" s="672"/>
      <c r="U105" s="672"/>
      <c r="V105" s="672"/>
      <c r="W105" s="672"/>
      <c r="X105" s="672"/>
      <c r="Y105" s="672"/>
      <c r="Z105" s="672"/>
      <c r="AA105" s="672"/>
      <c r="AB105" s="672"/>
      <c r="AC105" s="672"/>
      <c r="AD105" s="672"/>
      <c r="AE105" s="672"/>
      <c r="AF105" s="672"/>
      <c r="AG105" s="672"/>
      <c r="AH105" s="672"/>
      <c r="AI105" s="672"/>
      <c r="AJ105" s="672"/>
      <c r="AK105" s="672"/>
      <c r="AL105" s="672"/>
      <c r="AM105" s="672"/>
      <c r="AN105" s="672"/>
      <c r="AO105" s="672"/>
      <c r="AP105" s="672"/>
      <c r="AQ105" s="672"/>
      <c r="AR105" s="672"/>
      <c r="AS105" s="672"/>
      <c r="AT105" s="672"/>
      <c r="AU105" s="672"/>
      <c r="AV105" s="672"/>
      <c r="AW105" s="672"/>
      <c r="AX105" s="672"/>
      <c r="AY105" s="672"/>
      <c r="AZ105" s="672"/>
      <c r="BA105" s="672"/>
      <c r="BB105" s="672"/>
      <c r="BC105" s="672"/>
      <c r="BD105" s="361"/>
      <c r="BE105" s="361"/>
      <c r="BF105" s="361"/>
      <c r="BG105" s="752"/>
      <c r="BH105" s="753"/>
      <c r="BI105" s="753"/>
      <c r="BJ105" s="753"/>
      <c r="BK105" s="752"/>
      <c r="BL105" s="752"/>
    </row>
    <row r="106" spans="1:65" s="330" customFormat="1" ht="19.2" x14ac:dyDescent="0.2">
      <c r="A106" s="341">
        <v>52</v>
      </c>
      <c r="B106" s="758" t="s">
        <v>292</v>
      </c>
      <c r="C106" s="759" t="s">
        <v>303</v>
      </c>
      <c r="D106" s="716">
        <f t="shared" si="19"/>
        <v>66</v>
      </c>
      <c r="E106" s="719">
        <v>18609</v>
      </c>
      <c r="F106" s="751">
        <f t="shared" si="20"/>
        <v>0</v>
      </c>
      <c r="G106" s="751">
        <f t="shared" si="21"/>
        <v>0</v>
      </c>
      <c r="H106" s="751">
        <f t="shared" si="22"/>
        <v>0</v>
      </c>
      <c r="I106" s="342">
        <f t="shared" si="23"/>
        <v>0</v>
      </c>
      <c r="J106" s="342">
        <f t="shared" si="18"/>
        <v>0</v>
      </c>
      <c r="K106" s="751"/>
      <c r="L106" s="751"/>
      <c r="M106" s="751"/>
      <c r="N106" s="751"/>
      <c r="O106" s="751"/>
      <c r="P106" s="751"/>
      <c r="Q106" s="751"/>
      <c r="R106" s="751"/>
      <c r="S106" s="751"/>
      <c r="T106" s="751"/>
      <c r="U106" s="751"/>
      <c r="V106" s="751"/>
      <c r="W106" s="751"/>
      <c r="X106" s="751"/>
      <c r="Y106" s="751"/>
      <c r="Z106" s="751"/>
      <c r="AA106" s="751"/>
      <c r="AB106" s="751"/>
      <c r="AC106" s="751"/>
      <c r="AD106" s="751"/>
      <c r="AE106" s="751"/>
      <c r="AF106" s="751"/>
      <c r="AG106" s="751"/>
      <c r="AH106" s="751"/>
      <c r="AI106" s="751"/>
      <c r="AJ106" s="751"/>
      <c r="AK106" s="751"/>
      <c r="AL106" s="751"/>
      <c r="AM106" s="751"/>
      <c r="AN106" s="751"/>
      <c r="AO106" s="751"/>
      <c r="AP106" s="751"/>
      <c r="AQ106" s="751"/>
      <c r="AR106" s="751"/>
      <c r="AS106" s="751"/>
      <c r="AT106" s="751"/>
      <c r="AU106" s="751"/>
      <c r="AV106" s="751"/>
      <c r="AW106" s="751"/>
      <c r="AX106" s="751"/>
      <c r="AY106" s="751"/>
      <c r="AZ106" s="751"/>
      <c r="BA106" s="751"/>
      <c r="BB106" s="751"/>
      <c r="BC106" s="334"/>
      <c r="BD106" s="361"/>
      <c r="BE106" s="361"/>
      <c r="BF106" s="361"/>
      <c r="BG106" s="752"/>
      <c r="BH106" s="753"/>
      <c r="BI106" s="753"/>
      <c r="BJ106" s="753"/>
      <c r="BK106" s="752"/>
      <c r="BL106" s="752"/>
    </row>
    <row r="107" spans="1:65" ht="19.2" x14ac:dyDescent="0.2">
      <c r="A107" s="341">
        <v>53</v>
      </c>
      <c r="B107" s="749" t="s">
        <v>697</v>
      </c>
      <c r="C107" s="750" t="s">
        <v>303</v>
      </c>
      <c r="D107" s="333">
        <f t="shared" si="19"/>
        <v>76</v>
      </c>
      <c r="E107" s="404">
        <v>15029</v>
      </c>
      <c r="F107" s="334">
        <f t="shared" si="20"/>
        <v>0</v>
      </c>
      <c r="G107" s="334">
        <f t="shared" si="21"/>
        <v>0</v>
      </c>
      <c r="H107" s="334">
        <f t="shared" si="22"/>
        <v>0</v>
      </c>
      <c r="I107" s="332">
        <f t="shared" si="23"/>
        <v>0</v>
      </c>
      <c r="J107" s="332">
        <f t="shared" si="18"/>
        <v>0</v>
      </c>
      <c r="K107" s="334"/>
      <c r="L107" s="334"/>
      <c r="M107" s="334"/>
      <c r="N107" s="334"/>
      <c r="O107" s="334"/>
      <c r="P107" s="334"/>
      <c r="Q107" s="334"/>
      <c r="R107" s="334"/>
      <c r="S107" s="334"/>
      <c r="T107" s="334"/>
      <c r="U107" s="334"/>
      <c r="V107" s="334"/>
      <c r="W107" s="334"/>
      <c r="X107" s="334"/>
      <c r="Y107" s="334"/>
      <c r="Z107" s="334"/>
      <c r="AA107" s="334"/>
      <c r="AB107" s="334"/>
      <c r="AC107" s="334"/>
      <c r="AD107" s="334"/>
      <c r="AE107" s="334"/>
      <c r="AF107" s="334"/>
      <c r="AG107" s="334"/>
      <c r="AH107" s="334"/>
      <c r="AI107" s="334"/>
      <c r="AJ107" s="334"/>
      <c r="AK107" s="334"/>
      <c r="AL107" s="334"/>
      <c r="AM107" s="334"/>
      <c r="AN107" s="334"/>
      <c r="AO107" s="334"/>
      <c r="AP107" s="334"/>
      <c r="AQ107" s="334"/>
      <c r="AR107" s="334"/>
      <c r="AS107" s="334"/>
      <c r="AT107" s="334"/>
      <c r="AU107" s="334"/>
      <c r="AV107" s="334"/>
      <c r="AW107" s="334"/>
      <c r="AX107" s="334"/>
      <c r="AY107" s="334"/>
      <c r="AZ107" s="334"/>
      <c r="BA107" s="334"/>
      <c r="BB107" s="334"/>
      <c r="BC107" s="334"/>
      <c r="BD107" s="361"/>
      <c r="BE107" s="361"/>
      <c r="BF107" s="361"/>
      <c r="BG107" s="752"/>
      <c r="BH107" s="753"/>
      <c r="BI107" s="753"/>
      <c r="BJ107" s="753"/>
      <c r="BK107" s="752"/>
      <c r="BL107" s="752"/>
    </row>
    <row r="108" spans="1:65" s="330" customFormat="1" ht="19.2" x14ac:dyDescent="0.2">
      <c r="A108" s="341">
        <v>55</v>
      </c>
      <c r="B108" s="749" t="s">
        <v>308</v>
      </c>
      <c r="C108" s="750" t="s">
        <v>303</v>
      </c>
      <c r="D108" s="333">
        <f t="shared" si="19"/>
        <v>62</v>
      </c>
      <c r="E108" s="404">
        <v>19954</v>
      </c>
      <c r="F108" s="334">
        <f t="shared" si="20"/>
        <v>0</v>
      </c>
      <c r="G108" s="334">
        <f t="shared" si="21"/>
        <v>0</v>
      </c>
      <c r="H108" s="334">
        <f t="shared" si="22"/>
        <v>0</v>
      </c>
      <c r="I108" s="332">
        <f t="shared" si="23"/>
        <v>0</v>
      </c>
      <c r="J108" s="332">
        <f t="shared" si="18"/>
        <v>0</v>
      </c>
      <c r="K108" s="334"/>
      <c r="L108" s="334"/>
      <c r="M108" s="334"/>
      <c r="N108" s="334"/>
      <c r="O108" s="334"/>
      <c r="P108" s="334"/>
      <c r="Q108" s="334"/>
      <c r="R108" s="334"/>
      <c r="S108" s="334"/>
      <c r="T108" s="334"/>
      <c r="U108" s="334"/>
      <c r="V108" s="334"/>
      <c r="W108" s="334"/>
      <c r="X108" s="334"/>
      <c r="Y108" s="334"/>
      <c r="Z108" s="334"/>
      <c r="AA108" s="334"/>
      <c r="AB108" s="334"/>
      <c r="AC108" s="334"/>
      <c r="AD108" s="334"/>
      <c r="AE108" s="334"/>
      <c r="AF108" s="334"/>
      <c r="AG108" s="334"/>
      <c r="AH108" s="334"/>
      <c r="AI108" s="334"/>
      <c r="AJ108" s="334"/>
      <c r="AK108" s="334"/>
      <c r="AL108" s="334"/>
      <c r="AM108" s="334"/>
      <c r="AN108" s="334"/>
      <c r="AO108" s="334"/>
      <c r="AP108" s="334"/>
      <c r="AQ108" s="334"/>
      <c r="AR108" s="334"/>
      <c r="AS108" s="334"/>
      <c r="AT108" s="334"/>
      <c r="AU108" s="334"/>
      <c r="AV108" s="334"/>
      <c r="AW108" s="334"/>
      <c r="AX108" s="334"/>
      <c r="AY108" s="334"/>
      <c r="AZ108" s="334"/>
      <c r="BA108" s="334"/>
      <c r="BB108" s="334"/>
      <c r="BC108" s="334"/>
      <c r="BD108" s="361"/>
      <c r="BE108" s="361"/>
      <c r="BF108" s="361"/>
      <c r="BG108" s="752"/>
      <c r="BH108" s="753"/>
      <c r="BI108" s="753"/>
      <c r="BJ108" s="753"/>
      <c r="BK108" s="752"/>
      <c r="BL108" s="752"/>
    </row>
    <row r="109" spans="1:65" ht="19.2" x14ac:dyDescent="0.2">
      <c r="A109" s="341">
        <v>59</v>
      </c>
      <c r="B109" s="749" t="s">
        <v>311</v>
      </c>
      <c r="C109" s="750" t="s">
        <v>303</v>
      </c>
      <c r="D109" s="333">
        <f t="shared" si="19"/>
        <v>61</v>
      </c>
      <c r="E109" s="404">
        <v>20187</v>
      </c>
      <c r="F109" s="334">
        <f t="shared" si="20"/>
        <v>0</v>
      </c>
      <c r="G109" s="334">
        <f t="shared" si="21"/>
        <v>0</v>
      </c>
      <c r="H109" s="334">
        <f t="shared" si="22"/>
        <v>0</v>
      </c>
      <c r="I109" s="332">
        <f t="shared" si="23"/>
        <v>0</v>
      </c>
      <c r="J109" s="332">
        <f t="shared" si="18"/>
        <v>0</v>
      </c>
      <c r="K109" s="334"/>
      <c r="L109" s="334"/>
      <c r="M109" s="334"/>
      <c r="N109" s="334"/>
      <c r="O109" s="334"/>
      <c r="P109" s="334"/>
      <c r="Q109" s="334"/>
      <c r="R109" s="334"/>
      <c r="S109" s="334"/>
      <c r="T109" s="334"/>
      <c r="U109" s="334"/>
      <c r="V109" s="334"/>
      <c r="W109" s="334"/>
      <c r="X109" s="334"/>
      <c r="Y109" s="334"/>
      <c r="Z109" s="334"/>
      <c r="AA109" s="334"/>
      <c r="AB109" s="334"/>
      <c r="AC109" s="334"/>
      <c r="AD109" s="334"/>
      <c r="AE109" s="334"/>
      <c r="AF109" s="334"/>
      <c r="AG109" s="334"/>
      <c r="AH109" s="334"/>
      <c r="AI109" s="334"/>
      <c r="AJ109" s="334"/>
      <c r="AK109" s="334"/>
      <c r="AL109" s="334"/>
      <c r="AM109" s="334"/>
      <c r="AN109" s="334"/>
      <c r="AO109" s="334"/>
      <c r="AP109" s="334"/>
      <c r="AQ109" s="334"/>
      <c r="AR109" s="334"/>
      <c r="AS109" s="334"/>
      <c r="AT109" s="334"/>
      <c r="AU109" s="334"/>
      <c r="AV109" s="334"/>
      <c r="AW109" s="334"/>
      <c r="AX109" s="334"/>
      <c r="AY109" s="334"/>
      <c r="AZ109" s="334"/>
      <c r="BA109" s="334"/>
      <c r="BB109" s="334"/>
      <c r="BC109" s="334"/>
      <c r="BD109" s="361"/>
      <c r="BE109" s="361"/>
      <c r="BF109" s="361"/>
      <c r="BG109" s="752"/>
      <c r="BH109" s="753"/>
      <c r="BI109" s="753"/>
      <c r="BJ109" s="753"/>
      <c r="BK109" s="752"/>
      <c r="BL109" s="752"/>
    </row>
    <row r="110" spans="1:65" s="330" customFormat="1" ht="19.2" x14ac:dyDescent="0.2">
      <c r="A110" s="341">
        <v>61</v>
      </c>
      <c r="B110" s="749" t="s">
        <v>313</v>
      </c>
      <c r="C110" s="750" t="s">
        <v>246</v>
      </c>
      <c r="D110" s="334">
        <f t="shared" si="19"/>
        <v>66</v>
      </c>
      <c r="E110" s="404">
        <v>18498</v>
      </c>
      <c r="F110" s="334">
        <f t="shared" si="20"/>
        <v>0</v>
      </c>
      <c r="G110" s="334">
        <f t="shared" si="21"/>
        <v>0</v>
      </c>
      <c r="H110" s="334">
        <f t="shared" si="22"/>
        <v>0</v>
      </c>
      <c r="I110" s="332">
        <f t="shared" si="23"/>
        <v>0</v>
      </c>
      <c r="J110" s="332">
        <f t="shared" si="18"/>
        <v>0</v>
      </c>
      <c r="K110" s="334"/>
      <c r="L110" s="334"/>
      <c r="M110" s="334"/>
      <c r="N110" s="334"/>
      <c r="O110" s="334"/>
      <c r="P110" s="334"/>
      <c r="Q110" s="334"/>
      <c r="R110" s="334"/>
      <c r="S110" s="334"/>
      <c r="T110" s="334"/>
      <c r="U110" s="334"/>
      <c r="V110" s="334"/>
      <c r="W110" s="334"/>
      <c r="X110" s="334"/>
      <c r="Y110" s="334"/>
      <c r="Z110" s="334"/>
      <c r="AA110" s="334"/>
      <c r="AB110" s="334"/>
      <c r="AC110" s="334"/>
      <c r="AD110" s="334"/>
      <c r="AE110" s="334"/>
      <c r="AF110" s="334"/>
      <c r="AG110" s="334"/>
      <c r="AH110" s="334"/>
      <c r="AI110" s="334"/>
      <c r="AJ110" s="334"/>
      <c r="AK110" s="334"/>
      <c r="AL110" s="334"/>
      <c r="AM110" s="334"/>
      <c r="AN110" s="334"/>
      <c r="AO110" s="334"/>
      <c r="AP110" s="334"/>
      <c r="AQ110" s="334"/>
      <c r="AR110" s="334"/>
      <c r="AS110" s="334"/>
      <c r="AT110" s="334"/>
      <c r="AU110" s="334"/>
      <c r="AV110" s="334"/>
      <c r="AW110" s="334"/>
      <c r="AX110" s="334"/>
      <c r="AY110" s="334"/>
      <c r="AZ110" s="334"/>
      <c r="BA110" s="334"/>
      <c r="BB110" s="334"/>
      <c r="BC110" s="334"/>
      <c r="BD110" s="754"/>
      <c r="BE110" s="754"/>
      <c r="BF110" s="754"/>
      <c r="BG110" s="752"/>
      <c r="BH110" s="754"/>
      <c r="BI110" s="754"/>
      <c r="BJ110" s="754"/>
      <c r="BK110" s="752"/>
      <c r="BL110" s="752"/>
    </row>
    <row r="111" spans="1:65" ht="19.2" x14ac:dyDescent="0.2">
      <c r="A111" s="341">
        <v>62</v>
      </c>
      <c r="B111" s="749" t="s">
        <v>621</v>
      </c>
      <c r="C111" s="750" t="s">
        <v>246</v>
      </c>
      <c r="D111" s="334">
        <f t="shared" si="19"/>
        <v>81</v>
      </c>
      <c r="E111" s="404">
        <v>13154</v>
      </c>
      <c r="F111" s="334">
        <f t="shared" si="20"/>
        <v>0</v>
      </c>
      <c r="G111" s="334">
        <f t="shared" si="21"/>
        <v>0</v>
      </c>
      <c r="H111" s="334">
        <f t="shared" si="22"/>
        <v>0</v>
      </c>
      <c r="I111" s="332">
        <f t="shared" si="23"/>
        <v>0</v>
      </c>
      <c r="J111" s="332">
        <f t="shared" si="18"/>
        <v>0</v>
      </c>
      <c r="K111" s="334"/>
      <c r="L111" s="334"/>
      <c r="M111" s="334"/>
      <c r="N111" s="334"/>
      <c r="O111" s="334"/>
      <c r="P111" s="334"/>
      <c r="Q111" s="334"/>
      <c r="R111" s="334"/>
      <c r="S111" s="334"/>
      <c r="T111" s="334"/>
      <c r="U111" s="334"/>
      <c r="V111" s="334"/>
      <c r="W111" s="334"/>
      <c r="X111" s="334"/>
      <c r="Y111" s="334"/>
      <c r="Z111" s="334"/>
      <c r="AA111" s="334"/>
      <c r="AB111" s="334"/>
      <c r="AC111" s="334"/>
      <c r="AD111" s="334"/>
      <c r="AE111" s="334"/>
      <c r="AF111" s="334"/>
      <c r="AG111" s="334"/>
      <c r="AH111" s="334"/>
      <c r="AI111" s="334"/>
      <c r="AJ111" s="334"/>
      <c r="AK111" s="334"/>
      <c r="AL111" s="334"/>
      <c r="AM111" s="334"/>
      <c r="AN111" s="334"/>
      <c r="AO111" s="334"/>
      <c r="AP111" s="334"/>
      <c r="AQ111" s="334"/>
      <c r="AR111" s="334"/>
      <c r="AS111" s="334"/>
      <c r="AT111" s="334"/>
      <c r="AU111" s="334"/>
      <c r="AV111" s="334"/>
      <c r="AW111" s="334"/>
      <c r="AX111" s="334"/>
      <c r="AY111" s="334"/>
      <c r="AZ111" s="334"/>
      <c r="BA111" s="334"/>
      <c r="BB111" s="334"/>
      <c r="BC111" s="334"/>
      <c r="BD111" s="728"/>
      <c r="BE111" s="728"/>
      <c r="BF111" s="728"/>
      <c r="BG111" s="752"/>
      <c r="BH111" s="754"/>
      <c r="BI111" s="754"/>
      <c r="BJ111" s="763"/>
      <c r="BK111" s="752"/>
      <c r="BL111" s="752"/>
    </row>
    <row r="112" spans="1:65" s="330" customFormat="1" ht="19.2" x14ac:dyDescent="0.2">
      <c r="A112" s="341">
        <v>65</v>
      </c>
      <c r="B112" s="749" t="s">
        <v>316</v>
      </c>
      <c r="C112" s="750" t="s">
        <v>246</v>
      </c>
      <c r="D112" s="334">
        <f t="shared" si="19"/>
        <v>65</v>
      </c>
      <c r="E112" s="404">
        <v>18920</v>
      </c>
      <c r="F112" s="334">
        <f t="shared" si="20"/>
        <v>0</v>
      </c>
      <c r="G112" s="334">
        <f t="shared" si="21"/>
        <v>0</v>
      </c>
      <c r="H112" s="334">
        <f t="shared" si="22"/>
        <v>0</v>
      </c>
      <c r="I112" s="332">
        <f t="shared" si="23"/>
        <v>0</v>
      </c>
      <c r="J112" s="332">
        <f t="shared" si="18"/>
        <v>0</v>
      </c>
      <c r="K112" s="334"/>
      <c r="L112" s="334"/>
      <c r="M112" s="334"/>
      <c r="N112" s="334"/>
      <c r="O112" s="334"/>
      <c r="P112" s="334"/>
      <c r="Q112" s="334"/>
      <c r="R112" s="334"/>
      <c r="S112" s="334"/>
      <c r="T112" s="334"/>
      <c r="U112" s="334"/>
      <c r="V112" s="334"/>
      <c r="W112" s="334"/>
      <c r="X112" s="334"/>
      <c r="Y112" s="334"/>
      <c r="Z112" s="334"/>
      <c r="AA112" s="334"/>
      <c r="AB112" s="334"/>
      <c r="AC112" s="334"/>
      <c r="AD112" s="334"/>
      <c r="AE112" s="334"/>
      <c r="AF112" s="334"/>
      <c r="AG112" s="334"/>
      <c r="AH112" s="334"/>
      <c r="AI112" s="334"/>
      <c r="AJ112" s="334"/>
      <c r="AK112" s="334"/>
      <c r="AL112" s="334"/>
      <c r="AM112" s="334"/>
      <c r="AN112" s="334"/>
      <c r="AO112" s="334"/>
      <c r="AP112" s="334"/>
      <c r="AQ112" s="334"/>
      <c r="AR112" s="334"/>
      <c r="AS112" s="334"/>
      <c r="AT112" s="334"/>
      <c r="AU112" s="334"/>
      <c r="AV112" s="334"/>
      <c r="AW112" s="334"/>
      <c r="AX112" s="334"/>
      <c r="AY112" s="334"/>
      <c r="AZ112" s="334"/>
      <c r="BA112" s="334"/>
      <c r="BB112" s="334"/>
      <c r="BC112" s="334"/>
      <c r="BD112" s="746"/>
      <c r="BE112" s="746"/>
      <c r="BF112" s="746"/>
      <c r="BG112" s="752"/>
      <c r="BH112" s="763"/>
      <c r="BI112" s="763"/>
      <c r="BJ112" s="763"/>
      <c r="BK112" s="752"/>
      <c r="BL112" s="752"/>
    </row>
    <row r="113" spans="1:66" s="330" customFormat="1" ht="19.2" x14ac:dyDescent="0.2">
      <c r="A113" s="341">
        <v>66</v>
      </c>
      <c r="B113" s="749" t="s">
        <v>317</v>
      </c>
      <c r="C113" s="750" t="s">
        <v>246</v>
      </c>
      <c r="D113" s="334">
        <f t="shared" si="19"/>
        <v>72</v>
      </c>
      <c r="E113" s="404">
        <v>16459</v>
      </c>
      <c r="F113" s="334">
        <f t="shared" si="20"/>
        <v>0</v>
      </c>
      <c r="G113" s="334">
        <f t="shared" si="21"/>
        <v>0</v>
      </c>
      <c r="H113" s="334">
        <f t="shared" si="22"/>
        <v>0</v>
      </c>
      <c r="I113" s="332">
        <f t="shared" si="23"/>
        <v>0</v>
      </c>
      <c r="J113" s="332">
        <f t="shared" si="18"/>
        <v>0</v>
      </c>
      <c r="K113" s="334"/>
      <c r="L113" s="334"/>
      <c r="M113" s="334"/>
      <c r="N113" s="334"/>
      <c r="O113" s="334"/>
      <c r="P113" s="334"/>
      <c r="Q113" s="334"/>
      <c r="R113" s="334"/>
      <c r="S113" s="334"/>
      <c r="T113" s="334"/>
      <c r="U113" s="334"/>
      <c r="V113" s="334"/>
      <c r="W113" s="334"/>
      <c r="X113" s="334"/>
      <c r="Y113" s="334"/>
      <c r="Z113" s="334"/>
      <c r="AA113" s="334"/>
      <c r="AB113" s="334"/>
      <c r="AC113" s="334"/>
      <c r="AD113" s="334"/>
      <c r="AE113" s="334"/>
      <c r="AF113" s="334"/>
      <c r="AG113" s="334"/>
      <c r="AH113" s="334"/>
      <c r="AI113" s="334"/>
      <c r="AJ113" s="334"/>
      <c r="AK113" s="334"/>
      <c r="AL113" s="334"/>
      <c r="AM113" s="334"/>
      <c r="AN113" s="334"/>
      <c r="AO113" s="334"/>
      <c r="AP113" s="334"/>
      <c r="AQ113" s="334"/>
      <c r="AR113" s="334"/>
      <c r="AS113" s="334"/>
      <c r="AT113" s="334"/>
      <c r="AU113" s="334"/>
      <c r="AV113" s="334"/>
      <c r="AW113" s="334"/>
      <c r="AX113" s="334"/>
      <c r="AY113" s="334"/>
      <c r="AZ113" s="334"/>
      <c r="BA113" s="334"/>
      <c r="BB113" s="334"/>
      <c r="BC113" s="334"/>
      <c r="BD113" s="746"/>
      <c r="BE113" s="746"/>
      <c r="BF113" s="746"/>
      <c r="BG113" s="752"/>
      <c r="BH113" s="763"/>
      <c r="BI113" s="763"/>
      <c r="BJ113" s="763"/>
      <c r="BK113" s="752"/>
      <c r="BL113" s="752"/>
    </row>
    <row r="114" spans="1:66" s="330" customFormat="1" ht="19.2" x14ac:dyDescent="0.2">
      <c r="A114" s="341">
        <v>70</v>
      </c>
      <c r="B114" s="749" t="s">
        <v>268</v>
      </c>
      <c r="C114" s="750" t="s">
        <v>246</v>
      </c>
      <c r="D114" s="334">
        <f t="shared" si="19"/>
        <v>65</v>
      </c>
      <c r="E114" s="404">
        <v>18968</v>
      </c>
      <c r="F114" s="334">
        <f t="shared" si="20"/>
        <v>0</v>
      </c>
      <c r="G114" s="334">
        <f t="shared" si="21"/>
        <v>0</v>
      </c>
      <c r="H114" s="334">
        <f t="shared" si="22"/>
        <v>0</v>
      </c>
      <c r="I114" s="332">
        <f t="shared" si="23"/>
        <v>0</v>
      </c>
      <c r="J114" s="332">
        <f t="shared" si="18"/>
        <v>0</v>
      </c>
      <c r="K114" s="334"/>
      <c r="L114" s="334"/>
      <c r="M114" s="334"/>
      <c r="N114" s="334"/>
      <c r="O114" s="334"/>
      <c r="P114" s="334"/>
      <c r="Q114" s="334"/>
      <c r="R114" s="334"/>
      <c r="S114" s="334"/>
      <c r="T114" s="334"/>
      <c r="U114" s="334"/>
      <c r="V114" s="334"/>
      <c r="W114" s="334"/>
      <c r="X114" s="334"/>
      <c r="Y114" s="334"/>
      <c r="Z114" s="334"/>
      <c r="AA114" s="334"/>
      <c r="AB114" s="334"/>
      <c r="AC114" s="334"/>
      <c r="AD114" s="334"/>
      <c r="AE114" s="334"/>
      <c r="AF114" s="334"/>
      <c r="AG114" s="334"/>
      <c r="AH114" s="334"/>
      <c r="AI114" s="334"/>
      <c r="AJ114" s="334"/>
      <c r="AK114" s="334"/>
      <c r="AL114" s="334"/>
      <c r="AM114" s="334"/>
      <c r="AN114" s="334"/>
      <c r="AO114" s="334"/>
      <c r="AP114" s="334"/>
      <c r="AQ114" s="334"/>
      <c r="AR114" s="334"/>
      <c r="AS114" s="334"/>
      <c r="AT114" s="334"/>
      <c r="AU114" s="334"/>
      <c r="AV114" s="334"/>
      <c r="AW114" s="334"/>
      <c r="AX114" s="334"/>
      <c r="AY114" s="334"/>
      <c r="AZ114" s="334"/>
      <c r="BA114" s="334"/>
      <c r="BB114" s="334"/>
      <c r="BC114" s="334"/>
      <c r="BD114" s="754"/>
      <c r="BE114" s="754"/>
      <c r="BF114" s="754"/>
      <c r="BG114" s="752"/>
      <c r="BH114" s="754"/>
      <c r="BI114" s="754"/>
      <c r="BJ114" s="754"/>
      <c r="BK114" s="752"/>
      <c r="BL114" s="752"/>
    </row>
    <row r="115" spans="1:66" s="330" customFormat="1" ht="19.2" x14ac:dyDescent="0.2">
      <c r="A115" s="341">
        <v>71</v>
      </c>
      <c r="B115" s="749" t="s">
        <v>275</v>
      </c>
      <c r="C115" s="750" t="s">
        <v>246</v>
      </c>
      <c r="D115" s="334">
        <f t="shared" si="19"/>
        <v>71</v>
      </c>
      <c r="E115" s="404">
        <v>16795</v>
      </c>
      <c r="F115" s="334">
        <f t="shared" si="20"/>
        <v>0</v>
      </c>
      <c r="G115" s="334">
        <f t="shared" si="21"/>
        <v>0</v>
      </c>
      <c r="H115" s="334">
        <f t="shared" si="22"/>
        <v>0</v>
      </c>
      <c r="I115" s="332">
        <f t="shared" si="23"/>
        <v>0</v>
      </c>
      <c r="J115" s="332">
        <f t="shared" si="18"/>
        <v>0</v>
      </c>
      <c r="K115" s="334"/>
      <c r="L115" s="334"/>
      <c r="M115" s="334"/>
      <c r="N115" s="334"/>
      <c r="O115" s="334"/>
      <c r="P115" s="334"/>
      <c r="Q115" s="334"/>
      <c r="R115" s="334"/>
      <c r="S115" s="334"/>
      <c r="T115" s="334"/>
      <c r="U115" s="334"/>
      <c r="V115" s="334"/>
      <c r="W115" s="334"/>
      <c r="X115" s="334"/>
      <c r="Y115" s="334"/>
      <c r="Z115" s="334"/>
      <c r="AA115" s="334"/>
      <c r="AB115" s="334"/>
      <c r="AC115" s="334"/>
      <c r="AD115" s="334"/>
      <c r="AE115" s="334"/>
      <c r="AF115" s="334"/>
      <c r="AG115" s="334"/>
      <c r="AH115" s="334"/>
      <c r="AI115" s="334"/>
      <c r="AJ115" s="334"/>
      <c r="AK115" s="334"/>
      <c r="AL115" s="334"/>
      <c r="AM115" s="334"/>
      <c r="AN115" s="334"/>
      <c r="AO115" s="334"/>
      <c r="AP115" s="334"/>
      <c r="AQ115" s="334"/>
      <c r="AR115" s="334"/>
      <c r="AS115" s="334"/>
      <c r="AT115" s="334"/>
      <c r="AU115" s="334"/>
      <c r="AV115" s="334"/>
      <c r="AW115" s="334"/>
      <c r="AX115" s="334"/>
      <c r="AY115" s="334"/>
      <c r="AZ115" s="334"/>
      <c r="BA115" s="334"/>
      <c r="BB115" s="334"/>
      <c r="BC115" s="334"/>
      <c r="BD115" s="754"/>
      <c r="BE115" s="754"/>
      <c r="BF115" s="754"/>
      <c r="BG115" s="752"/>
      <c r="BH115" s="754"/>
      <c r="BI115" s="754"/>
      <c r="BJ115" s="754"/>
      <c r="BK115" s="752"/>
      <c r="BL115" s="752"/>
    </row>
    <row r="116" spans="1:66" s="330" customFormat="1" ht="19.2" x14ac:dyDescent="0.2">
      <c r="A116" s="341">
        <v>77</v>
      </c>
      <c r="B116" s="749" t="s">
        <v>323</v>
      </c>
      <c r="C116" s="750" t="s">
        <v>319</v>
      </c>
      <c r="D116" s="334">
        <f t="shared" si="19"/>
        <v>76</v>
      </c>
      <c r="E116" s="404">
        <v>14722</v>
      </c>
      <c r="F116" s="334">
        <f t="shared" si="20"/>
        <v>0</v>
      </c>
      <c r="G116" s="334">
        <f t="shared" si="21"/>
        <v>0</v>
      </c>
      <c r="H116" s="334">
        <f t="shared" si="22"/>
        <v>0</v>
      </c>
      <c r="I116" s="332">
        <f t="shared" si="23"/>
        <v>0</v>
      </c>
      <c r="J116" s="332">
        <f t="shared" si="18"/>
        <v>0</v>
      </c>
      <c r="K116" s="334"/>
      <c r="L116" s="334"/>
      <c r="M116" s="334"/>
      <c r="N116" s="334"/>
      <c r="O116" s="334"/>
      <c r="P116" s="334"/>
      <c r="Q116" s="334"/>
      <c r="R116" s="334"/>
      <c r="S116" s="334"/>
      <c r="T116" s="334"/>
      <c r="U116" s="334"/>
      <c r="V116" s="334"/>
      <c r="W116" s="334"/>
      <c r="X116" s="334"/>
      <c r="Y116" s="334"/>
      <c r="Z116" s="334"/>
      <c r="AA116" s="334"/>
      <c r="AB116" s="334"/>
      <c r="AC116" s="334"/>
      <c r="AD116" s="334"/>
      <c r="AE116" s="334"/>
      <c r="AF116" s="334"/>
      <c r="AG116" s="334"/>
      <c r="AH116" s="334"/>
      <c r="AI116" s="334"/>
      <c r="AJ116" s="334"/>
      <c r="AK116" s="334"/>
      <c r="AL116" s="334"/>
      <c r="AM116" s="334"/>
      <c r="AN116" s="334"/>
      <c r="AO116" s="334"/>
      <c r="AP116" s="334"/>
      <c r="AQ116" s="334"/>
      <c r="AR116" s="334"/>
      <c r="AS116" s="334"/>
      <c r="AT116" s="334"/>
      <c r="AU116" s="334"/>
      <c r="AV116" s="334"/>
      <c r="AW116" s="334"/>
      <c r="AX116" s="334"/>
      <c r="AY116" s="334"/>
      <c r="AZ116" s="334"/>
      <c r="BA116" s="334"/>
      <c r="BB116" s="334"/>
      <c r="BC116" s="334"/>
      <c r="BD116" s="754"/>
      <c r="BE116" s="754"/>
      <c r="BF116" s="754"/>
      <c r="BG116" s="752"/>
      <c r="BH116" s="754"/>
      <c r="BI116" s="754"/>
      <c r="BJ116" s="754"/>
      <c r="BK116" s="752"/>
      <c r="BL116" s="752"/>
    </row>
    <row r="117" spans="1:66" ht="19.2" x14ac:dyDescent="0.2">
      <c r="A117" s="341">
        <v>78</v>
      </c>
      <c r="B117" s="749" t="s">
        <v>251</v>
      </c>
      <c r="C117" s="750" t="s">
        <v>319</v>
      </c>
      <c r="D117" s="672">
        <f t="shared" si="19"/>
        <v>74</v>
      </c>
      <c r="E117" s="404">
        <v>15506</v>
      </c>
      <c r="F117" s="672">
        <f t="shared" si="20"/>
        <v>0</v>
      </c>
      <c r="G117" s="672">
        <f t="shared" si="21"/>
        <v>0</v>
      </c>
      <c r="H117" s="672">
        <f t="shared" si="22"/>
        <v>0</v>
      </c>
      <c r="I117" s="337">
        <f t="shared" si="23"/>
        <v>0</v>
      </c>
      <c r="J117" s="337">
        <f t="shared" si="18"/>
        <v>0</v>
      </c>
      <c r="K117" s="334"/>
      <c r="L117" s="334"/>
      <c r="M117" s="334"/>
      <c r="N117" s="334"/>
      <c r="O117" s="334"/>
      <c r="P117" s="334"/>
      <c r="Q117" s="334"/>
      <c r="R117" s="334"/>
      <c r="S117" s="334"/>
      <c r="T117" s="334"/>
      <c r="U117" s="334"/>
      <c r="V117" s="334"/>
      <c r="W117" s="334"/>
      <c r="X117" s="334"/>
      <c r="Y117" s="334"/>
      <c r="Z117" s="334"/>
      <c r="AA117" s="334"/>
      <c r="AB117" s="334"/>
      <c r="AC117" s="334"/>
      <c r="AD117" s="334"/>
      <c r="AE117" s="334"/>
      <c r="AF117" s="334"/>
      <c r="AG117" s="334"/>
      <c r="AH117" s="334"/>
      <c r="AI117" s="334"/>
      <c r="AJ117" s="334"/>
      <c r="AK117" s="334"/>
      <c r="AL117" s="334"/>
      <c r="AM117" s="334"/>
      <c r="AN117" s="334"/>
      <c r="AO117" s="334"/>
      <c r="AP117" s="334"/>
      <c r="AQ117" s="334"/>
      <c r="AR117" s="334"/>
      <c r="AS117" s="334"/>
      <c r="AT117" s="334"/>
      <c r="AU117" s="334"/>
      <c r="AV117" s="334"/>
      <c r="AW117" s="334"/>
      <c r="AX117" s="334"/>
      <c r="AY117" s="334"/>
      <c r="AZ117" s="334"/>
      <c r="BA117" s="334"/>
      <c r="BB117" s="334"/>
      <c r="BC117" s="334"/>
      <c r="BD117" s="757"/>
      <c r="BE117" s="757"/>
      <c r="BF117" s="757"/>
      <c r="BG117" s="755"/>
      <c r="BH117" s="757"/>
      <c r="BI117" s="757"/>
      <c r="BJ117" s="757"/>
      <c r="BK117" s="755"/>
      <c r="BL117" s="755"/>
    </row>
    <row r="118" spans="1:66" s="330" customFormat="1" ht="19.2" x14ac:dyDescent="0.2">
      <c r="A118" s="341">
        <v>79</v>
      </c>
      <c r="B118" s="758" t="s">
        <v>324</v>
      </c>
      <c r="C118" s="759" t="s">
        <v>319</v>
      </c>
      <c r="D118" s="334">
        <f t="shared" si="19"/>
        <v>68</v>
      </c>
      <c r="E118" s="719">
        <v>17964</v>
      </c>
      <c r="F118" s="334">
        <f t="shared" si="20"/>
        <v>0</v>
      </c>
      <c r="G118" s="334">
        <f t="shared" si="21"/>
        <v>0</v>
      </c>
      <c r="H118" s="334">
        <f t="shared" si="22"/>
        <v>0</v>
      </c>
      <c r="I118" s="332">
        <f t="shared" si="23"/>
        <v>0</v>
      </c>
      <c r="J118" s="332">
        <f t="shared" si="18"/>
        <v>0</v>
      </c>
      <c r="K118" s="751"/>
      <c r="L118" s="751"/>
      <c r="M118" s="751"/>
      <c r="N118" s="751"/>
      <c r="O118" s="751"/>
      <c r="P118" s="751"/>
      <c r="Q118" s="751"/>
      <c r="R118" s="751"/>
      <c r="S118" s="751"/>
      <c r="T118" s="751"/>
      <c r="U118" s="751"/>
      <c r="V118" s="751"/>
      <c r="W118" s="751"/>
      <c r="X118" s="751"/>
      <c r="Y118" s="751"/>
      <c r="Z118" s="751"/>
      <c r="AA118" s="751"/>
      <c r="AB118" s="751"/>
      <c r="AC118" s="751"/>
      <c r="AD118" s="751"/>
      <c r="AE118" s="751"/>
      <c r="AF118" s="751"/>
      <c r="AG118" s="751"/>
      <c r="AH118" s="751"/>
      <c r="AI118" s="751"/>
      <c r="AJ118" s="751"/>
      <c r="AK118" s="751"/>
      <c r="AL118" s="751"/>
      <c r="AM118" s="751"/>
      <c r="AN118" s="751"/>
      <c r="AO118" s="751"/>
      <c r="AP118" s="751"/>
      <c r="AQ118" s="751"/>
      <c r="AR118" s="751"/>
      <c r="AS118" s="751"/>
      <c r="AT118" s="751"/>
      <c r="AU118" s="751"/>
      <c r="AV118" s="751"/>
      <c r="AW118" s="751"/>
      <c r="AX118" s="751"/>
      <c r="AY118" s="751"/>
      <c r="AZ118" s="751"/>
      <c r="BA118" s="751"/>
      <c r="BB118" s="751"/>
      <c r="BC118" s="751"/>
      <c r="BD118" s="754"/>
      <c r="BE118" s="754"/>
      <c r="BF118" s="754"/>
      <c r="BG118" s="752"/>
      <c r="BH118" s="754"/>
      <c r="BI118" s="754"/>
      <c r="BJ118" s="754"/>
      <c r="BK118" s="752"/>
      <c r="BL118" s="752"/>
    </row>
    <row r="119" spans="1:66" ht="18.75" customHeight="1" x14ac:dyDescent="0.2">
      <c r="A119" s="341">
        <v>80</v>
      </c>
      <c r="B119" s="749" t="s">
        <v>229</v>
      </c>
      <c r="C119" s="750" t="s">
        <v>319</v>
      </c>
      <c r="D119" s="334">
        <f t="shared" si="19"/>
        <v>62</v>
      </c>
      <c r="E119" s="404">
        <v>19830</v>
      </c>
      <c r="F119" s="334">
        <f t="shared" si="20"/>
        <v>0</v>
      </c>
      <c r="G119" s="334">
        <f t="shared" si="21"/>
        <v>0</v>
      </c>
      <c r="H119" s="334">
        <f t="shared" si="22"/>
        <v>0</v>
      </c>
      <c r="I119" s="332">
        <f t="shared" si="23"/>
        <v>0</v>
      </c>
      <c r="J119" s="332">
        <f t="shared" si="18"/>
        <v>0</v>
      </c>
      <c r="K119" s="334"/>
      <c r="L119" s="334"/>
      <c r="M119" s="334"/>
      <c r="N119" s="334"/>
      <c r="O119" s="334"/>
      <c r="P119" s="334"/>
      <c r="Q119" s="334"/>
      <c r="R119" s="334"/>
      <c r="S119" s="334"/>
      <c r="T119" s="334"/>
      <c r="U119" s="334"/>
      <c r="V119" s="334"/>
      <c r="W119" s="334"/>
      <c r="X119" s="334"/>
      <c r="Y119" s="334"/>
      <c r="Z119" s="334"/>
      <c r="AA119" s="334"/>
      <c r="AB119" s="334"/>
      <c r="AC119" s="334"/>
      <c r="AD119" s="334"/>
      <c r="AE119" s="334"/>
      <c r="AF119" s="334"/>
      <c r="AG119" s="334"/>
      <c r="AH119" s="334"/>
      <c r="AI119" s="334"/>
      <c r="AJ119" s="334"/>
      <c r="AK119" s="334"/>
      <c r="AL119" s="334"/>
      <c r="AM119" s="334"/>
      <c r="AN119" s="334"/>
      <c r="AO119" s="334"/>
      <c r="AP119" s="334"/>
      <c r="AQ119" s="334"/>
      <c r="AR119" s="334"/>
      <c r="AS119" s="334"/>
      <c r="AT119" s="334"/>
      <c r="AU119" s="334"/>
      <c r="AV119" s="334"/>
      <c r="AW119" s="334"/>
      <c r="AX119" s="334"/>
      <c r="AY119" s="334"/>
      <c r="AZ119" s="334"/>
      <c r="BA119" s="334"/>
      <c r="BB119" s="334"/>
      <c r="BC119" s="334"/>
      <c r="BD119" s="754"/>
      <c r="BE119" s="754"/>
      <c r="BF119" s="754"/>
      <c r="BG119" s="752"/>
      <c r="BH119" s="754"/>
      <c r="BI119" s="754"/>
      <c r="BJ119" s="754"/>
      <c r="BK119" s="752"/>
      <c r="BL119" s="752"/>
    </row>
    <row r="120" spans="1:66" s="330" customFormat="1" ht="19.2" x14ac:dyDescent="0.2">
      <c r="A120" s="341">
        <v>82</v>
      </c>
      <c r="B120" s="749" t="s">
        <v>325</v>
      </c>
      <c r="C120" s="750" t="s">
        <v>319</v>
      </c>
      <c r="D120" s="334">
        <f t="shared" si="19"/>
        <v>67</v>
      </c>
      <c r="E120" s="404">
        <v>18326</v>
      </c>
      <c r="F120" s="334">
        <f t="shared" si="20"/>
        <v>0</v>
      </c>
      <c r="G120" s="334">
        <f t="shared" si="21"/>
        <v>0</v>
      </c>
      <c r="H120" s="334">
        <f t="shared" si="22"/>
        <v>0</v>
      </c>
      <c r="I120" s="332">
        <f t="shared" si="23"/>
        <v>0</v>
      </c>
      <c r="J120" s="332">
        <f t="shared" si="18"/>
        <v>0</v>
      </c>
      <c r="K120" s="334"/>
      <c r="L120" s="334"/>
      <c r="M120" s="334"/>
      <c r="N120" s="334"/>
      <c r="O120" s="334"/>
      <c r="P120" s="334"/>
      <c r="Q120" s="334"/>
      <c r="R120" s="334"/>
      <c r="S120" s="334"/>
      <c r="T120" s="334"/>
      <c r="U120" s="334"/>
      <c r="V120" s="334"/>
      <c r="W120" s="334"/>
      <c r="X120" s="334"/>
      <c r="Y120" s="334"/>
      <c r="Z120" s="334"/>
      <c r="AA120" s="334"/>
      <c r="AB120" s="334"/>
      <c r="AC120" s="334"/>
      <c r="AD120" s="334"/>
      <c r="AE120" s="334"/>
      <c r="AF120" s="334"/>
      <c r="AG120" s="334"/>
      <c r="AH120" s="334"/>
      <c r="AI120" s="334"/>
      <c r="AJ120" s="334"/>
      <c r="AK120" s="334"/>
      <c r="AL120" s="334"/>
      <c r="AM120" s="334"/>
      <c r="AN120" s="334"/>
      <c r="AO120" s="334"/>
      <c r="AP120" s="334"/>
      <c r="AQ120" s="334"/>
      <c r="AR120" s="334"/>
      <c r="AS120" s="334"/>
      <c r="AT120" s="334"/>
      <c r="AU120" s="334"/>
      <c r="AV120" s="334"/>
      <c r="AW120" s="334"/>
      <c r="AX120" s="334"/>
      <c r="AY120" s="334"/>
      <c r="AZ120" s="334"/>
      <c r="BA120" s="334"/>
      <c r="BB120" s="334"/>
      <c r="BC120" s="334"/>
      <c r="BD120" s="754"/>
      <c r="BE120" s="754"/>
      <c r="BF120" s="754"/>
      <c r="BG120" s="752"/>
      <c r="BH120" s="754"/>
      <c r="BI120" s="754"/>
      <c r="BJ120" s="754"/>
      <c r="BK120" s="752"/>
      <c r="BL120" s="752"/>
    </row>
    <row r="121" spans="1:66" ht="19.2" x14ac:dyDescent="0.2">
      <c r="A121" s="341">
        <v>91</v>
      </c>
      <c r="B121" s="749" t="s">
        <v>332</v>
      </c>
      <c r="C121" s="750" t="s">
        <v>327</v>
      </c>
      <c r="D121" s="333">
        <f t="shared" si="19"/>
        <v>67</v>
      </c>
      <c r="E121" s="404">
        <v>18185</v>
      </c>
      <c r="F121" s="334">
        <f t="shared" si="20"/>
        <v>0</v>
      </c>
      <c r="G121" s="334">
        <f t="shared" si="21"/>
        <v>0</v>
      </c>
      <c r="H121" s="334">
        <f t="shared" si="22"/>
        <v>0</v>
      </c>
      <c r="I121" s="332">
        <f t="shared" si="23"/>
        <v>0</v>
      </c>
      <c r="J121" s="332">
        <f t="shared" si="18"/>
        <v>0</v>
      </c>
      <c r="K121" s="334"/>
      <c r="L121" s="334"/>
      <c r="M121" s="334"/>
      <c r="N121" s="334"/>
      <c r="O121" s="334"/>
      <c r="P121" s="334"/>
      <c r="Q121" s="334"/>
      <c r="R121" s="334"/>
      <c r="S121" s="334"/>
      <c r="T121" s="334"/>
      <c r="U121" s="334"/>
      <c r="V121" s="334"/>
      <c r="W121" s="334"/>
      <c r="X121" s="334"/>
      <c r="Y121" s="334"/>
      <c r="Z121" s="334"/>
      <c r="AA121" s="334"/>
      <c r="AB121" s="334"/>
      <c r="AC121" s="334"/>
      <c r="AD121" s="334"/>
      <c r="AE121" s="334"/>
      <c r="AF121" s="334"/>
      <c r="AG121" s="334"/>
      <c r="AH121" s="334"/>
      <c r="AI121" s="334"/>
      <c r="AJ121" s="334"/>
      <c r="AK121" s="334"/>
      <c r="AL121" s="334"/>
      <c r="AM121" s="334"/>
      <c r="AN121" s="334"/>
      <c r="AO121" s="334"/>
      <c r="AP121" s="334"/>
      <c r="AQ121" s="334"/>
      <c r="AR121" s="334"/>
      <c r="AS121" s="334"/>
      <c r="AT121" s="334"/>
      <c r="AU121" s="334"/>
      <c r="AV121" s="334"/>
      <c r="AW121" s="334"/>
      <c r="AX121" s="334"/>
      <c r="AY121" s="334"/>
      <c r="AZ121" s="334"/>
      <c r="BA121" s="334"/>
      <c r="BB121" s="334"/>
      <c r="BC121" s="334"/>
      <c r="BD121" s="754"/>
      <c r="BE121" s="754"/>
      <c r="BF121" s="754"/>
      <c r="BG121" s="752"/>
      <c r="BH121" s="754"/>
      <c r="BI121" s="754"/>
      <c r="BJ121" s="754"/>
      <c r="BK121" s="752"/>
      <c r="BL121" s="752"/>
    </row>
    <row r="122" spans="1:66" s="330" customFormat="1" ht="19.2" x14ac:dyDescent="0.2">
      <c r="A122" s="341">
        <v>92</v>
      </c>
      <c r="B122" s="761" t="s">
        <v>333</v>
      </c>
      <c r="C122" s="762" t="s">
        <v>716</v>
      </c>
      <c r="D122" s="665">
        <f t="shared" si="19"/>
        <v>78</v>
      </c>
      <c r="E122" s="664">
        <v>14153</v>
      </c>
      <c r="F122" s="672">
        <f t="shared" si="20"/>
        <v>0</v>
      </c>
      <c r="G122" s="672">
        <f t="shared" si="21"/>
        <v>0</v>
      </c>
      <c r="H122" s="672">
        <f t="shared" si="22"/>
        <v>0</v>
      </c>
      <c r="I122" s="337">
        <f t="shared" si="23"/>
        <v>0</v>
      </c>
      <c r="J122" s="337">
        <f t="shared" si="18"/>
        <v>0</v>
      </c>
      <c r="K122" s="672"/>
      <c r="L122" s="672"/>
      <c r="M122" s="672"/>
      <c r="N122" s="672"/>
      <c r="O122" s="672"/>
      <c r="P122" s="672"/>
      <c r="Q122" s="672"/>
      <c r="R122" s="672"/>
      <c r="S122" s="672"/>
      <c r="T122" s="672"/>
      <c r="U122" s="672"/>
      <c r="V122" s="672"/>
      <c r="W122" s="672"/>
      <c r="X122" s="672"/>
      <c r="Y122" s="672"/>
      <c r="Z122" s="672"/>
      <c r="AA122" s="672"/>
      <c r="AB122" s="672"/>
      <c r="AC122" s="672"/>
      <c r="AD122" s="672"/>
      <c r="AE122" s="672"/>
      <c r="AF122" s="672"/>
      <c r="AG122" s="672"/>
      <c r="AH122" s="672"/>
      <c r="AI122" s="672"/>
      <c r="AJ122" s="672"/>
      <c r="AK122" s="672"/>
      <c r="AL122" s="672"/>
      <c r="AM122" s="672"/>
      <c r="AN122" s="672"/>
      <c r="AO122" s="672"/>
      <c r="AP122" s="672"/>
      <c r="AQ122" s="672"/>
      <c r="AR122" s="672"/>
      <c r="AS122" s="672"/>
      <c r="AT122" s="672"/>
      <c r="AU122" s="672"/>
      <c r="AV122" s="672"/>
      <c r="AW122" s="672"/>
      <c r="AX122" s="672"/>
      <c r="AY122" s="672"/>
      <c r="AZ122" s="672"/>
      <c r="BA122" s="672"/>
      <c r="BB122" s="672"/>
      <c r="BC122" s="672"/>
      <c r="BD122" s="757"/>
      <c r="BE122" s="757"/>
      <c r="BF122" s="757"/>
      <c r="BG122" s="755"/>
      <c r="BH122" s="757"/>
      <c r="BI122" s="757"/>
      <c r="BJ122" s="757"/>
      <c r="BK122" s="755"/>
      <c r="BL122" s="755"/>
    </row>
    <row r="123" spans="1:66" ht="23.25" customHeight="1" x14ac:dyDescent="0.2">
      <c r="A123" s="341">
        <v>96</v>
      </c>
      <c r="B123" s="749" t="s">
        <v>204</v>
      </c>
      <c r="C123" s="750" t="s">
        <v>327</v>
      </c>
      <c r="D123" s="333">
        <f t="shared" si="19"/>
        <v>66</v>
      </c>
      <c r="E123" s="404">
        <v>18627</v>
      </c>
      <c r="F123" s="334">
        <f t="shared" si="20"/>
        <v>0</v>
      </c>
      <c r="G123" s="334">
        <f t="shared" si="21"/>
        <v>0</v>
      </c>
      <c r="H123" s="334">
        <f t="shared" si="22"/>
        <v>0</v>
      </c>
      <c r="I123" s="332">
        <f t="shared" si="23"/>
        <v>0</v>
      </c>
      <c r="J123" s="332">
        <f t="shared" si="18"/>
        <v>0</v>
      </c>
      <c r="K123" s="334"/>
      <c r="L123" s="334"/>
      <c r="M123" s="334"/>
      <c r="N123" s="334"/>
      <c r="O123" s="334"/>
      <c r="P123" s="334"/>
      <c r="Q123" s="334"/>
      <c r="R123" s="334"/>
      <c r="S123" s="334"/>
      <c r="T123" s="334"/>
      <c r="U123" s="334"/>
      <c r="V123" s="334"/>
      <c r="W123" s="334"/>
      <c r="X123" s="334"/>
      <c r="Y123" s="334"/>
      <c r="Z123" s="334"/>
      <c r="AA123" s="334"/>
      <c r="AB123" s="334"/>
      <c r="AC123" s="334"/>
      <c r="AD123" s="334"/>
      <c r="AE123" s="334"/>
      <c r="AF123" s="334"/>
      <c r="AG123" s="334"/>
      <c r="AH123" s="334"/>
      <c r="AI123" s="334"/>
      <c r="AJ123" s="334"/>
      <c r="AK123" s="334"/>
      <c r="AL123" s="334"/>
      <c r="AM123" s="334"/>
      <c r="AN123" s="334"/>
      <c r="AO123" s="334"/>
      <c r="AP123" s="334"/>
      <c r="AQ123" s="334"/>
      <c r="AR123" s="334"/>
      <c r="AS123" s="334"/>
      <c r="AT123" s="334"/>
      <c r="AU123" s="334"/>
      <c r="AV123" s="334"/>
      <c r="AW123" s="334"/>
      <c r="AX123" s="334"/>
      <c r="AY123" s="334"/>
      <c r="AZ123" s="334"/>
      <c r="BA123" s="334"/>
      <c r="BB123" s="334"/>
      <c r="BC123" s="334"/>
      <c r="BD123" s="754"/>
      <c r="BE123" s="754"/>
      <c r="BF123" s="754"/>
      <c r="BG123" s="752"/>
      <c r="BH123" s="754"/>
      <c r="BI123" s="754"/>
      <c r="BJ123" s="754"/>
      <c r="BK123" s="752"/>
      <c r="BL123" s="752"/>
    </row>
    <row r="124" spans="1:66" s="330" customFormat="1" ht="19.2" x14ac:dyDescent="0.2">
      <c r="A124" s="341">
        <v>100</v>
      </c>
      <c r="B124" s="749" t="s">
        <v>197</v>
      </c>
      <c r="C124" s="750" t="s">
        <v>335</v>
      </c>
      <c r="D124" s="334">
        <f t="shared" si="19"/>
        <v>64</v>
      </c>
      <c r="E124" s="404">
        <v>19122</v>
      </c>
      <c r="F124" s="334">
        <f t="shared" si="20"/>
        <v>0</v>
      </c>
      <c r="G124" s="334">
        <f t="shared" si="21"/>
        <v>0</v>
      </c>
      <c r="H124" s="334">
        <f t="shared" si="22"/>
        <v>0</v>
      </c>
      <c r="I124" s="332">
        <f t="shared" si="23"/>
        <v>0</v>
      </c>
      <c r="J124" s="332">
        <f t="shared" si="18"/>
        <v>0</v>
      </c>
      <c r="K124" s="334"/>
      <c r="L124" s="334"/>
      <c r="M124" s="334"/>
      <c r="N124" s="334"/>
      <c r="O124" s="334"/>
      <c r="P124" s="334"/>
      <c r="Q124" s="334"/>
      <c r="R124" s="334"/>
      <c r="S124" s="334"/>
      <c r="T124" s="334"/>
      <c r="U124" s="334"/>
      <c r="V124" s="334"/>
      <c r="W124" s="334"/>
      <c r="X124" s="334"/>
      <c r="Y124" s="334"/>
      <c r="Z124" s="334"/>
      <c r="AA124" s="334"/>
      <c r="AB124" s="334"/>
      <c r="AC124" s="334"/>
      <c r="AD124" s="334"/>
      <c r="AE124" s="334"/>
      <c r="AF124" s="334"/>
      <c r="AG124" s="334"/>
      <c r="AH124" s="334"/>
      <c r="AI124" s="334"/>
      <c r="AJ124" s="334"/>
      <c r="AK124" s="334"/>
      <c r="AL124" s="334"/>
      <c r="AM124" s="334"/>
      <c r="AN124" s="334"/>
      <c r="AO124" s="334"/>
      <c r="AP124" s="334"/>
      <c r="AQ124" s="334"/>
      <c r="AR124" s="334"/>
      <c r="AS124" s="334"/>
      <c r="AT124" s="334"/>
      <c r="AU124" s="334"/>
      <c r="AV124" s="334"/>
      <c r="AW124" s="334"/>
      <c r="AX124" s="334"/>
      <c r="AY124" s="334"/>
      <c r="AZ124" s="334"/>
      <c r="BA124" s="334"/>
      <c r="BB124" s="334"/>
      <c r="BC124" s="334"/>
      <c r="BD124" s="752"/>
      <c r="BE124" s="752"/>
      <c r="BF124" s="752"/>
      <c r="BG124" s="752"/>
      <c r="BH124" s="752"/>
      <c r="BI124" s="752"/>
      <c r="BJ124" s="752"/>
      <c r="BK124" s="752"/>
      <c r="BL124" s="752"/>
    </row>
    <row r="125" spans="1:66" ht="21" customHeight="1" x14ac:dyDescent="0.2">
      <c r="A125" s="341">
        <v>101</v>
      </c>
      <c r="B125" s="749" t="s">
        <v>337</v>
      </c>
      <c r="C125" s="750" t="s">
        <v>335</v>
      </c>
      <c r="D125" s="334">
        <f t="shared" si="19"/>
        <v>67</v>
      </c>
      <c r="E125" s="404">
        <v>18318</v>
      </c>
      <c r="F125" s="334">
        <f t="shared" si="20"/>
        <v>0</v>
      </c>
      <c r="G125" s="334">
        <f t="shared" si="21"/>
        <v>0</v>
      </c>
      <c r="H125" s="334">
        <f t="shared" si="22"/>
        <v>0</v>
      </c>
      <c r="I125" s="332">
        <f t="shared" si="23"/>
        <v>0</v>
      </c>
      <c r="J125" s="332">
        <f t="shared" si="18"/>
        <v>0</v>
      </c>
      <c r="K125" s="334"/>
      <c r="L125" s="334"/>
      <c r="M125" s="334"/>
      <c r="N125" s="334"/>
      <c r="O125" s="334"/>
      <c r="P125" s="334"/>
      <c r="Q125" s="334"/>
      <c r="R125" s="334"/>
      <c r="S125" s="334"/>
      <c r="T125" s="334"/>
      <c r="U125" s="334"/>
      <c r="V125" s="334"/>
      <c r="W125" s="334"/>
      <c r="X125" s="334"/>
      <c r="Y125" s="334"/>
      <c r="Z125" s="334"/>
      <c r="AA125" s="334"/>
      <c r="AB125" s="334"/>
      <c r="AC125" s="334"/>
      <c r="AD125" s="334"/>
      <c r="AE125" s="334"/>
      <c r="AF125" s="334"/>
      <c r="AG125" s="334"/>
      <c r="AH125" s="334"/>
      <c r="AI125" s="334"/>
      <c r="AJ125" s="334"/>
      <c r="AK125" s="334"/>
      <c r="AL125" s="334"/>
      <c r="AM125" s="334"/>
      <c r="AN125" s="334"/>
      <c r="AO125" s="334"/>
      <c r="AP125" s="334"/>
      <c r="AQ125" s="334"/>
      <c r="AR125" s="334"/>
      <c r="AS125" s="334"/>
      <c r="AT125" s="334"/>
      <c r="AU125" s="334"/>
      <c r="AV125" s="334"/>
      <c r="AW125" s="334"/>
      <c r="AX125" s="334"/>
      <c r="AY125" s="334"/>
      <c r="AZ125" s="334"/>
      <c r="BA125" s="334"/>
      <c r="BB125" s="334"/>
      <c r="BC125" s="334"/>
      <c r="BD125" s="752"/>
      <c r="BE125" s="752"/>
      <c r="BF125" s="752"/>
      <c r="BG125" s="752"/>
      <c r="BH125" s="752"/>
      <c r="BI125" s="752"/>
      <c r="BJ125" s="752"/>
      <c r="BK125" s="752"/>
      <c r="BL125" s="752"/>
      <c r="BN125" s="177"/>
    </row>
    <row r="126" spans="1:66" s="330" customFormat="1" ht="19.2" x14ac:dyDescent="0.2">
      <c r="A126" s="341">
        <v>102</v>
      </c>
      <c r="B126" s="749" t="s">
        <v>338</v>
      </c>
      <c r="C126" s="750" t="s">
        <v>335</v>
      </c>
      <c r="D126" s="334">
        <f t="shared" si="19"/>
        <v>70</v>
      </c>
      <c r="E126" s="404">
        <v>17214</v>
      </c>
      <c r="F126" s="334">
        <f t="shared" si="20"/>
        <v>0</v>
      </c>
      <c r="G126" s="334">
        <f t="shared" si="21"/>
        <v>0</v>
      </c>
      <c r="H126" s="334">
        <f t="shared" si="22"/>
        <v>0</v>
      </c>
      <c r="I126" s="332">
        <f t="shared" si="23"/>
        <v>0</v>
      </c>
      <c r="J126" s="332">
        <f t="shared" si="18"/>
        <v>0</v>
      </c>
      <c r="K126" s="334"/>
      <c r="L126" s="334"/>
      <c r="M126" s="334"/>
      <c r="N126" s="334"/>
      <c r="O126" s="334"/>
      <c r="P126" s="334"/>
      <c r="Q126" s="334"/>
      <c r="R126" s="334"/>
      <c r="S126" s="334"/>
      <c r="T126" s="334"/>
      <c r="U126" s="334"/>
      <c r="V126" s="334"/>
      <c r="W126" s="334"/>
      <c r="X126" s="334"/>
      <c r="Y126" s="334"/>
      <c r="Z126" s="334"/>
      <c r="AA126" s="334"/>
      <c r="AB126" s="334"/>
      <c r="AC126" s="334"/>
      <c r="AD126" s="334"/>
      <c r="AE126" s="334"/>
      <c r="AF126" s="334"/>
      <c r="AG126" s="334"/>
      <c r="AH126" s="334"/>
      <c r="AI126" s="334"/>
      <c r="AJ126" s="334"/>
      <c r="AK126" s="334"/>
      <c r="AL126" s="334"/>
      <c r="AM126" s="334"/>
      <c r="AN126" s="334"/>
      <c r="AO126" s="334"/>
      <c r="AP126" s="334"/>
      <c r="AQ126" s="334"/>
      <c r="AR126" s="334"/>
      <c r="AS126" s="334"/>
      <c r="AT126" s="334"/>
      <c r="AU126" s="334"/>
      <c r="AV126" s="334"/>
      <c r="AW126" s="334"/>
      <c r="AX126" s="334"/>
      <c r="AY126" s="334"/>
      <c r="AZ126" s="334"/>
      <c r="BA126" s="334"/>
      <c r="BB126" s="334"/>
      <c r="BC126" s="334"/>
      <c r="BD126" s="752"/>
      <c r="BE126" s="752"/>
      <c r="BF126" s="752"/>
      <c r="BG126" s="752"/>
      <c r="BH126" s="752"/>
      <c r="BI126" s="752"/>
      <c r="BJ126" s="752"/>
      <c r="BK126" s="752"/>
      <c r="BL126" s="752"/>
    </row>
    <row r="127" spans="1:66" ht="19.2" x14ac:dyDescent="0.2">
      <c r="A127" s="341">
        <v>103</v>
      </c>
      <c r="B127" s="749" t="s">
        <v>339</v>
      </c>
      <c r="C127" s="750" t="s">
        <v>335</v>
      </c>
      <c r="D127" s="334">
        <f t="shared" si="19"/>
        <v>73</v>
      </c>
      <c r="E127" s="404">
        <v>16114</v>
      </c>
      <c r="F127" s="334">
        <f t="shared" si="20"/>
        <v>0</v>
      </c>
      <c r="G127" s="334">
        <f t="shared" si="21"/>
        <v>0</v>
      </c>
      <c r="H127" s="334">
        <f t="shared" si="22"/>
        <v>0</v>
      </c>
      <c r="I127" s="332">
        <f t="shared" si="23"/>
        <v>0</v>
      </c>
      <c r="J127" s="332">
        <f t="shared" ref="J127:J140" si="24">SUM(H127+G127*2+F127*3)</f>
        <v>0</v>
      </c>
      <c r="K127" s="334"/>
      <c r="L127" s="334"/>
      <c r="M127" s="334"/>
      <c r="N127" s="334"/>
      <c r="O127" s="334"/>
      <c r="P127" s="334"/>
      <c r="Q127" s="334"/>
      <c r="R127" s="334"/>
      <c r="S127" s="334"/>
      <c r="T127" s="334"/>
      <c r="U127" s="334"/>
      <c r="V127" s="334"/>
      <c r="W127" s="334"/>
      <c r="X127" s="334"/>
      <c r="Y127" s="334"/>
      <c r="Z127" s="334"/>
      <c r="AA127" s="334"/>
      <c r="AB127" s="334"/>
      <c r="AC127" s="334"/>
      <c r="AD127" s="334"/>
      <c r="AE127" s="334"/>
      <c r="AF127" s="334"/>
      <c r="AG127" s="334"/>
      <c r="AH127" s="334"/>
      <c r="AI127" s="334"/>
      <c r="AJ127" s="334"/>
      <c r="AK127" s="334"/>
      <c r="AL127" s="334"/>
      <c r="AM127" s="334"/>
      <c r="AN127" s="334"/>
      <c r="AO127" s="334"/>
      <c r="AP127" s="334"/>
      <c r="AQ127" s="334"/>
      <c r="AR127" s="334"/>
      <c r="AS127" s="334"/>
      <c r="AT127" s="334"/>
      <c r="AU127" s="334"/>
      <c r="AV127" s="334"/>
      <c r="AW127" s="334"/>
      <c r="AX127" s="334"/>
      <c r="AY127" s="334"/>
      <c r="AZ127" s="334"/>
      <c r="BA127" s="334"/>
      <c r="BB127" s="334"/>
      <c r="BC127" s="334"/>
      <c r="BD127" s="752"/>
      <c r="BE127" s="752"/>
      <c r="BF127" s="752"/>
      <c r="BG127" s="752"/>
      <c r="BH127" s="752"/>
      <c r="BI127" s="752"/>
      <c r="BJ127" s="752"/>
      <c r="BK127" s="752"/>
      <c r="BL127" s="752"/>
    </row>
    <row r="128" spans="1:66" s="330" customFormat="1" ht="19.2" x14ac:dyDescent="0.2">
      <c r="A128" s="341">
        <v>104</v>
      </c>
      <c r="B128" s="749" t="s">
        <v>340</v>
      </c>
      <c r="C128" s="750" t="s">
        <v>335</v>
      </c>
      <c r="D128" s="334">
        <f t="shared" si="19"/>
        <v>61</v>
      </c>
      <c r="E128" s="404">
        <v>20293</v>
      </c>
      <c r="F128" s="334">
        <f t="shared" si="20"/>
        <v>0</v>
      </c>
      <c r="G128" s="334">
        <f t="shared" si="21"/>
        <v>0</v>
      </c>
      <c r="H128" s="334">
        <f t="shared" si="22"/>
        <v>0</v>
      </c>
      <c r="I128" s="332">
        <f t="shared" si="23"/>
        <v>0</v>
      </c>
      <c r="J128" s="332">
        <f t="shared" si="24"/>
        <v>0</v>
      </c>
      <c r="K128" s="334"/>
      <c r="L128" s="334"/>
      <c r="M128" s="334"/>
      <c r="N128" s="334"/>
      <c r="O128" s="334"/>
      <c r="P128" s="334"/>
      <c r="Q128" s="334"/>
      <c r="R128" s="334"/>
      <c r="S128" s="334"/>
      <c r="T128" s="334"/>
      <c r="U128" s="334"/>
      <c r="V128" s="334"/>
      <c r="W128" s="334"/>
      <c r="X128" s="334"/>
      <c r="Y128" s="334"/>
      <c r="Z128" s="334"/>
      <c r="AA128" s="334"/>
      <c r="AB128" s="334"/>
      <c r="AC128" s="334"/>
      <c r="AD128" s="334"/>
      <c r="AE128" s="334"/>
      <c r="AF128" s="334"/>
      <c r="AG128" s="334"/>
      <c r="AH128" s="334"/>
      <c r="AI128" s="334"/>
      <c r="AJ128" s="334"/>
      <c r="AK128" s="334"/>
      <c r="AL128" s="334"/>
      <c r="AM128" s="334"/>
      <c r="AN128" s="334"/>
      <c r="AO128" s="334"/>
      <c r="AP128" s="334"/>
      <c r="AQ128" s="334"/>
      <c r="AR128" s="334"/>
      <c r="AS128" s="334"/>
      <c r="AT128" s="334"/>
      <c r="AU128" s="334"/>
      <c r="AV128" s="334"/>
      <c r="AW128" s="334"/>
      <c r="AX128" s="334"/>
      <c r="AY128" s="334"/>
      <c r="AZ128" s="334"/>
      <c r="BA128" s="334"/>
      <c r="BB128" s="334"/>
      <c r="BC128" s="334"/>
      <c r="BD128" s="752"/>
      <c r="BE128" s="752"/>
      <c r="BF128" s="752"/>
      <c r="BG128" s="752"/>
      <c r="BH128" s="752"/>
      <c r="BI128" s="752"/>
      <c r="BJ128" s="752"/>
      <c r="BK128" s="752"/>
      <c r="BL128" s="752"/>
    </row>
    <row r="129" spans="1:68" s="330" customFormat="1" ht="19.2" x14ac:dyDescent="0.2">
      <c r="A129" s="341">
        <v>110</v>
      </c>
      <c r="B129" s="749" t="s">
        <v>342</v>
      </c>
      <c r="C129" s="750" t="s">
        <v>237</v>
      </c>
      <c r="D129" s="334">
        <f t="shared" si="19"/>
        <v>72</v>
      </c>
      <c r="E129" s="404">
        <v>16528</v>
      </c>
      <c r="F129" s="334">
        <f t="shared" si="20"/>
        <v>0</v>
      </c>
      <c r="G129" s="334">
        <f t="shared" si="21"/>
        <v>0</v>
      </c>
      <c r="H129" s="334">
        <f t="shared" si="22"/>
        <v>0</v>
      </c>
      <c r="I129" s="332">
        <f t="shared" si="23"/>
        <v>0</v>
      </c>
      <c r="J129" s="332">
        <f t="shared" si="24"/>
        <v>0</v>
      </c>
      <c r="K129" s="334"/>
      <c r="L129" s="334"/>
      <c r="M129" s="334"/>
      <c r="N129" s="334"/>
      <c r="O129" s="334"/>
      <c r="P129" s="334"/>
      <c r="Q129" s="334"/>
      <c r="R129" s="334"/>
      <c r="S129" s="334"/>
      <c r="T129" s="334"/>
      <c r="U129" s="334"/>
      <c r="V129" s="334"/>
      <c r="W129" s="334"/>
      <c r="X129" s="334"/>
      <c r="Y129" s="334"/>
      <c r="Z129" s="334"/>
      <c r="AA129" s="334"/>
      <c r="AB129" s="334"/>
      <c r="AC129" s="334"/>
      <c r="AD129" s="334"/>
      <c r="AE129" s="334"/>
      <c r="AF129" s="334"/>
      <c r="AG129" s="334"/>
      <c r="AH129" s="334"/>
      <c r="AI129" s="334"/>
      <c r="AJ129" s="334"/>
      <c r="AK129" s="334"/>
      <c r="AL129" s="334"/>
      <c r="AM129" s="334"/>
      <c r="AN129" s="334"/>
      <c r="AO129" s="334"/>
      <c r="AP129" s="334"/>
      <c r="AQ129" s="334"/>
      <c r="AR129" s="334"/>
      <c r="AS129" s="334"/>
      <c r="AT129" s="334"/>
      <c r="AU129" s="334"/>
      <c r="AV129" s="334"/>
      <c r="AW129" s="334"/>
      <c r="AX129" s="334"/>
      <c r="AY129" s="334"/>
      <c r="AZ129" s="334"/>
      <c r="BA129" s="334"/>
      <c r="BB129" s="334"/>
      <c r="BC129" s="334"/>
      <c r="BD129" s="752"/>
      <c r="BE129" s="752"/>
      <c r="BF129" s="752"/>
      <c r="BG129" s="752"/>
      <c r="BH129" s="752"/>
      <c r="BI129" s="752"/>
      <c r="BJ129" s="752"/>
      <c r="BK129" s="752"/>
      <c r="BL129" s="752"/>
    </row>
    <row r="130" spans="1:68" s="330" customFormat="1" ht="19.2" x14ac:dyDescent="0.2">
      <c r="A130" s="341">
        <v>111</v>
      </c>
      <c r="B130" s="764" t="s">
        <v>343</v>
      </c>
      <c r="C130" s="750" t="s">
        <v>237</v>
      </c>
      <c r="D130" s="334">
        <f t="shared" si="19"/>
        <v>72</v>
      </c>
      <c r="E130" s="404">
        <v>16352</v>
      </c>
      <c r="F130" s="334">
        <f t="shared" si="20"/>
        <v>0</v>
      </c>
      <c r="G130" s="334">
        <f t="shared" si="21"/>
        <v>0</v>
      </c>
      <c r="H130" s="334">
        <f t="shared" si="22"/>
        <v>0</v>
      </c>
      <c r="I130" s="332">
        <f t="shared" si="23"/>
        <v>0</v>
      </c>
      <c r="J130" s="332">
        <f t="shared" si="24"/>
        <v>0</v>
      </c>
      <c r="K130" s="334"/>
      <c r="L130" s="334"/>
      <c r="M130" s="334"/>
      <c r="N130" s="334"/>
      <c r="O130" s="334"/>
      <c r="P130" s="334"/>
      <c r="Q130" s="334"/>
      <c r="R130" s="334"/>
      <c r="S130" s="334"/>
      <c r="T130" s="334"/>
      <c r="U130" s="334"/>
      <c r="V130" s="334"/>
      <c r="W130" s="334"/>
      <c r="X130" s="334"/>
      <c r="Y130" s="334"/>
      <c r="Z130" s="334"/>
      <c r="AA130" s="334"/>
      <c r="AB130" s="334"/>
      <c r="AC130" s="334"/>
      <c r="AD130" s="334"/>
      <c r="AE130" s="334"/>
      <c r="AF130" s="334"/>
      <c r="AG130" s="334"/>
      <c r="AH130" s="334"/>
      <c r="AI130" s="334"/>
      <c r="AJ130" s="334"/>
      <c r="AK130" s="334"/>
      <c r="AL130" s="334"/>
      <c r="AM130" s="334"/>
      <c r="AN130" s="334"/>
      <c r="AO130" s="334"/>
      <c r="AP130" s="334"/>
      <c r="AQ130" s="334"/>
      <c r="AR130" s="334"/>
      <c r="AS130" s="334"/>
      <c r="AT130" s="334"/>
      <c r="AU130" s="334"/>
      <c r="AV130" s="334"/>
      <c r="AW130" s="334"/>
      <c r="AX130" s="334"/>
      <c r="AY130" s="334"/>
      <c r="AZ130" s="334"/>
      <c r="BA130" s="334"/>
      <c r="BB130" s="334"/>
      <c r="BC130" s="334"/>
      <c r="BD130" s="752"/>
      <c r="BE130" s="752"/>
      <c r="BF130" s="752"/>
      <c r="BG130" s="752"/>
      <c r="BH130" s="752"/>
      <c r="BI130" s="752"/>
      <c r="BJ130" s="752"/>
      <c r="BK130" s="752"/>
      <c r="BL130" s="752"/>
    </row>
    <row r="131" spans="1:68" ht="19.2" x14ac:dyDescent="0.2">
      <c r="A131" s="341">
        <v>112</v>
      </c>
      <c r="B131" s="749" t="s">
        <v>344</v>
      </c>
      <c r="C131" s="750" t="s">
        <v>237</v>
      </c>
      <c r="D131" s="334">
        <f t="shared" si="19"/>
        <v>75</v>
      </c>
      <c r="E131" s="404">
        <v>15120</v>
      </c>
      <c r="F131" s="334">
        <f t="shared" si="20"/>
        <v>0</v>
      </c>
      <c r="G131" s="334">
        <f t="shared" si="21"/>
        <v>0</v>
      </c>
      <c r="H131" s="334">
        <f t="shared" si="22"/>
        <v>0</v>
      </c>
      <c r="I131" s="332">
        <f t="shared" si="23"/>
        <v>0</v>
      </c>
      <c r="J131" s="332">
        <f t="shared" si="24"/>
        <v>0</v>
      </c>
      <c r="K131" s="334"/>
      <c r="L131" s="334"/>
      <c r="M131" s="334"/>
      <c r="N131" s="334"/>
      <c r="O131" s="334"/>
      <c r="P131" s="334"/>
      <c r="Q131" s="334"/>
      <c r="R131" s="334"/>
      <c r="S131" s="334"/>
      <c r="T131" s="334"/>
      <c r="U131" s="334"/>
      <c r="V131" s="334"/>
      <c r="W131" s="334"/>
      <c r="X131" s="334"/>
      <c r="Y131" s="334"/>
      <c r="Z131" s="334"/>
      <c r="AA131" s="334"/>
      <c r="AB131" s="334"/>
      <c r="AC131" s="334"/>
      <c r="AD131" s="334"/>
      <c r="AE131" s="334"/>
      <c r="AF131" s="334"/>
      <c r="AG131" s="334"/>
      <c r="AH131" s="334"/>
      <c r="AI131" s="334"/>
      <c r="AJ131" s="334"/>
      <c r="AK131" s="334"/>
      <c r="AL131" s="334"/>
      <c r="AM131" s="334"/>
      <c r="AN131" s="334"/>
      <c r="AO131" s="334"/>
      <c r="AP131" s="334"/>
      <c r="AQ131" s="334"/>
      <c r="AR131" s="334"/>
      <c r="AS131" s="334"/>
      <c r="AT131" s="334"/>
      <c r="AU131" s="334"/>
      <c r="AV131" s="334"/>
      <c r="AW131" s="334"/>
      <c r="AX131" s="334"/>
      <c r="AY131" s="334"/>
      <c r="AZ131" s="334"/>
      <c r="BA131" s="334"/>
      <c r="BB131" s="334"/>
      <c r="BC131" s="334"/>
      <c r="BD131" s="752"/>
      <c r="BE131" s="752"/>
      <c r="BF131" s="752"/>
      <c r="BG131" s="752"/>
      <c r="BH131" s="752"/>
      <c r="BI131" s="752"/>
      <c r="BJ131" s="752"/>
      <c r="BK131" s="752"/>
      <c r="BL131" s="752"/>
    </row>
    <row r="132" spans="1:68" s="330" customFormat="1" ht="19.2" x14ac:dyDescent="0.2">
      <c r="A132" s="341">
        <v>113</v>
      </c>
      <c r="B132" s="749" t="s">
        <v>229</v>
      </c>
      <c r="C132" s="750" t="s">
        <v>237</v>
      </c>
      <c r="D132" s="334">
        <f t="shared" si="19"/>
        <v>74</v>
      </c>
      <c r="E132" s="404">
        <v>15534</v>
      </c>
      <c r="F132" s="672">
        <f t="shared" si="20"/>
        <v>0</v>
      </c>
      <c r="G132" s="672">
        <f t="shared" si="21"/>
        <v>0</v>
      </c>
      <c r="H132" s="672">
        <f t="shared" si="22"/>
        <v>0</v>
      </c>
      <c r="I132" s="337">
        <f t="shared" si="23"/>
        <v>0</v>
      </c>
      <c r="J132" s="337">
        <f t="shared" si="24"/>
        <v>0</v>
      </c>
      <c r="K132" s="334"/>
      <c r="L132" s="334"/>
      <c r="M132" s="334"/>
      <c r="N132" s="334"/>
      <c r="O132" s="334"/>
      <c r="P132" s="334"/>
      <c r="Q132" s="334"/>
      <c r="R132" s="334"/>
      <c r="S132" s="334"/>
      <c r="T132" s="334"/>
      <c r="U132" s="334"/>
      <c r="V132" s="334"/>
      <c r="W132" s="334"/>
      <c r="X132" s="334"/>
      <c r="Y132" s="334"/>
      <c r="Z132" s="334"/>
      <c r="AA132" s="334"/>
      <c r="AB132" s="334"/>
      <c r="AC132" s="334"/>
      <c r="AD132" s="334"/>
      <c r="AE132" s="334"/>
      <c r="AF132" s="334"/>
      <c r="AG132" s="334"/>
      <c r="AH132" s="334"/>
      <c r="AI132" s="334"/>
      <c r="AJ132" s="334"/>
      <c r="AK132" s="334"/>
      <c r="AL132" s="334"/>
      <c r="AM132" s="334"/>
      <c r="AN132" s="334"/>
      <c r="AO132" s="334"/>
      <c r="AP132" s="334"/>
      <c r="AQ132" s="334"/>
      <c r="AR132" s="334"/>
      <c r="AS132" s="334"/>
      <c r="AT132" s="334"/>
      <c r="AU132" s="334"/>
      <c r="AV132" s="334"/>
      <c r="AW132" s="334"/>
      <c r="AX132" s="334"/>
      <c r="AY132" s="334"/>
      <c r="AZ132" s="334"/>
      <c r="BA132" s="334"/>
      <c r="BB132" s="334"/>
      <c r="BC132" s="334"/>
      <c r="BD132" s="755"/>
      <c r="BE132" s="755"/>
      <c r="BF132" s="755"/>
      <c r="BG132" s="755"/>
      <c r="BH132" s="755"/>
      <c r="BI132" s="755"/>
      <c r="BJ132" s="755"/>
      <c r="BK132" s="755"/>
      <c r="BL132" s="755"/>
    </row>
    <row r="133" spans="1:68" ht="19.2" x14ac:dyDescent="0.2">
      <c r="A133" s="341">
        <v>114</v>
      </c>
      <c r="B133" s="758" t="s">
        <v>345</v>
      </c>
      <c r="C133" s="759" t="s">
        <v>237</v>
      </c>
      <c r="D133" s="751">
        <f t="shared" si="19"/>
        <v>64</v>
      </c>
      <c r="E133" s="719">
        <v>19344</v>
      </c>
      <c r="F133" s="334">
        <f t="shared" si="20"/>
        <v>0</v>
      </c>
      <c r="G133" s="334">
        <f t="shared" si="21"/>
        <v>0</v>
      </c>
      <c r="H133" s="334">
        <f t="shared" si="22"/>
        <v>0</v>
      </c>
      <c r="I133" s="332">
        <f t="shared" si="23"/>
        <v>0</v>
      </c>
      <c r="J133" s="332">
        <f t="shared" si="24"/>
        <v>0</v>
      </c>
      <c r="K133" s="751"/>
      <c r="L133" s="751"/>
      <c r="M133" s="751"/>
      <c r="N133" s="751"/>
      <c r="O133" s="751"/>
      <c r="P133" s="751"/>
      <c r="Q133" s="751"/>
      <c r="R133" s="751"/>
      <c r="S133" s="751"/>
      <c r="T133" s="751"/>
      <c r="U133" s="751"/>
      <c r="V133" s="751"/>
      <c r="W133" s="751"/>
      <c r="X133" s="751"/>
      <c r="Y133" s="751"/>
      <c r="Z133" s="751"/>
      <c r="AA133" s="751"/>
      <c r="AB133" s="751"/>
      <c r="AC133" s="751"/>
      <c r="AD133" s="751"/>
      <c r="AE133" s="751"/>
      <c r="AF133" s="751"/>
      <c r="AG133" s="751"/>
      <c r="AH133" s="751"/>
      <c r="AI133" s="751"/>
      <c r="AJ133" s="751"/>
      <c r="AK133" s="751"/>
      <c r="AL133" s="751"/>
      <c r="AM133" s="751"/>
      <c r="AN133" s="751"/>
      <c r="AO133" s="751"/>
      <c r="AP133" s="751"/>
      <c r="AQ133" s="751"/>
      <c r="AR133" s="751"/>
      <c r="AS133" s="751"/>
      <c r="AT133" s="751"/>
      <c r="AU133" s="751"/>
      <c r="AV133" s="751"/>
      <c r="AW133" s="751"/>
      <c r="AX133" s="751"/>
      <c r="AY133" s="751"/>
      <c r="AZ133" s="751"/>
      <c r="BA133" s="751"/>
      <c r="BB133" s="751"/>
      <c r="BC133" s="751"/>
      <c r="BD133" s="752"/>
      <c r="BE133" s="752"/>
      <c r="BF133" s="752"/>
      <c r="BG133" s="752"/>
      <c r="BH133" s="752"/>
      <c r="BI133" s="752"/>
      <c r="BJ133" s="752"/>
      <c r="BK133" s="752"/>
      <c r="BL133" s="752"/>
    </row>
    <row r="134" spans="1:68" s="330" customFormat="1" ht="19.2" x14ac:dyDescent="0.2">
      <c r="A134" s="341">
        <v>117</v>
      </c>
      <c r="B134" s="749" t="s">
        <v>348</v>
      </c>
      <c r="C134" s="750" t="s">
        <v>253</v>
      </c>
      <c r="D134" s="334">
        <f t="shared" si="19"/>
        <v>69</v>
      </c>
      <c r="E134" s="404">
        <v>17370</v>
      </c>
      <c r="F134" s="334">
        <f t="shared" si="20"/>
        <v>0</v>
      </c>
      <c r="G134" s="334">
        <f t="shared" si="21"/>
        <v>0</v>
      </c>
      <c r="H134" s="334">
        <f t="shared" si="22"/>
        <v>0</v>
      </c>
      <c r="I134" s="332">
        <f t="shared" si="23"/>
        <v>0</v>
      </c>
      <c r="J134" s="332">
        <f t="shared" si="24"/>
        <v>0</v>
      </c>
      <c r="K134" s="334"/>
      <c r="L134" s="334"/>
      <c r="M134" s="334"/>
      <c r="N134" s="334"/>
      <c r="O134" s="334"/>
      <c r="P134" s="334"/>
      <c r="Q134" s="334"/>
      <c r="R134" s="334"/>
      <c r="S134" s="334"/>
      <c r="T134" s="334"/>
      <c r="U134" s="334"/>
      <c r="V134" s="334"/>
      <c r="W134" s="334"/>
      <c r="X134" s="334"/>
      <c r="Y134" s="334"/>
      <c r="Z134" s="334"/>
      <c r="AA134" s="334"/>
      <c r="AB134" s="334"/>
      <c r="AC134" s="334"/>
      <c r="AD134" s="334"/>
      <c r="AE134" s="334"/>
      <c r="AF134" s="334"/>
      <c r="AG134" s="334"/>
      <c r="AH134" s="334"/>
      <c r="AI134" s="334"/>
      <c r="AJ134" s="334"/>
      <c r="AK134" s="334"/>
      <c r="AL134" s="334"/>
      <c r="AM134" s="334"/>
      <c r="AN134" s="334"/>
      <c r="AO134" s="334"/>
      <c r="AP134" s="334"/>
      <c r="AQ134" s="334"/>
      <c r="AR134" s="334"/>
      <c r="AS134" s="334"/>
      <c r="AT134" s="334"/>
      <c r="AU134" s="334"/>
      <c r="AV134" s="334"/>
      <c r="AW134" s="334"/>
      <c r="AX134" s="334"/>
      <c r="AY134" s="334"/>
      <c r="AZ134" s="334"/>
      <c r="BA134" s="334"/>
      <c r="BB134" s="334"/>
      <c r="BC134" s="334"/>
      <c r="BD134" s="752"/>
      <c r="BE134" s="752"/>
      <c r="BF134" s="752"/>
      <c r="BG134" s="752"/>
      <c r="BH134" s="752"/>
      <c r="BI134" s="752"/>
      <c r="BJ134" s="752"/>
      <c r="BK134" s="752"/>
      <c r="BL134" s="752"/>
    </row>
    <row r="135" spans="1:68" ht="22.5" customHeight="1" x14ac:dyDescent="0.2">
      <c r="A135" s="341">
        <v>119</v>
      </c>
      <c r="B135" s="749" t="s">
        <v>350</v>
      </c>
      <c r="C135" s="750" t="s">
        <v>253</v>
      </c>
      <c r="D135" s="334">
        <f t="shared" si="19"/>
        <v>78</v>
      </c>
      <c r="E135" s="404">
        <v>14287</v>
      </c>
      <c r="F135" s="334">
        <f t="shared" si="20"/>
        <v>0</v>
      </c>
      <c r="G135" s="334">
        <f t="shared" si="21"/>
        <v>0</v>
      </c>
      <c r="H135" s="334">
        <f t="shared" si="22"/>
        <v>0</v>
      </c>
      <c r="I135" s="332">
        <f t="shared" si="23"/>
        <v>0</v>
      </c>
      <c r="J135" s="332">
        <f t="shared" si="24"/>
        <v>0</v>
      </c>
      <c r="K135" s="334"/>
      <c r="L135" s="334"/>
      <c r="M135" s="334"/>
      <c r="N135" s="334"/>
      <c r="O135" s="334"/>
      <c r="P135" s="334"/>
      <c r="Q135" s="334"/>
      <c r="R135" s="334"/>
      <c r="S135" s="334"/>
      <c r="T135" s="334"/>
      <c r="U135" s="334"/>
      <c r="V135" s="334"/>
      <c r="W135" s="334"/>
      <c r="X135" s="334"/>
      <c r="Y135" s="334"/>
      <c r="Z135" s="334"/>
      <c r="AA135" s="334"/>
      <c r="AB135" s="334"/>
      <c r="AC135" s="334"/>
      <c r="AD135" s="334"/>
      <c r="AE135" s="334"/>
      <c r="AF135" s="334"/>
      <c r="AG135" s="334"/>
      <c r="AH135" s="334"/>
      <c r="AI135" s="334"/>
      <c r="AJ135" s="334"/>
      <c r="AK135" s="334"/>
      <c r="AL135" s="334"/>
      <c r="AM135" s="334"/>
      <c r="AN135" s="334"/>
      <c r="AO135" s="334"/>
      <c r="AP135" s="334"/>
      <c r="AQ135" s="334"/>
      <c r="AR135" s="334"/>
      <c r="AS135" s="334"/>
      <c r="AT135" s="334"/>
      <c r="AU135" s="334"/>
      <c r="AV135" s="334"/>
      <c r="AW135" s="334"/>
      <c r="AX135" s="334"/>
      <c r="AY135" s="334"/>
      <c r="AZ135" s="334"/>
      <c r="BA135" s="334"/>
      <c r="BB135" s="334"/>
      <c r="BC135" s="334"/>
      <c r="BD135" s="752"/>
      <c r="BE135" s="752"/>
      <c r="BF135" s="752"/>
      <c r="BG135" s="752"/>
      <c r="BH135" s="752"/>
      <c r="BI135" s="752"/>
      <c r="BJ135" s="752"/>
      <c r="BK135" s="752"/>
      <c r="BL135" s="752"/>
    </row>
    <row r="136" spans="1:68" s="330" customFormat="1" ht="19.2" x14ac:dyDescent="0.2">
      <c r="A136" s="341">
        <v>123</v>
      </c>
      <c r="B136" s="749" t="s">
        <v>311</v>
      </c>
      <c r="C136" s="750" t="s">
        <v>253</v>
      </c>
      <c r="D136" s="334">
        <f t="shared" si="19"/>
        <v>73</v>
      </c>
      <c r="E136" s="404">
        <v>15978</v>
      </c>
      <c r="F136" s="334">
        <f t="shared" si="20"/>
        <v>0</v>
      </c>
      <c r="G136" s="334">
        <f t="shared" si="21"/>
        <v>0</v>
      </c>
      <c r="H136" s="334">
        <f t="shared" si="22"/>
        <v>0</v>
      </c>
      <c r="I136" s="332">
        <f t="shared" si="23"/>
        <v>0</v>
      </c>
      <c r="J136" s="332">
        <f t="shared" si="24"/>
        <v>0</v>
      </c>
      <c r="K136" s="334"/>
      <c r="L136" s="334"/>
      <c r="M136" s="334"/>
      <c r="N136" s="334"/>
      <c r="O136" s="334"/>
      <c r="P136" s="334"/>
      <c r="Q136" s="334"/>
      <c r="R136" s="334"/>
      <c r="S136" s="334"/>
      <c r="T136" s="334"/>
      <c r="U136" s="334"/>
      <c r="V136" s="334"/>
      <c r="W136" s="334"/>
      <c r="X136" s="334"/>
      <c r="Y136" s="334"/>
      <c r="Z136" s="334"/>
      <c r="AA136" s="334"/>
      <c r="AB136" s="334"/>
      <c r="AC136" s="334"/>
      <c r="AD136" s="334"/>
      <c r="AE136" s="334"/>
      <c r="AF136" s="334"/>
      <c r="AG136" s="334"/>
      <c r="AH136" s="334"/>
      <c r="AI136" s="334"/>
      <c r="AJ136" s="334"/>
      <c r="AK136" s="334"/>
      <c r="AL136" s="334"/>
      <c r="AM136" s="334"/>
      <c r="AN136" s="334"/>
      <c r="AO136" s="334"/>
      <c r="AP136" s="334"/>
      <c r="AQ136" s="334"/>
      <c r="AR136" s="334"/>
      <c r="AS136" s="334"/>
      <c r="AT136" s="334"/>
      <c r="AU136" s="334"/>
      <c r="AV136" s="334"/>
      <c r="AW136" s="334"/>
      <c r="AX136" s="334"/>
      <c r="AY136" s="334"/>
      <c r="AZ136" s="334"/>
      <c r="BA136" s="334"/>
      <c r="BB136" s="334"/>
      <c r="BC136" s="334"/>
      <c r="BD136" s="752"/>
      <c r="BE136" s="752"/>
      <c r="BF136" s="752"/>
      <c r="BG136" s="752"/>
      <c r="BH136" s="752"/>
      <c r="BI136" s="752"/>
      <c r="BJ136" s="752"/>
      <c r="BK136" s="752"/>
      <c r="BL136" s="752"/>
    </row>
    <row r="137" spans="1:68" s="330" customFormat="1" ht="19.2" x14ac:dyDescent="0.2">
      <c r="A137" s="341">
        <v>125</v>
      </c>
      <c r="B137" s="749" t="s">
        <v>352</v>
      </c>
      <c r="C137" s="750" t="s">
        <v>353</v>
      </c>
      <c r="D137" s="334">
        <f>DATEDIF(E137,$AU$4,"y")</f>
        <v>66</v>
      </c>
      <c r="E137" s="404">
        <v>18523</v>
      </c>
      <c r="F137" s="334">
        <f t="shared" si="20"/>
        <v>0</v>
      </c>
      <c r="G137" s="334">
        <f t="shared" si="21"/>
        <v>0</v>
      </c>
      <c r="H137" s="334">
        <f t="shared" si="22"/>
        <v>0</v>
      </c>
      <c r="I137" s="332">
        <f t="shared" si="23"/>
        <v>0</v>
      </c>
      <c r="J137" s="332">
        <f t="shared" si="24"/>
        <v>0</v>
      </c>
      <c r="K137" s="334"/>
      <c r="L137" s="334"/>
      <c r="M137" s="334"/>
      <c r="N137" s="334"/>
      <c r="O137" s="334"/>
      <c r="P137" s="334"/>
      <c r="Q137" s="334"/>
      <c r="R137" s="334"/>
      <c r="S137" s="334"/>
      <c r="T137" s="334"/>
      <c r="U137" s="334"/>
      <c r="V137" s="334"/>
      <c r="W137" s="334"/>
      <c r="X137" s="334"/>
      <c r="Y137" s="334"/>
      <c r="Z137" s="334"/>
      <c r="AA137" s="334"/>
      <c r="AB137" s="334"/>
      <c r="AC137" s="334"/>
      <c r="AD137" s="334"/>
      <c r="AE137" s="334"/>
      <c r="AF137" s="334"/>
      <c r="AG137" s="334"/>
      <c r="AH137" s="334"/>
      <c r="AI137" s="334"/>
      <c r="AJ137" s="334"/>
      <c r="AK137" s="334"/>
      <c r="AL137" s="334"/>
      <c r="AM137" s="334"/>
      <c r="AN137" s="334"/>
      <c r="AO137" s="334"/>
      <c r="AP137" s="334"/>
      <c r="AQ137" s="334"/>
      <c r="AR137" s="334"/>
      <c r="AS137" s="334"/>
      <c r="AT137" s="334"/>
      <c r="AU137" s="334"/>
      <c r="AV137" s="334"/>
      <c r="AW137" s="334"/>
      <c r="AX137" s="334"/>
      <c r="AY137" s="334"/>
      <c r="AZ137" s="334"/>
      <c r="BA137" s="334"/>
      <c r="BB137" s="334"/>
      <c r="BC137" s="334"/>
      <c r="BD137" s="752"/>
      <c r="BE137" s="752"/>
      <c r="BF137" s="752"/>
      <c r="BG137" s="752"/>
      <c r="BH137" s="752"/>
      <c r="BI137" s="752"/>
      <c r="BJ137" s="752"/>
      <c r="BK137" s="752"/>
      <c r="BL137" s="752"/>
    </row>
    <row r="138" spans="1:68" ht="18.75" customHeight="1" x14ac:dyDescent="0.2">
      <c r="A138" s="341">
        <v>127</v>
      </c>
      <c r="B138" s="749" t="s">
        <v>354</v>
      </c>
      <c r="C138" s="750" t="s">
        <v>353</v>
      </c>
      <c r="D138" s="334">
        <f>DATEDIF(E138,$AU$4,"y")</f>
        <v>65</v>
      </c>
      <c r="E138" s="404">
        <v>18814</v>
      </c>
      <c r="F138" s="334">
        <f t="shared" si="20"/>
        <v>0</v>
      </c>
      <c r="G138" s="334">
        <f t="shared" si="21"/>
        <v>0</v>
      </c>
      <c r="H138" s="334">
        <f t="shared" si="22"/>
        <v>0</v>
      </c>
      <c r="I138" s="332">
        <f t="shared" si="23"/>
        <v>0</v>
      </c>
      <c r="J138" s="332">
        <f t="shared" si="24"/>
        <v>0</v>
      </c>
      <c r="K138" s="334"/>
      <c r="L138" s="334"/>
      <c r="M138" s="334"/>
      <c r="N138" s="334"/>
      <c r="O138" s="334"/>
      <c r="P138" s="334"/>
      <c r="Q138" s="334"/>
      <c r="R138" s="334"/>
      <c r="S138" s="334"/>
      <c r="T138" s="334"/>
      <c r="U138" s="334"/>
      <c r="V138" s="334"/>
      <c r="W138" s="334"/>
      <c r="X138" s="334"/>
      <c r="Y138" s="334"/>
      <c r="Z138" s="334"/>
      <c r="AA138" s="334"/>
      <c r="AB138" s="334"/>
      <c r="AC138" s="334"/>
      <c r="AD138" s="334"/>
      <c r="AE138" s="334"/>
      <c r="AF138" s="334"/>
      <c r="AG138" s="334"/>
      <c r="AH138" s="334"/>
      <c r="AI138" s="334"/>
      <c r="AJ138" s="334"/>
      <c r="AK138" s="334"/>
      <c r="AL138" s="334"/>
      <c r="AM138" s="334"/>
      <c r="AN138" s="334"/>
      <c r="AO138" s="334"/>
      <c r="AP138" s="334"/>
      <c r="AQ138" s="334"/>
      <c r="AR138" s="334"/>
      <c r="AS138" s="334"/>
      <c r="AT138" s="334"/>
      <c r="AU138" s="334"/>
      <c r="AV138" s="334"/>
      <c r="AW138" s="334"/>
      <c r="AX138" s="334"/>
      <c r="AY138" s="334"/>
      <c r="AZ138" s="334"/>
      <c r="BA138" s="334"/>
      <c r="BB138" s="334"/>
      <c r="BC138" s="334"/>
      <c r="BD138" s="752"/>
      <c r="BE138" s="752"/>
      <c r="BF138" s="752"/>
      <c r="BG138" s="752"/>
      <c r="BH138" s="752"/>
      <c r="BI138" s="752"/>
      <c r="BJ138" s="752"/>
      <c r="BK138" s="752"/>
      <c r="BL138" s="752"/>
    </row>
    <row r="139" spans="1:68" s="330" customFormat="1" ht="19.2" x14ac:dyDescent="0.2">
      <c r="A139" s="341">
        <v>130</v>
      </c>
      <c r="B139" s="761" t="s">
        <v>355</v>
      </c>
      <c r="C139" s="762" t="s">
        <v>353</v>
      </c>
      <c r="D139" s="334">
        <f>DATEDIF(E139,$AU$4,"y")</f>
        <v>69</v>
      </c>
      <c r="E139" s="664">
        <v>17578</v>
      </c>
      <c r="F139" s="672">
        <f t="shared" si="20"/>
        <v>0</v>
      </c>
      <c r="G139" s="672">
        <f t="shared" si="21"/>
        <v>0</v>
      </c>
      <c r="H139" s="672">
        <f t="shared" si="22"/>
        <v>0</v>
      </c>
      <c r="I139" s="337">
        <f t="shared" si="23"/>
        <v>0</v>
      </c>
      <c r="J139" s="337">
        <f t="shared" si="24"/>
        <v>0</v>
      </c>
      <c r="K139" s="672"/>
      <c r="L139" s="672"/>
      <c r="M139" s="672"/>
      <c r="N139" s="672"/>
      <c r="O139" s="672"/>
      <c r="P139" s="672"/>
      <c r="Q139" s="672"/>
      <c r="R139" s="672"/>
      <c r="S139" s="672"/>
      <c r="T139" s="672"/>
      <c r="U139" s="672"/>
      <c r="V139" s="672"/>
      <c r="W139" s="672"/>
      <c r="X139" s="672"/>
      <c r="Y139" s="672"/>
      <c r="Z139" s="672"/>
      <c r="AA139" s="672"/>
      <c r="AB139" s="672"/>
      <c r="AC139" s="672"/>
      <c r="AD139" s="672"/>
      <c r="AE139" s="672"/>
      <c r="AF139" s="672"/>
      <c r="AG139" s="672"/>
      <c r="AH139" s="672"/>
      <c r="AI139" s="672"/>
      <c r="AJ139" s="672"/>
      <c r="AK139" s="672"/>
      <c r="AL139" s="672"/>
      <c r="AM139" s="672"/>
      <c r="AN139" s="672"/>
      <c r="AO139" s="672"/>
      <c r="AP139" s="672"/>
      <c r="AQ139" s="672"/>
      <c r="AR139" s="672"/>
      <c r="AS139" s="672"/>
      <c r="AT139" s="672"/>
      <c r="AU139" s="672"/>
      <c r="AV139" s="672"/>
      <c r="AW139" s="672"/>
      <c r="AX139" s="672"/>
      <c r="AY139" s="672"/>
      <c r="AZ139" s="672"/>
      <c r="BA139" s="672"/>
      <c r="BB139" s="672"/>
      <c r="BC139" s="672"/>
      <c r="BD139" s="755"/>
      <c r="BE139" s="755"/>
      <c r="BF139" s="755"/>
      <c r="BG139" s="755"/>
      <c r="BH139" s="755"/>
      <c r="BI139" s="860"/>
      <c r="BJ139" s="755"/>
      <c r="BK139" s="755"/>
      <c r="BL139" s="860"/>
    </row>
    <row r="140" spans="1:68" ht="19.2" x14ac:dyDescent="0.2">
      <c r="A140" s="341">
        <v>132</v>
      </c>
      <c r="B140" s="749" t="s">
        <v>242</v>
      </c>
      <c r="C140" s="750" t="s">
        <v>255</v>
      </c>
      <c r="D140" s="856">
        <f>DATEDIF(E140,$AU$4,"y")</f>
        <v>66</v>
      </c>
      <c r="E140" s="404">
        <v>18541</v>
      </c>
      <c r="F140" s="672">
        <f t="shared" si="20"/>
        <v>0</v>
      </c>
      <c r="G140" s="672">
        <f t="shared" si="21"/>
        <v>0</v>
      </c>
      <c r="H140" s="672">
        <f t="shared" si="22"/>
        <v>0</v>
      </c>
      <c r="I140" s="337">
        <f t="shared" si="23"/>
        <v>0</v>
      </c>
      <c r="J140" s="337">
        <f t="shared" si="24"/>
        <v>0</v>
      </c>
      <c r="K140" s="856"/>
      <c r="L140" s="856"/>
      <c r="M140" s="856"/>
      <c r="N140" s="856"/>
      <c r="O140" s="856"/>
      <c r="P140" s="856"/>
      <c r="Q140" s="856"/>
      <c r="R140" s="856"/>
      <c r="S140" s="856"/>
      <c r="T140" s="856"/>
      <c r="U140" s="856"/>
      <c r="V140" s="856"/>
      <c r="W140" s="856"/>
      <c r="X140" s="856"/>
      <c r="Y140" s="856"/>
      <c r="Z140" s="856"/>
      <c r="AA140" s="856"/>
      <c r="AB140" s="856"/>
      <c r="AC140" s="856"/>
      <c r="AD140" s="856"/>
      <c r="AE140" s="856"/>
      <c r="AF140" s="856"/>
      <c r="AG140" s="856"/>
      <c r="AH140" s="856"/>
      <c r="AI140" s="856"/>
      <c r="AJ140" s="856"/>
      <c r="AK140" s="856"/>
      <c r="AL140" s="856"/>
      <c r="AM140" s="856"/>
      <c r="AN140" s="856"/>
      <c r="AO140" s="856"/>
      <c r="AP140" s="856"/>
      <c r="AQ140" s="856"/>
      <c r="AR140" s="856"/>
      <c r="AS140" s="856"/>
      <c r="AT140" s="856"/>
      <c r="AU140" s="856"/>
      <c r="AV140" s="856"/>
      <c r="AW140" s="856"/>
      <c r="AX140" s="856"/>
      <c r="AY140" s="856"/>
      <c r="AZ140" s="856"/>
      <c r="BA140" s="856"/>
      <c r="BB140" s="856"/>
      <c r="BC140" s="856"/>
      <c r="BD140" s="859"/>
      <c r="BE140" s="859"/>
      <c r="BF140" s="859"/>
      <c r="BG140" s="859"/>
      <c r="BH140" s="859"/>
      <c r="BI140" s="859"/>
      <c r="BJ140" s="859"/>
      <c r="BK140" s="859"/>
      <c r="BL140" s="857"/>
    </row>
    <row r="141" spans="1:68" ht="26.25" customHeight="1" x14ac:dyDescent="0.2">
      <c r="A141" s="341"/>
      <c r="B141" s="1456" t="s">
        <v>494</v>
      </c>
      <c r="C141" s="1457"/>
      <c r="D141" s="854"/>
      <c r="E141" s="855"/>
      <c r="F141" s="334">
        <f>SUM(F9:F140)</f>
        <v>57</v>
      </c>
      <c r="G141" s="334">
        <f>SUM(G9:G140)</f>
        <v>28</v>
      </c>
      <c r="H141" s="334">
        <f>SUM(H9:H140)</f>
        <v>68</v>
      </c>
      <c r="I141" s="968">
        <f>SUM(I9:I140)</f>
        <v>153</v>
      </c>
      <c r="J141" s="662">
        <f>SUM(J9:J140)</f>
        <v>290</v>
      </c>
      <c r="K141" s="334"/>
      <c r="L141" s="334"/>
      <c r="M141" s="334"/>
      <c r="N141" s="334"/>
      <c r="O141" s="334"/>
      <c r="P141" s="334"/>
      <c r="Q141" s="334"/>
      <c r="R141" s="334"/>
      <c r="S141" s="334"/>
      <c r="T141" s="334"/>
      <c r="U141" s="334"/>
      <c r="V141" s="334"/>
      <c r="W141" s="334"/>
      <c r="X141" s="334"/>
      <c r="Y141" s="334"/>
      <c r="Z141" s="334"/>
      <c r="AA141" s="334"/>
      <c r="AB141" s="334"/>
      <c r="AC141" s="334"/>
      <c r="AD141" s="334"/>
      <c r="AE141" s="334"/>
      <c r="AF141" s="334"/>
      <c r="AG141" s="334"/>
      <c r="AH141" s="334"/>
      <c r="AI141" s="334"/>
      <c r="AJ141" s="334"/>
      <c r="AK141" s="334"/>
      <c r="AL141" s="334"/>
      <c r="AM141" s="334"/>
      <c r="AN141" s="334"/>
      <c r="AO141" s="334"/>
      <c r="AP141" s="334"/>
      <c r="AQ141" s="334"/>
      <c r="AR141" s="334"/>
      <c r="AS141" s="334"/>
      <c r="AT141" s="334"/>
      <c r="AU141" s="334"/>
      <c r="AV141" s="334"/>
      <c r="AW141" s="334"/>
      <c r="AX141" s="334"/>
      <c r="AY141" s="334"/>
      <c r="AZ141" s="334"/>
      <c r="BA141" s="334"/>
      <c r="BB141" s="334"/>
      <c r="BC141" s="672"/>
      <c r="BD141" s="755"/>
      <c r="BE141" s="755"/>
      <c r="BF141" s="755"/>
      <c r="BG141" s="755"/>
      <c r="BH141" s="755"/>
      <c r="BI141" s="755"/>
      <c r="BJ141" s="755"/>
      <c r="BK141" s="755"/>
      <c r="BL141" s="592"/>
      <c r="BP141" s="48"/>
    </row>
    <row r="142" spans="1:68" ht="25.5" customHeight="1" x14ac:dyDescent="0.2">
      <c r="B142" s="1454" t="s">
        <v>493</v>
      </c>
      <c r="C142" s="1455"/>
      <c r="D142" s="444"/>
      <c r="E142" s="445"/>
      <c r="F142" s="439">
        <f>SUM(K142,N142,Q142,T142,W142,Z142,AC142,AF142,AI142,AL142,AO142,AR142,AU142,AX142,BA142,BD142,BG142,BJ142)</f>
        <v>57</v>
      </c>
      <c r="G142" s="439">
        <f>SUM(L142,O142,R142,U142,X142,AA142,AD142,AG142,AJ142,AM142,AP142,AS142,AV142,AY142,BB142,BE142,BH142,BK142)</f>
        <v>28</v>
      </c>
      <c r="H142" s="439">
        <f>SUM(M142,P142,S142,V142,Y142,AB142,AE142,AH142,AK142,AN142,AQ142,AT142,AW142,AZ142,BC142,BF142,BI142,BL142)</f>
        <v>68</v>
      </c>
      <c r="I142" s="439">
        <f>SUM(F142:H142)</f>
        <v>153</v>
      </c>
      <c r="J142" s="439"/>
      <c r="K142" s="439">
        <f t="shared" ref="K142:AP142" si="25">SUM(K9:K140)</f>
        <v>15</v>
      </c>
      <c r="L142" s="439">
        <f t="shared" si="25"/>
        <v>6</v>
      </c>
      <c r="M142" s="439">
        <f t="shared" si="25"/>
        <v>13</v>
      </c>
      <c r="N142" s="439">
        <f t="shared" si="25"/>
        <v>4</v>
      </c>
      <c r="O142" s="439">
        <f t="shared" si="25"/>
        <v>2</v>
      </c>
      <c r="P142" s="439">
        <f t="shared" si="25"/>
        <v>5</v>
      </c>
      <c r="Q142" s="439">
        <f t="shared" si="25"/>
        <v>5</v>
      </c>
      <c r="R142" s="439">
        <f t="shared" si="25"/>
        <v>0</v>
      </c>
      <c r="S142" s="439">
        <f t="shared" si="25"/>
        <v>1</v>
      </c>
      <c r="T142" s="439">
        <f t="shared" si="25"/>
        <v>0</v>
      </c>
      <c r="U142" s="439">
        <f t="shared" si="25"/>
        <v>0</v>
      </c>
      <c r="V142" s="439">
        <f t="shared" si="25"/>
        <v>0</v>
      </c>
      <c r="W142" s="439">
        <f t="shared" si="25"/>
        <v>4</v>
      </c>
      <c r="X142" s="439">
        <f t="shared" si="25"/>
        <v>12</v>
      </c>
      <c r="Y142" s="439">
        <f t="shared" si="25"/>
        <v>16</v>
      </c>
      <c r="Z142" s="439">
        <f t="shared" si="25"/>
        <v>15</v>
      </c>
      <c r="AA142" s="439">
        <f t="shared" si="25"/>
        <v>2</v>
      </c>
      <c r="AB142" s="439">
        <f t="shared" si="25"/>
        <v>21</v>
      </c>
      <c r="AC142" s="439">
        <f t="shared" si="25"/>
        <v>0</v>
      </c>
      <c r="AD142" s="439">
        <f t="shared" si="25"/>
        <v>0</v>
      </c>
      <c r="AE142" s="439">
        <f t="shared" si="25"/>
        <v>0</v>
      </c>
      <c r="AF142" s="439">
        <f t="shared" si="25"/>
        <v>0</v>
      </c>
      <c r="AG142" s="439">
        <f t="shared" si="25"/>
        <v>0</v>
      </c>
      <c r="AH142" s="439">
        <f t="shared" si="25"/>
        <v>0</v>
      </c>
      <c r="AI142" s="439">
        <f t="shared" si="25"/>
        <v>11</v>
      </c>
      <c r="AJ142" s="439">
        <f t="shared" si="25"/>
        <v>0</v>
      </c>
      <c r="AK142" s="439">
        <f t="shared" si="25"/>
        <v>7</v>
      </c>
      <c r="AL142" s="439">
        <f t="shared" si="25"/>
        <v>0</v>
      </c>
      <c r="AM142" s="439">
        <f t="shared" si="25"/>
        <v>0</v>
      </c>
      <c r="AN142" s="439">
        <f t="shared" si="25"/>
        <v>0</v>
      </c>
      <c r="AO142" s="439">
        <f t="shared" si="25"/>
        <v>3</v>
      </c>
      <c r="AP142" s="439">
        <f t="shared" si="25"/>
        <v>6</v>
      </c>
      <c r="AQ142" s="439">
        <f t="shared" ref="AQ142:BL142" si="26">SUM(AQ9:AQ140)</f>
        <v>5</v>
      </c>
      <c r="AR142" s="439">
        <f t="shared" si="26"/>
        <v>0</v>
      </c>
      <c r="AS142" s="439">
        <f t="shared" si="26"/>
        <v>0</v>
      </c>
      <c r="AT142" s="439">
        <f t="shared" si="26"/>
        <v>0</v>
      </c>
      <c r="AU142" s="439">
        <f t="shared" si="26"/>
        <v>0</v>
      </c>
      <c r="AV142" s="439">
        <f t="shared" si="26"/>
        <v>0</v>
      </c>
      <c r="AW142" s="439">
        <f t="shared" si="26"/>
        <v>0</v>
      </c>
      <c r="AX142" s="439">
        <f t="shared" si="26"/>
        <v>0</v>
      </c>
      <c r="AY142" s="439">
        <f t="shared" si="26"/>
        <v>0</v>
      </c>
      <c r="AZ142" s="439">
        <f t="shared" si="26"/>
        <v>0</v>
      </c>
      <c r="BA142" s="439">
        <f t="shared" si="26"/>
        <v>0</v>
      </c>
      <c r="BB142" s="439">
        <f t="shared" si="26"/>
        <v>0</v>
      </c>
      <c r="BC142" s="439">
        <f t="shared" si="26"/>
        <v>0</v>
      </c>
      <c r="BD142" s="439">
        <f t="shared" si="26"/>
        <v>0</v>
      </c>
      <c r="BE142" s="858">
        <f t="shared" si="26"/>
        <v>0</v>
      </c>
      <c r="BF142" s="439">
        <f t="shared" si="26"/>
        <v>0</v>
      </c>
      <c r="BG142" s="439">
        <f t="shared" si="26"/>
        <v>0</v>
      </c>
      <c r="BH142" s="439">
        <f t="shared" si="26"/>
        <v>0</v>
      </c>
      <c r="BI142" s="439">
        <f t="shared" si="26"/>
        <v>0</v>
      </c>
      <c r="BJ142" s="439">
        <f t="shared" si="26"/>
        <v>0</v>
      </c>
      <c r="BK142" s="439">
        <f t="shared" si="26"/>
        <v>0</v>
      </c>
      <c r="BL142" s="439">
        <f t="shared" si="26"/>
        <v>0</v>
      </c>
    </row>
    <row r="143" spans="1:68" ht="32.25" customHeight="1" x14ac:dyDescent="0.2">
      <c r="B143" s="447"/>
      <c r="C143" s="448"/>
      <c r="D143" s="448"/>
      <c r="E143" s="448"/>
      <c r="F143" s="441"/>
      <c r="G143" s="449"/>
      <c r="H143" s="449"/>
      <c r="I143" s="441">
        <f>SUM(F142:H142)</f>
        <v>153</v>
      </c>
      <c r="J143" s="441"/>
      <c r="K143" s="441"/>
      <c r="L143" s="441"/>
      <c r="M143" s="441"/>
      <c r="N143" s="441"/>
      <c r="O143" s="441"/>
      <c r="P143" s="441"/>
      <c r="Q143" s="441"/>
      <c r="R143" s="441"/>
      <c r="S143" s="441"/>
      <c r="T143" s="441"/>
      <c r="U143" s="441"/>
      <c r="V143" s="441"/>
      <c r="W143" s="441"/>
      <c r="X143" s="441"/>
      <c r="Y143" s="441"/>
      <c r="Z143" s="441"/>
      <c r="AA143" s="441"/>
      <c r="AB143" s="441"/>
      <c r="AC143" s="441"/>
      <c r="AD143" s="441"/>
      <c r="AE143" s="441"/>
      <c r="AF143" s="441"/>
      <c r="AG143" s="441"/>
      <c r="AH143" s="441"/>
      <c r="AI143" s="441"/>
      <c r="AJ143" s="441"/>
      <c r="AK143" s="441"/>
      <c r="AL143" s="441"/>
      <c r="AM143" s="441"/>
      <c r="AN143" s="441"/>
      <c r="AO143" s="441"/>
      <c r="AP143" s="441"/>
      <c r="AQ143" s="441"/>
      <c r="AR143" s="441"/>
      <c r="AS143" s="441"/>
      <c r="AT143" s="441"/>
      <c r="AU143" s="441"/>
      <c r="AV143" s="441"/>
      <c r="AW143" s="441"/>
      <c r="AX143" s="441"/>
      <c r="AY143" s="441"/>
      <c r="AZ143" s="441"/>
      <c r="BA143" s="441"/>
      <c r="BB143" s="441"/>
      <c r="BC143" s="441"/>
    </row>
    <row r="144" spans="1:68" ht="19.2" x14ac:dyDescent="0.2">
      <c r="B144" s="447"/>
      <c r="C144" s="448"/>
      <c r="D144" s="448"/>
      <c r="E144" s="448"/>
      <c r="F144" s="449">
        <f t="shared" ref="F144:F153" si="27">SUM(K144,N144,Q144,T144,W144,Z144,AC144,AF144,AI144,AL144,AO144,AR144,AU144,AX144,BA144)</f>
        <v>0</v>
      </c>
      <c r="G144" s="449">
        <f t="shared" ref="G144:G153" si="28">SUM(L144,O144,R144,U144,X144,AA144,AD144,AG144,AJ144,AM144,AP144,AS144,AV144,AY144,BB144)</f>
        <v>0</v>
      </c>
      <c r="H144" s="449">
        <f t="shared" ref="H144:H153" si="29">SUM(M144,P144,S144,V144,Y144,AB144,AE144,AH144,AK144,AN144,AQ144,AT144,AW144,AZ144,BC144)</f>
        <v>0</v>
      </c>
      <c r="I144" s="441">
        <f t="shared" ref="I144:I153" si="30">SUM(K144:BC144)</f>
        <v>0</v>
      </c>
      <c r="J144" s="441"/>
      <c r="K144" s="441"/>
      <c r="L144" s="441"/>
      <c r="M144" s="441"/>
      <c r="N144" s="441"/>
      <c r="O144" s="441"/>
      <c r="P144" s="441"/>
      <c r="Q144" s="441"/>
      <c r="R144" s="441"/>
      <c r="S144" s="441"/>
      <c r="T144" s="441"/>
      <c r="U144" s="441"/>
      <c r="V144" s="441"/>
      <c r="W144" s="441"/>
      <c r="X144" s="441"/>
      <c r="Y144" s="441"/>
      <c r="Z144" s="441"/>
      <c r="AA144" s="441"/>
      <c r="AB144" s="441"/>
      <c r="AC144" s="441"/>
      <c r="AD144" s="441"/>
      <c r="AE144" s="441"/>
      <c r="AF144" s="441"/>
      <c r="AG144" s="441"/>
      <c r="AH144" s="441"/>
      <c r="AI144" s="441"/>
      <c r="AJ144" s="441"/>
      <c r="AK144" s="441"/>
      <c r="AL144" s="441"/>
      <c r="AM144" s="441"/>
      <c r="AN144" s="441"/>
      <c r="AO144" s="441"/>
      <c r="AP144" s="441"/>
      <c r="AQ144" s="441"/>
      <c r="AR144" s="441"/>
      <c r="AS144" s="441"/>
      <c r="AT144" s="441"/>
      <c r="AU144" s="441"/>
      <c r="AV144" s="441"/>
      <c r="AW144" s="441"/>
      <c r="AX144" s="441"/>
      <c r="AY144" s="441"/>
      <c r="AZ144" s="441"/>
      <c r="BA144" s="441"/>
      <c r="BB144" s="441"/>
      <c r="BC144" s="441"/>
    </row>
    <row r="145" spans="2:55" ht="19.2" x14ac:dyDescent="0.2">
      <c r="B145" s="447"/>
      <c r="C145" s="448"/>
      <c r="D145" s="448"/>
      <c r="E145" s="448"/>
      <c r="F145" s="449">
        <f t="shared" si="27"/>
        <v>0</v>
      </c>
      <c r="G145" s="449">
        <f t="shared" si="28"/>
        <v>0</v>
      </c>
      <c r="H145" s="449">
        <f t="shared" si="29"/>
        <v>0</v>
      </c>
      <c r="I145" s="441">
        <f t="shared" si="30"/>
        <v>0</v>
      </c>
      <c r="J145" s="441"/>
      <c r="K145" s="441"/>
      <c r="L145" s="441"/>
      <c r="M145" s="441"/>
      <c r="N145" s="441"/>
      <c r="O145" s="441"/>
      <c r="P145" s="441"/>
      <c r="Q145" s="441"/>
      <c r="R145" s="441"/>
      <c r="S145" s="441"/>
      <c r="T145" s="441"/>
      <c r="U145" s="441"/>
      <c r="V145" s="441"/>
      <c r="W145" s="441"/>
      <c r="X145" s="441"/>
      <c r="Y145" s="441"/>
      <c r="Z145" s="441"/>
      <c r="AA145" s="441"/>
      <c r="AB145" s="441"/>
      <c r="AC145" s="441"/>
      <c r="AD145" s="441"/>
      <c r="AE145" s="441"/>
      <c r="AF145" s="441"/>
      <c r="AG145" s="441"/>
      <c r="AH145" s="441"/>
      <c r="AI145" s="441"/>
      <c r="AJ145" s="441"/>
      <c r="AK145" s="441"/>
      <c r="AL145" s="441"/>
      <c r="AM145" s="441"/>
      <c r="AN145" s="441"/>
      <c r="AO145" s="441"/>
      <c r="AP145" s="441"/>
      <c r="AQ145" s="441"/>
      <c r="AR145" s="441"/>
      <c r="AS145" s="441"/>
      <c r="AT145" s="441"/>
      <c r="AU145" s="441"/>
      <c r="AV145" s="441"/>
      <c r="AW145" s="441"/>
      <c r="AX145" s="441"/>
      <c r="AY145" s="441"/>
      <c r="AZ145" s="441"/>
      <c r="BA145" s="441"/>
      <c r="BB145" s="441"/>
      <c r="BC145" s="441"/>
    </row>
    <row r="146" spans="2:55" ht="19.2" x14ac:dyDescent="0.2">
      <c r="B146" s="447"/>
      <c r="C146" s="448"/>
      <c r="D146" s="448"/>
      <c r="E146" s="448"/>
      <c r="F146" s="449">
        <f t="shared" si="27"/>
        <v>0</v>
      </c>
      <c r="G146" s="449">
        <f t="shared" si="28"/>
        <v>0</v>
      </c>
      <c r="H146" s="449">
        <f t="shared" si="29"/>
        <v>0</v>
      </c>
      <c r="I146" s="441">
        <f t="shared" si="30"/>
        <v>0</v>
      </c>
      <c r="J146" s="441"/>
      <c r="K146" s="441"/>
      <c r="L146" s="441"/>
      <c r="M146" s="441"/>
      <c r="N146" s="441"/>
      <c r="O146" s="441"/>
      <c r="P146" s="441"/>
      <c r="Q146" s="441"/>
      <c r="R146" s="441"/>
      <c r="S146" s="441"/>
      <c r="T146" s="441"/>
      <c r="U146" s="441"/>
      <c r="V146" s="441"/>
      <c r="W146" s="441"/>
      <c r="X146" s="441"/>
      <c r="Y146" s="441"/>
      <c r="Z146" s="441"/>
      <c r="AA146" s="441"/>
      <c r="AB146" s="441"/>
      <c r="AC146" s="441"/>
      <c r="AD146" s="441"/>
      <c r="AE146" s="441"/>
      <c r="AF146" s="441"/>
      <c r="AG146" s="441"/>
      <c r="AH146" s="441"/>
      <c r="AI146" s="441"/>
      <c r="AJ146" s="441"/>
      <c r="AK146" s="441"/>
      <c r="AL146" s="441"/>
      <c r="AM146" s="441"/>
      <c r="AN146" s="441"/>
      <c r="AO146" s="441"/>
      <c r="AP146" s="441"/>
      <c r="AQ146" s="441"/>
      <c r="AR146" s="441"/>
      <c r="AS146" s="441"/>
      <c r="AT146" s="441"/>
      <c r="AU146" s="441"/>
      <c r="AV146" s="441"/>
      <c r="AW146" s="441"/>
      <c r="AX146" s="441"/>
      <c r="AY146" s="441"/>
      <c r="AZ146" s="441"/>
      <c r="BA146" s="441"/>
      <c r="BB146" s="441"/>
      <c r="BC146" s="441"/>
    </row>
    <row r="147" spans="2:55" ht="19.2" x14ac:dyDescent="0.2">
      <c r="B147" s="447"/>
      <c r="C147" s="448"/>
      <c r="D147" s="448"/>
      <c r="E147" s="448"/>
      <c r="F147" s="449">
        <f t="shared" si="27"/>
        <v>0</v>
      </c>
      <c r="G147" s="449">
        <f t="shared" si="28"/>
        <v>0</v>
      </c>
      <c r="H147" s="449">
        <f t="shared" si="29"/>
        <v>0</v>
      </c>
      <c r="I147" s="441">
        <f t="shared" si="30"/>
        <v>0</v>
      </c>
      <c r="J147" s="441"/>
      <c r="K147" s="441"/>
      <c r="L147" s="441"/>
      <c r="M147" s="441"/>
      <c r="N147" s="441"/>
      <c r="O147" s="441"/>
      <c r="P147" s="441"/>
      <c r="Q147" s="441"/>
      <c r="R147" s="441"/>
      <c r="S147" s="441"/>
      <c r="T147" s="441"/>
      <c r="U147" s="441"/>
      <c r="V147" s="441"/>
      <c r="W147" s="441"/>
      <c r="X147" s="441"/>
      <c r="Y147" s="441"/>
      <c r="Z147" s="441"/>
      <c r="AA147" s="441"/>
      <c r="AB147" s="441"/>
      <c r="AC147" s="441"/>
      <c r="AD147" s="441"/>
      <c r="AE147" s="441"/>
      <c r="AF147" s="441"/>
      <c r="AG147" s="441"/>
      <c r="AH147" s="441"/>
      <c r="AI147" s="441"/>
      <c r="AJ147" s="441"/>
      <c r="AK147" s="441"/>
      <c r="AL147" s="441"/>
      <c r="AM147" s="441"/>
      <c r="AN147" s="441"/>
      <c r="AO147" s="441"/>
      <c r="AP147" s="441"/>
      <c r="AQ147" s="441"/>
      <c r="AR147" s="441"/>
      <c r="AS147" s="441"/>
      <c r="AT147" s="441"/>
      <c r="AU147" s="441"/>
      <c r="AV147" s="441"/>
      <c r="AW147" s="441"/>
      <c r="AX147" s="441"/>
      <c r="AY147" s="441"/>
      <c r="AZ147" s="441"/>
      <c r="BA147" s="441"/>
      <c r="BB147" s="441"/>
      <c r="BC147" s="441"/>
    </row>
    <row r="148" spans="2:55" ht="19.2" x14ac:dyDescent="0.2">
      <c r="B148" s="447"/>
      <c r="C148" s="448"/>
      <c r="D148" s="448"/>
      <c r="E148" s="448"/>
      <c r="F148" s="449">
        <f t="shared" si="27"/>
        <v>0</v>
      </c>
      <c r="G148" s="449">
        <f t="shared" si="28"/>
        <v>0</v>
      </c>
      <c r="H148" s="449">
        <f t="shared" si="29"/>
        <v>0</v>
      </c>
      <c r="I148" s="441">
        <f t="shared" si="30"/>
        <v>0</v>
      </c>
      <c r="J148" s="441"/>
      <c r="K148" s="441"/>
      <c r="L148" s="441"/>
      <c r="M148" s="441"/>
      <c r="N148" s="441"/>
      <c r="O148" s="441"/>
      <c r="P148" s="441"/>
      <c r="Q148" s="441"/>
      <c r="R148" s="441"/>
      <c r="S148" s="441"/>
      <c r="T148" s="441"/>
      <c r="U148" s="441"/>
      <c r="V148" s="441"/>
      <c r="W148" s="441"/>
      <c r="X148" s="441"/>
      <c r="Y148" s="441"/>
      <c r="Z148" s="441"/>
      <c r="AA148" s="441"/>
      <c r="AB148" s="441"/>
      <c r="AC148" s="441"/>
      <c r="AD148" s="441"/>
      <c r="AE148" s="441"/>
      <c r="AF148" s="441"/>
      <c r="AG148" s="441"/>
      <c r="AH148" s="441"/>
      <c r="AI148" s="441"/>
      <c r="AJ148" s="441"/>
      <c r="AK148" s="441"/>
      <c r="AL148" s="441"/>
      <c r="AM148" s="441"/>
      <c r="AN148" s="441"/>
      <c r="AO148" s="441"/>
      <c r="AP148" s="441"/>
      <c r="AQ148" s="441"/>
      <c r="AR148" s="441"/>
      <c r="AS148" s="441"/>
      <c r="AT148" s="441"/>
      <c r="AU148" s="441"/>
      <c r="AV148" s="441"/>
      <c r="AW148" s="441"/>
      <c r="AX148" s="441"/>
      <c r="AY148" s="441"/>
      <c r="AZ148" s="441"/>
      <c r="BA148" s="441"/>
      <c r="BB148" s="441"/>
      <c r="BC148" s="441"/>
    </row>
    <row r="149" spans="2:55" ht="19.2" x14ac:dyDescent="0.2">
      <c r="B149" s="447"/>
      <c r="C149" s="448"/>
      <c r="D149" s="448"/>
      <c r="E149" s="448"/>
      <c r="F149" s="449">
        <f t="shared" si="27"/>
        <v>0</v>
      </c>
      <c r="G149" s="449">
        <f t="shared" si="28"/>
        <v>0</v>
      </c>
      <c r="H149" s="449">
        <f t="shared" si="29"/>
        <v>0</v>
      </c>
      <c r="I149" s="441">
        <f t="shared" si="30"/>
        <v>0</v>
      </c>
      <c r="J149" s="441"/>
      <c r="K149" s="441"/>
      <c r="L149" s="441"/>
      <c r="M149" s="441"/>
      <c r="N149" s="441"/>
      <c r="O149" s="441"/>
      <c r="P149" s="441"/>
      <c r="Q149" s="441"/>
      <c r="R149" s="441"/>
      <c r="S149" s="441"/>
      <c r="T149" s="441"/>
      <c r="U149" s="441"/>
      <c r="V149" s="441"/>
      <c r="W149" s="441"/>
      <c r="X149" s="441"/>
      <c r="Y149" s="441"/>
      <c r="Z149" s="441"/>
      <c r="AA149" s="441"/>
      <c r="AB149" s="441"/>
      <c r="AC149" s="441"/>
      <c r="AD149" s="441"/>
      <c r="AE149" s="441"/>
      <c r="AF149" s="441"/>
      <c r="AG149" s="441"/>
      <c r="AH149" s="441"/>
      <c r="AI149" s="441"/>
      <c r="AJ149" s="441"/>
      <c r="AK149" s="441"/>
      <c r="AL149" s="441"/>
      <c r="AM149" s="441"/>
      <c r="AN149" s="441"/>
      <c r="AO149" s="441"/>
      <c r="AP149" s="441"/>
      <c r="AQ149" s="441"/>
      <c r="AR149" s="441"/>
      <c r="AS149" s="441"/>
      <c r="AT149" s="441"/>
      <c r="AU149" s="441"/>
      <c r="AV149" s="441"/>
      <c r="AW149" s="441"/>
      <c r="AX149" s="441"/>
      <c r="AY149" s="441"/>
      <c r="AZ149" s="441"/>
      <c r="BA149" s="441"/>
      <c r="BB149" s="441"/>
      <c r="BC149" s="441"/>
    </row>
    <row r="150" spans="2:55" ht="19.2" x14ac:dyDescent="0.2">
      <c r="B150" s="447"/>
      <c r="C150" s="448"/>
      <c r="D150" s="448"/>
      <c r="E150" s="448"/>
      <c r="F150" s="449">
        <f t="shared" si="27"/>
        <v>0</v>
      </c>
      <c r="G150" s="449">
        <f t="shared" si="28"/>
        <v>0</v>
      </c>
      <c r="H150" s="449">
        <f t="shared" si="29"/>
        <v>0</v>
      </c>
      <c r="I150" s="441">
        <f t="shared" si="30"/>
        <v>0</v>
      </c>
      <c r="J150" s="441"/>
      <c r="K150" s="441"/>
      <c r="L150" s="441"/>
      <c r="M150" s="441"/>
      <c r="N150" s="441"/>
      <c r="O150" s="441"/>
      <c r="P150" s="441"/>
      <c r="Q150" s="441"/>
      <c r="R150" s="441"/>
      <c r="S150" s="441"/>
      <c r="T150" s="441"/>
      <c r="U150" s="441"/>
      <c r="V150" s="441"/>
      <c r="W150" s="441"/>
      <c r="X150" s="441"/>
      <c r="Y150" s="441"/>
      <c r="Z150" s="441"/>
      <c r="AA150" s="441"/>
      <c r="AB150" s="441"/>
      <c r="AC150" s="441"/>
      <c r="AD150" s="441"/>
      <c r="AE150" s="441"/>
      <c r="AF150" s="441"/>
      <c r="AG150" s="441"/>
      <c r="AH150" s="441"/>
      <c r="AI150" s="441"/>
      <c r="AJ150" s="441"/>
      <c r="AK150" s="441"/>
      <c r="AL150" s="441"/>
      <c r="AM150" s="441"/>
      <c r="AN150" s="441"/>
      <c r="AO150" s="441"/>
      <c r="AP150" s="441"/>
      <c r="AQ150" s="441"/>
      <c r="AR150" s="441"/>
      <c r="AS150" s="441"/>
      <c r="AT150" s="441"/>
      <c r="AU150" s="441"/>
      <c r="AV150" s="441"/>
      <c r="AW150" s="441"/>
      <c r="AX150" s="441"/>
      <c r="AY150" s="441"/>
      <c r="AZ150" s="441"/>
      <c r="BA150" s="441"/>
      <c r="BB150" s="441"/>
      <c r="BC150" s="441"/>
    </row>
    <row r="151" spans="2:55" ht="19.2" x14ac:dyDescent="0.2">
      <c r="B151" s="447"/>
      <c r="C151" s="450"/>
      <c r="D151" s="450"/>
      <c r="E151" s="450"/>
      <c r="F151" s="449">
        <f t="shared" si="27"/>
        <v>0</v>
      </c>
      <c r="G151" s="449">
        <f t="shared" si="28"/>
        <v>0</v>
      </c>
      <c r="H151" s="449">
        <f t="shared" si="29"/>
        <v>0</v>
      </c>
      <c r="I151" s="441">
        <f t="shared" si="30"/>
        <v>0</v>
      </c>
      <c r="J151" s="441"/>
      <c r="K151" s="441"/>
      <c r="L151" s="441"/>
      <c r="M151" s="441"/>
      <c r="N151" s="441"/>
      <c r="O151" s="441"/>
      <c r="P151" s="441"/>
      <c r="Q151" s="441"/>
      <c r="R151" s="441"/>
      <c r="S151" s="441"/>
      <c r="T151" s="441"/>
      <c r="U151" s="441"/>
      <c r="V151" s="441"/>
      <c r="W151" s="441"/>
      <c r="X151" s="441"/>
      <c r="Y151" s="441"/>
      <c r="Z151" s="441"/>
      <c r="AA151" s="441"/>
      <c r="AB151" s="441"/>
      <c r="AC151" s="441"/>
      <c r="AD151" s="441"/>
      <c r="AE151" s="441"/>
      <c r="AF151" s="441"/>
      <c r="AG151" s="441"/>
      <c r="AH151" s="441"/>
      <c r="AI151" s="441"/>
      <c r="AJ151" s="441"/>
      <c r="AK151" s="441"/>
      <c r="AL151" s="441"/>
      <c r="AM151" s="441"/>
      <c r="AN151" s="441"/>
      <c r="AO151" s="441"/>
      <c r="AP151" s="441"/>
      <c r="AQ151" s="441"/>
      <c r="AR151" s="441"/>
      <c r="AS151" s="441"/>
      <c r="AT151" s="441"/>
      <c r="AU151" s="441"/>
      <c r="AV151" s="441"/>
      <c r="AW151" s="441"/>
      <c r="AX151" s="441"/>
      <c r="AY151" s="441"/>
      <c r="AZ151" s="441"/>
      <c r="BA151" s="441"/>
      <c r="BB151" s="441"/>
      <c r="BC151" s="441"/>
    </row>
    <row r="152" spans="2:55" ht="19.2" x14ac:dyDescent="0.2">
      <c r="B152" s="447"/>
      <c r="C152" s="450"/>
      <c r="D152" s="450"/>
      <c r="E152" s="450"/>
      <c r="F152" s="449">
        <f t="shared" si="27"/>
        <v>0</v>
      </c>
      <c r="G152" s="449">
        <f t="shared" si="28"/>
        <v>0</v>
      </c>
      <c r="H152" s="449">
        <f t="shared" si="29"/>
        <v>0</v>
      </c>
      <c r="I152" s="441">
        <f t="shared" si="30"/>
        <v>0</v>
      </c>
      <c r="J152" s="441"/>
      <c r="K152" s="441"/>
      <c r="L152" s="441"/>
      <c r="M152" s="441"/>
      <c r="N152" s="441"/>
      <c r="O152" s="441"/>
      <c r="P152" s="441"/>
      <c r="Q152" s="441"/>
      <c r="R152" s="441"/>
      <c r="S152" s="441"/>
      <c r="T152" s="441"/>
      <c r="U152" s="441"/>
      <c r="V152" s="441"/>
      <c r="W152" s="441"/>
      <c r="X152" s="441"/>
      <c r="Y152" s="441"/>
      <c r="Z152" s="441"/>
      <c r="AA152" s="441"/>
      <c r="AB152" s="441"/>
      <c r="AC152" s="441"/>
      <c r="AD152" s="441"/>
      <c r="AE152" s="441"/>
      <c r="AF152" s="441"/>
      <c r="AG152" s="441"/>
      <c r="AH152" s="441"/>
      <c r="AI152" s="441"/>
      <c r="AJ152" s="441"/>
      <c r="AK152" s="441"/>
      <c r="AL152" s="441"/>
      <c r="AM152" s="441"/>
      <c r="AN152" s="441"/>
      <c r="AO152" s="441"/>
      <c r="AP152" s="441"/>
      <c r="AQ152" s="441"/>
      <c r="AR152" s="441"/>
      <c r="AS152" s="441"/>
      <c r="AT152" s="441"/>
      <c r="AU152" s="441"/>
      <c r="AV152" s="441"/>
      <c r="AW152" s="441"/>
      <c r="AX152" s="441"/>
      <c r="AY152" s="441"/>
      <c r="AZ152" s="441"/>
      <c r="BA152" s="441"/>
      <c r="BB152" s="441"/>
      <c r="BC152" s="441"/>
    </row>
    <row r="153" spans="2:55" ht="19.2" x14ac:dyDescent="0.2">
      <c r="B153" s="447"/>
      <c r="C153" s="450"/>
      <c r="D153" s="450"/>
      <c r="E153" s="450"/>
      <c r="F153" s="449">
        <f t="shared" si="27"/>
        <v>0</v>
      </c>
      <c r="G153" s="449">
        <f t="shared" si="28"/>
        <v>0</v>
      </c>
      <c r="H153" s="449">
        <f t="shared" si="29"/>
        <v>0</v>
      </c>
      <c r="I153" s="441">
        <f t="shared" si="30"/>
        <v>0</v>
      </c>
      <c r="J153" s="441"/>
      <c r="K153" s="441"/>
      <c r="L153" s="441"/>
      <c r="M153" s="441"/>
      <c r="N153" s="441"/>
      <c r="O153" s="441"/>
      <c r="P153" s="441"/>
      <c r="Q153" s="441"/>
      <c r="R153" s="441"/>
      <c r="S153" s="441"/>
      <c r="T153" s="441"/>
      <c r="U153" s="441"/>
      <c r="V153" s="441"/>
      <c r="W153" s="441"/>
      <c r="X153" s="441"/>
      <c r="Y153" s="441"/>
      <c r="Z153" s="441"/>
      <c r="AA153" s="441"/>
      <c r="AB153" s="441"/>
      <c r="AC153" s="441"/>
      <c r="AD153" s="441"/>
      <c r="AE153" s="441"/>
      <c r="AF153" s="441"/>
      <c r="AG153" s="441"/>
      <c r="AH153" s="441"/>
      <c r="AI153" s="441"/>
      <c r="AJ153" s="441"/>
      <c r="AK153" s="441"/>
      <c r="AL153" s="441"/>
      <c r="AM153" s="441"/>
      <c r="AN153" s="441"/>
      <c r="AO153" s="441"/>
      <c r="AP153" s="441"/>
      <c r="AQ153" s="441"/>
      <c r="AR153" s="441"/>
      <c r="AS153" s="441"/>
      <c r="AT153" s="441"/>
      <c r="AU153" s="441"/>
      <c r="AV153" s="441"/>
      <c r="AW153" s="441"/>
      <c r="AX153" s="441"/>
      <c r="AY153" s="441"/>
      <c r="AZ153" s="441"/>
      <c r="BA153" s="441"/>
      <c r="BB153" s="441"/>
      <c r="BC153" s="441"/>
    </row>
  </sheetData>
  <mergeCells count="59">
    <mergeCell ref="B142:C142"/>
    <mergeCell ref="B141:C141"/>
    <mergeCell ref="Q6:S6"/>
    <mergeCell ref="K6:M6"/>
    <mergeCell ref="Q7:S7"/>
    <mergeCell ref="N6:P6"/>
    <mergeCell ref="N7:P7"/>
    <mergeCell ref="I6:I8"/>
    <mergeCell ref="H6:H8"/>
    <mergeCell ref="G6:G8"/>
    <mergeCell ref="J6:J8"/>
    <mergeCell ref="B6:B8"/>
    <mergeCell ref="F6:F8"/>
    <mergeCell ref="E6:E8"/>
    <mergeCell ref="C6:C8"/>
    <mergeCell ref="D6:D8"/>
    <mergeCell ref="BG6:BI6"/>
    <mergeCell ref="BG7:BI7"/>
    <mergeCell ref="BJ6:BL6"/>
    <mergeCell ref="BJ7:BL7"/>
    <mergeCell ref="K7:M7"/>
    <mergeCell ref="BD6:BF6"/>
    <mergeCell ref="BD7:BF7"/>
    <mergeCell ref="AU6:AW6"/>
    <mergeCell ref="AU7:AW7"/>
    <mergeCell ref="AX6:AZ6"/>
    <mergeCell ref="AO7:AQ7"/>
    <mergeCell ref="AO6:AQ6"/>
    <mergeCell ref="AR7:AT7"/>
    <mergeCell ref="AR6:AT6"/>
    <mergeCell ref="AL6:AN6"/>
    <mergeCell ref="AX7:AZ7"/>
    <mergeCell ref="AI7:AK7"/>
    <mergeCell ref="AF6:AH6"/>
    <mergeCell ref="AI6:AK6"/>
    <mergeCell ref="AF7:AH7"/>
    <mergeCell ref="W7:Y7"/>
    <mergeCell ref="AU4:AZ4"/>
    <mergeCell ref="AX5:AZ5"/>
    <mergeCell ref="AL5:AN5"/>
    <mergeCell ref="AO5:AQ5"/>
    <mergeCell ref="AR5:AT5"/>
    <mergeCell ref="AU5:AW5"/>
    <mergeCell ref="BA6:BC6"/>
    <mergeCell ref="BA7:BC7"/>
    <mergeCell ref="AL7:AN7"/>
    <mergeCell ref="N5:P5"/>
    <mergeCell ref="Q5:S5"/>
    <mergeCell ref="T5:V5"/>
    <mergeCell ref="W5:Y5"/>
    <mergeCell ref="Z6:AB6"/>
    <mergeCell ref="Z5:AB5"/>
    <mergeCell ref="W6:Y6"/>
    <mergeCell ref="AI5:AK5"/>
    <mergeCell ref="T7:V7"/>
    <mergeCell ref="T6:V6"/>
    <mergeCell ref="Z7:AB7"/>
    <mergeCell ref="AC6:AE6"/>
    <mergeCell ref="AC7:AE7"/>
  </mergeCells>
  <phoneticPr fontId="19"/>
  <printOptions horizontalCentered="1" verticalCentered="1"/>
  <pageMargins left="0" right="0" top="0.39370078740157483" bottom="0" header="0.51181102362204722" footer="0.51181102362204722"/>
  <pageSetup paperSize="9" scale="40" orientation="landscape" horizontalDpi="4294967293" r:id="rId1"/>
  <headerFooter alignWithMargins="0"/>
  <rowBreaks count="1" manualBreakCount="1">
    <brk id="67" max="6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BS153"/>
  <sheetViews>
    <sheetView showZeros="0" view="pageBreakPreview" topLeftCell="A139" zoomScaleNormal="100" workbookViewId="0">
      <selection activeCell="I141" sqref="I141"/>
    </sheetView>
  </sheetViews>
  <sheetFormatPr defaultRowHeight="13.2" x14ac:dyDescent="0.2"/>
  <cols>
    <col min="1" max="1" width="4.109375" customWidth="1"/>
    <col min="2" max="2" width="18.44140625" customWidth="1"/>
    <col min="3" max="3" width="7.33203125" customWidth="1"/>
    <col min="4" max="4" width="5.33203125" customWidth="1"/>
    <col min="5" max="5" width="12.6640625" customWidth="1"/>
    <col min="6" max="7" width="4.77734375" customWidth="1"/>
    <col min="8" max="8" width="5.21875" customWidth="1"/>
    <col min="9" max="9" width="5.109375" customWidth="1"/>
    <col min="10" max="10" width="4.21875" customWidth="1"/>
    <col min="11" max="64" width="3.6640625" customWidth="1"/>
    <col min="65" max="69" width="3.33203125" customWidth="1"/>
    <col min="70" max="71" width="2.77734375" customWidth="1"/>
    <col min="80" max="80" width="9.6640625" customWidth="1"/>
  </cols>
  <sheetData>
    <row r="1" spans="1:71" ht="9" customHeight="1" x14ac:dyDescent="0.2"/>
    <row r="2" spans="1:71" ht="26.25" customHeight="1" x14ac:dyDescent="0.2">
      <c r="N2" s="437" t="s">
        <v>490</v>
      </c>
      <c r="Q2" s="316"/>
      <c r="R2" s="316"/>
      <c r="S2" s="316"/>
      <c r="T2" s="316"/>
      <c r="U2" s="316"/>
      <c r="V2" s="316"/>
      <c r="W2" s="316"/>
      <c r="X2" s="316"/>
      <c r="Y2" s="316"/>
      <c r="Z2" s="316"/>
      <c r="AA2" s="316"/>
      <c r="AB2" s="316"/>
      <c r="AC2" s="316"/>
      <c r="AD2" s="316"/>
      <c r="AE2" s="316"/>
      <c r="AF2" s="316"/>
      <c r="AG2" s="316"/>
      <c r="AH2" s="316"/>
      <c r="AI2" s="316"/>
      <c r="AJ2" s="316"/>
      <c r="AK2" s="316"/>
      <c r="AL2" s="316"/>
      <c r="AM2" s="316"/>
      <c r="AN2" s="316"/>
      <c r="AO2" s="316"/>
      <c r="AR2" s="18"/>
      <c r="AU2" s="318" t="s">
        <v>484</v>
      </c>
    </row>
    <row r="3" spans="1:71" ht="4.5" customHeight="1" x14ac:dyDescent="0.2">
      <c r="K3" s="389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</row>
    <row r="4" spans="1:71" ht="21.75" customHeight="1" x14ac:dyDescent="0.2">
      <c r="P4" s="319"/>
      <c r="Q4" s="319"/>
      <c r="S4" s="319"/>
      <c r="T4" s="438" t="s">
        <v>258</v>
      </c>
      <c r="AU4" s="1452">
        <v>42826</v>
      </c>
      <c r="AV4" s="1452"/>
      <c r="AW4" s="1452"/>
      <c r="AX4" s="1452"/>
      <c r="AY4" s="1452"/>
      <c r="AZ4" s="1452"/>
    </row>
    <row r="5" spans="1:71" ht="17.25" customHeight="1" x14ac:dyDescent="0.2">
      <c r="B5" s="264" t="s">
        <v>0</v>
      </c>
      <c r="D5" s="87"/>
      <c r="E5" s="87"/>
      <c r="N5" s="1447" t="s">
        <v>159</v>
      </c>
      <c r="O5" s="1447"/>
      <c r="P5" s="1447"/>
      <c r="Q5" s="1447" t="s">
        <v>160</v>
      </c>
      <c r="R5" s="1447"/>
      <c r="S5" s="1447"/>
      <c r="T5" s="1447" t="s">
        <v>161</v>
      </c>
      <c r="U5" s="1447"/>
      <c r="V5" s="1447"/>
      <c r="W5" s="1447" t="s">
        <v>158</v>
      </c>
      <c r="X5" s="1447"/>
      <c r="Y5" s="1447"/>
      <c r="Z5" s="1447" t="s">
        <v>162</v>
      </c>
      <c r="AA5" s="1447"/>
      <c r="AB5" s="1447"/>
      <c r="AI5" s="1443" t="s">
        <v>158</v>
      </c>
      <c r="AJ5" s="1444"/>
      <c r="AK5" s="1445"/>
      <c r="AL5" s="1447" t="s">
        <v>518</v>
      </c>
      <c r="AM5" s="1447"/>
      <c r="AN5" s="1447"/>
      <c r="AO5" s="1447" t="s">
        <v>162</v>
      </c>
      <c r="AP5" s="1447"/>
      <c r="AQ5" s="1447"/>
      <c r="AR5" s="1447" t="s">
        <v>160</v>
      </c>
      <c r="AS5" s="1447"/>
      <c r="AT5" s="1447"/>
      <c r="AU5" s="1447" t="s">
        <v>164</v>
      </c>
      <c r="AV5" s="1447"/>
      <c r="AW5" s="1447"/>
      <c r="AX5" s="1443" t="s">
        <v>158</v>
      </c>
      <c r="AY5" s="1444"/>
      <c r="AZ5" s="1445"/>
      <c r="BH5" s="264" t="s">
        <v>3</v>
      </c>
    </row>
    <row r="6" spans="1:71" ht="18.75" customHeight="1" x14ac:dyDescent="0.2">
      <c r="B6" s="1458" t="s">
        <v>133</v>
      </c>
      <c r="C6" s="1463" t="s">
        <v>4</v>
      </c>
      <c r="D6" s="1243" t="s">
        <v>135</v>
      </c>
      <c r="E6" s="1252" t="s">
        <v>156</v>
      </c>
      <c r="F6" s="1459" t="s">
        <v>143</v>
      </c>
      <c r="G6" s="1459" t="s">
        <v>144</v>
      </c>
      <c r="H6" s="1459" t="s">
        <v>145</v>
      </c>
      <c r="I6" s="1458" t="s">
        <v>146</v>
      </c>
      <c r="J6" s="1460" t="s">
        <v>492</v>
      </c>
      <c r="K6" s="1448" t="s">
        <v>487</v>
      </c>
      <c r="L6" s="1448"/>
      <c r="M6" s="1448"/>
      <c r="N6" s="1448" t="s">
        <v>507</v>
      </c>
      <c r="O6" s="1448"/>
      <c r="P6" s="1448"/>
      <c r="Q6" s="1448" t="s">
        <v>508</v>
      </c>
      <c r="R6" s="1448"/>
      <c r="S6" s="1448"/>
      <c r="T6" s="1450" t="s">
        <v>509</v>
      </c>
      <c r="U6" s="1450"/>
      <c r="V6" s="1450"/>
      <c r="W6" s="1448" t="s">
        <v>510</v>
      </c>
      <c r="X6" s="1448"/>
      <c r="Y6" s="1448"/>
      <c r="Z6" s="1448" t="s">
        <v>511</v>
      </c>
      <c r="AA6" s="1448"/>
      <c r="AB6" s="1448"/>
      <c r="AC6" s="1450" t="s">
        <v>512</v>
      </c>
      <c r="AD6" s="1450"/>
      <c r="AE6" s="1450"/>
      <c r="AF6" s="1450" t="s">
        <v>513</v>
      </c>
      <c r="AG6" s="1450"/>
      <c r="AH6" s="1450"/>
      <c r="AI6" s="1448" t="s">
        <v>514</v>
      </c>
      <c r="AJ6" s="1448"/>
      <c r="AK6" s="1448"/>
      <c r="AL6" s="1450" t="s">
        <v>515</v>
      </c>
      <c r="AM6" s="1450"/>
      <c r="AN6" s="1450"/>
      <c r="AO6" s="1448" t="s">
        <v>516</v>
      </c>
      <c r="AP6" s="1448"/>
      <c r="AQ6" s="1448"/>
      <c r="AR6" s="1448" t="s">
        <v>517</v>
      </c>
      <c r="AS6" s="1448"/>
      <c r="AT6" s="1448"/>
      <c r="AU6" s="1448" t="s">
        <v>519</v>
      </c>
      <c r="AV6" s="1448"/>
      <c r="AW6" s="1448"/>
      <c r="AX6" s="1448" t="s">
        <v>520</v>
      </c>
      <c r="AY6" s="1448"/>
      <c r="AZ6" s="1448"/>
      <c r="BA6" s="1442" t="s">
        <v>521</v>
      </c>
      <c r="BB6" s="1442"/>
      <c r="BC6" s="1442"/>
      <c r="BD6" s="1448" t="s">
        <v>522</v>
      </c>
      <c r="BE6" s="1448"/>
      <c r="BF6" s="1448"/>
      <c r="BG6" s="1448" t="s">
        <v>523</v>
      </c>
      <c r="BH6" s="1448"/>
      <c r="BI6" s="1448"/>
      <c r="BJ6" s="1448" t="s">
        <v>524</v>
      </c>
      <c r="BK6" s="1448"/>
      <c r="BL6" s="1448"/>
      <c r="BM6" s="393"/>
      <c r="BN6" s="393"/>
      <c r="BO6" s="393"/>
      <c r="BP6" s="393"/>
      <c r="BQ6" s="393"/>
    </row>
    <row r="7" spans="1:71" ht="16.2" x14ac:dyDescent="0.2">
      <c r="B7" s="1458"/>
      <c r="C7" s="1463"/>
      <c r="D7" s="1243"/>
      <c r="E7" s="1252"/>
      <c r="F7" s="1459"/>
      <c r="G7" s="1459"/>
      <c r="H7" s="1459"/>
      <c r="I7" s="1458"/>
      <c r="J7" s="1461"/>
      <c r="K7" s="1443" t="s">
        <v>158</v>
      </c>
      <c r="L7" s="1444"/>
      <c r="M7" s="1445"/>
      <c r="N7" s="1447" t="s">
        <v>159</v>
      </c>
      <c r="O7" s="1447"/>
      <c r="P7" s="1447"/>
      <c r="Q7" s="1447" t="s">
        <v>158</v>
      </c>
      <c r="R7" s="1447"/>
      <c r="S7" s="1447"/>
      <c r="T7" s="1449" t="s">
        <v>617</v>
      </c>
      <c r="U7" s="1449"/>
      <c r="V7" s="1449"/>
      <c r="W7" s="1447" t="s">
        <v>160</v>
      </c>
      <c r="X7" s="1447"/>
      <c r="Y7" s="1447"/>
      <c r="Z7" s="1447" t="s">
        <v>162</v>
      </c>
      <c r="AA7" s="1447"/>
      <c r="AB7" s="1447"/>
      <c r="AC7" s="1451" t="s">
        <v>665</v>
      </c>
      <c r="AD7" s="1451"/>
      <c r="AE7" s="1451"/>
      <c r="AF7" s="1453" t="s">
        <v>666</v>
      </c>
      <c r="AG7" s="1453"/>
      <c r="AH7" s="1453"/>
      <c r="AI7" s="1447" t="s">
        <v>163</v>
      </c>
      <c r="AJ7" s="1447"/>
      <c r="AK7" s="1447"/>
      <c r="AL7" s="1446" t="s">
        <v>681</v>
      </c>
      <c r="AM7" s="1279"/>
      <c r="AN7" s="1288"/>
      <c r="AO7" s="1443" t="s">
        <v>158</v>
      </c>
      <c r="AP7" s="1444"/>
      <c r="AQ7" s="1445"/>
      <c r="AR7" s="1447" t="s">
        <v>518</v>
      </c>
      <c r="AS7" s="1447"/>
      <c r="AT7" s="1447"/>
      <c r="AU7" s="1447" t="s">
        <v>160</v>
      </c>
      <c r="AV7" s="1447"/>
      <c r="AW7" s="1447"/>
      <c r="AX7" s="1447" t="s">
        <v>518</v>
      </c>
      <c r="AY7" s="1447"/>
      <c r="AZ7" s="1447"/>
      <c r="BA7" s="1443" t="s">
        <v>158</v>
      </c>
      <c r="BB7" s="1444"/>
      <c r="BC7" s="1445"/>
      <c r="BD7" s="1447" t="s">
        <v>518</v>
      </c>
      <c r="BE7" s="1447"/>
      <c r="BF7" s="1447"/>
      <c r="BG7" s="1447" t="s">
        <v>162</v>
      </c>
      <c r="BH7" s="1447"/>
      <c r="BI7" s="1447"/>
      <c r="BJ7" s="1447" t="s">
        <v>159</v>
      </c>
      <c r="BK7" s="1447"/>
      <c r="BL7" s="1447"/>
      <c r="BM7" s="386"/>
      <c r="BN7" s="386"/>
      <c r="BO7" s="386"/>
      <c r="BP7" s="386"/>
      <c r="BQ7" s="386"/>
      <c r="BR7" s="169"/>
      <c r="BS7" s="169"/>
    </row>
    <row r="8" spans="1:71" ht="21.75" customHeight="1" x14ac:dyDescent="0.2">
      <c r="B8" s="1458"/>
      <c r="C8" s="1463"/>
      <c r="D8" s="1464"/>
      <c r="E8" s="1462"/>
      <c r="F8" s="1459"/>
      <c r="G8" s="1459"/>
      <c r="H8" s="1459"/>
      <c r="I8" s="1458"/>
      <c r="J8" s="1461"/>
      <c r="K8" s="440" t="s">
        <v>256</v>
      </c>
      <c r="L8" s="440" t="s">
        <v>257</v>
      </c>
      <c r="M8" s="440" t="s">
        <v>259</v>
      </c>
      <c r="N8" s="440" t="s">
        <v>256</v>
      </c>
      <c r="O8" s="440" t="s">
        <v>257</v>
      </c>
      <c r="P8" s="440" t="s">
        <v>259</v>
      </c>
      <c r="Q8" s="440" t="s">
        <v>256</v>
      </c>
      <c r="R8" s="440" t="s">
        <v>257</v>
      </c>
      <c r="S8" s="440" t="s">
        <v>259</v>
      </c>
      <c r="T8" s="440" t="s">
        <v>256</v>
      </c>
      <c r="U8" s="440" t="s">
        <v>257</v>
      </c>
      <c r="V8" s="440" t="s">
        <v>259</v>
      </c>
      <c r="W8" s="440" t="s">
        <v>256</v>
      </c>
      <c r="X8" s="440" t="s">
        <v>257</v>
      </c>
      <c r="Y8" s="440" t="s">
        <v>259</v>
      </c>
      <c r="Z8" s="440" t="s">
        <v>256</v>
      </c>
      <c r="AA8" s="440" t="s">
        <v>257</v>
      </c>
      <c r="AB8" s="440" t="s">
        <v>259</v>
      </c>
      <c r="AC8" s="440" t="s">
        <v>256</v>
      </c>
      <c r="AD8" s="440" t="s">
        <v>257</v>
      </c>
      <c r="AE8" s="440" t="s">
        <v>259</v>
      </c>
      <c r="AF8" s="440" t="s">
        <v>256</v>
      </c>
      <c r="AG8" s="440" t="s">
        <v>257</v>
      </c>
      <c r="AH8" s="440" t="s">
        <v>259</v>
      </c>
      <c r="AI8" s="440" t="s">
        <v>256</v>
      </c>
      <c r="AJ8" s="440" t="s">
        <v>257</v>
      </c>
      <c r="AK8" s="440" t="s">
        <v>259</v>
      </c>
      <c r="AL8" s="440" t="s">
        <v>256</v>
      </c>
      <c r="AM8" s="440" t="s">
        <v>257</v>
      </c>
      <c r="AN8" s="440" t="s">
        <v>259</v>
      </c>
      <c r="AO8" s="440" t="s">
        <v>256</v>
      </c>
      <c r="AP8" s="440" t="s">
        <v>257</v>
      </c>
      <c r="AQ8" s="440" t="s">
        <v>259</v>
      </c>
      <c r="AR8" s="440" t="s">
        <v>256</v>
      </c>
      <c r="AS8" s="440" t="s">
        <v>257</v>
      </c>
      <c r="AT8" s="440" t="s">
        <v>259</v>
      </c>
      <c r="AU8" s="440" t="s">
        <v>256</v>
      </c>
      <c r="AV8" s="440" t="s">
        <v>257</v>
      </c>
      <c r="AW8" s="440" t="s">
        <v>259</v>
      </c>
      <c r="AX8" s="440" t="s">
        <v>256</v>
      </c>
      <c r="AY8" s="440" t="s">
        <v>257</v>
      </c>
      <c r="AZ8" s="440" t="s">
        <v>259</v>
      </c>
      <c r="BA8" s="440" t="s">
        <v>256</v>
      </c>
      <c r="BB8" s="440" t="s">
        <v>257</v>
      </c>
      <c r="BC8" s="440" t="s">
        <v>259</v>
      </c>
      <c r="BD8" s="440" t="s">
        <v>256</v>
      </c>
      <c r="BE8" s="440" t="s">
        <v>257</v>
      </c>
      <c r="BF8" s="440" t="s">
        <v>259</v>
      </c>
      <c r="BG8" s="440" t="s">
        <v>256</v>
      </c>
      <c r="BH8" s="440" t="s">
        <v>257</v>
      </c>
      <c r="BI8" s="440" t="s">
        <v>259</v>
      </c>
      <c r="BJ8" s="440" t="s">
        <v>256</v>
      </c>
      <c r="BK8" s="440" t="s">
        <v>257</v>
      </c>
      <c r="BL8" s="440" t="s">
        <v>259</v>
      </c>
      <c r="BM8" s="366"/>
      <c r="BN8" s="366"/>
      <c r="BO8" s="366"/>
      <c r="BP8" s="366"/>
      <c r="BQ8" s="366"/>
    </row>
    <row r="9" spans="1:71" ht="18" customHeight="1" x14ac:dyDescent="0.2">
      <c r="A9" s="341">
        <v>1</v>
      </c>
      <c r="B9" s="749" t="s">
        <v>262</v>
      </c>
      <c r="C9" s="750" t="s">
        <v>261</v>
      </c>
      <c r="D9" s="333">
        <f>DATEDIF(E9,$AU$4,"y")</f>
        <v>66</v>
      </c>
      <c r="E9" s="404">
        <v>18651</v>
      </c>
      <c r="F9" s="334">
        <f t="shared" ref="F9:F52" si="0">SUM(K9,N9,Q9,T9,W9,Z9,AC9,AF9,AI9,AL9,AO9,AR9,AU9,AX9,BA9,BD9,BG9,BJ9)</f>
        <v>0</v>
      </c>
      <c r="G9" s="334">
        <f t="shared" ref="G9:G52" si="1">SUM(L9,O9,R9,U9,X9,AA9,AD9,AG9,AJ9,AM9,AP9,AS9,AV9,AY9,BB9,BE9,BH9,BK9)</f>
        <v>0</v>
      </c>
      <c r="H9" s="334">
        <f t="shared" ref="H9:H52" si="2">SUM(M9,P9,S9,V9,Y9,AB9,AE9,AH9,AK9,AN9,AQ9,AT9,AW9,AZ9,BC9,BF9,BI9,BL9)</f>
        <v>1</v>
      </c>
      <c r="I9" s="332">
        <f t="shared" ref="I9:I52" si="3">SUM(K9:BL9)</f>
        <v>1</v>
      </c>
      <c r="J9" s="342">
        <f t="shared" ref="J9:J52" si="4">SUM(H9+G9*2+F9*3)</f>
        <v>1</v>
      </c>
      <c r="K9" s="334"/>
      <c r="L9" s="334"/>
      <c r="M9" s="334"/>
      <c r="N9" s="334"/>
      <c r="O9" s="334"/>
      <c r="P9" s="334"/>
      <c r="Q9" s="334"/>
      <c r="R9" s="334"/>
      <c r="S9" s="334"/>
      <c r="T9" s="334"/>
      <c r="U9" s="334"/>
      <c r="V9" s="334"/>
      <c r="W9" s="334"/>
      <c r="X9" s="334"/>
      <c r="Y9" s="334"/>
      <c r="Z9" s="334"/>
      <c r="AA9" s="334"/>
      <c r="AB9" s="334">
        <v>1</v>
      </c>
      <c r="AC9" s="334"/>
      <c r="AD9" s="334"/>
      <c r="AE9" s="334"/>
      <c r="AF9" s="334"/>
      <c r="AG9" s="334"/>
      <c r="AH9" s="334"/>
      <c r="AI9" s="334"/>
      <c r="AJ9" s="334"/>
      <c r="AK9" s="334"/>
      <c r="AL9" s="334"/>
      <c r="AM9" s="334"/>
      <c r="AN9" s="334"/>
      <c r="AO9" s="334"/>
      <c r="AP9" s="334"/>
      <c r="AQ9" s="334"/>
      <c r="AR9" s="334"/>
      <c r="AS9" s="334"/>
      <c r="AT9" s="334"/>
      <c r="AU9" s="334"/>
      <c r="AV9" s="334"/>
      <c r="AW9" s="334"/>
      <c r="AX9" s="334"/>
      <c r="AY9" s="334"/>
      <c r="AZ9" s="334"/>
      <c r="BA9" s="334"/>
      <c r="BB9" s="334"/>
      <c r="BC9" s="334"/>
      <c r="BD9" s="361"/>
      <c r="BE9" s="361"/>
      <c r="BF9" s="361"/>
      <c r="BG9" s="752"/>
      <c r="BH9" s="753"/>
      <c r="BI9" s="753"/>
      <c r="BJ9" s="753"/>
      <c r="BK9" s="754"/>
      <c r="BL9" s="754"/>
      <c r="BM9" s="366"/>
      <c r="BN9" s="366"/>
      <c r="BO9" s="366"/>
      <c r="BP9" s="366"/>
      <c r="BQ9" s="366"/>
    </row>
    <row r="10" spans="1:71" ht="18" customHeight="1" x14ac:dyDescent="0.2">
      <c r="A10" s="341">
        <v>2</v>
      </c>
      <c r="B10" s="749" t="s">
        <v>263</v>
      </c>
      <c r="C10" s="750" t="s">
        <v>261</v>
      </c>
      <c r="D10" s="333">
        <f>DATEDIF(E10,$AU$4,"y")</f>
        <v>64</v>
      </c>
      <c r="E10" s="404">
        <v>19387</v>
      </c>
      <c r="F10" s="334">
        <f t="shared" si="0"/>
        <v>0</v>
      </c>
      <c r="G10" s="334">
        <f t="shared" si="1"/>
        <v>0</v>
      </c>
      <c r="H10" s="334">
        <f t="shared" si="2"/>
        <v>0</v>
      </c>
      <c r="I10" s="332">
        <f t="shared" si="3"/>
        <v>0</v>
      </c>
      <c r="J10" s="332">
        <f t="shared" si="4"/>
        <v>0</v>
      </c>
      <c r="K10" s="334"/>
      <c r="L10" s="334"/>
      <c r="M10" s="334"/>
      <c r="N10" s="334"/>
      <c r="O10" s="334"/>
      <c r="P10" s="334"/>
      <c r="Q10" s="334"/>
      <c r="R10" s="334"/>
      <c r="S10" s="334"/>
      <c r="T10" s="334"/>
      <c r="U10" s="334"/>
      <c r="V10" s="334"/>
      <c r="W10" s="334"/>
      <c r="X10" s="334"/>
      <c r="Y10" s="334"/>
      <c r="Z10" s="334"/>
      <c r="AA10" s="334"/>
      <c r="AB10" s="334"/>
      <c r="AC10" s="334"/>
      <c r="AD10" s="334"/>
      <c r="AE10" s="334"/>
      <c r="AF10" s="334"/>
      <c r="AG10" s="334"/>
      <c r="AH10" s="334"/>
      <c r="AI10" s="334"/>
      <c r="AJ10" s="334"/>
      <c r="AK10" s="334"/>
      <c r="AL10" s="334"/>
      <c r="AM10" s="334"/>
      <c r="AN10" s="334"/>
      <c r="AO10" s="334"/>
      <c r="AP10" s="334"/>
      <c r="AQ10" s="334"/>
      <c r="AR10" s="334"/>
      <c r="AS10" s="334"/>
      <c r="AT10" s="334"/>
      <c r="AU10" s="334"/>
      <c r="AV10" s="334"/>
      <c r="AW10" s="334"/>
      <c r="AX10" s="334"/>
      <c r="AY10" s="334"/>
      <c r="AZ10" s="334"/>
      <c r="BA10" s="334"/>
      <c r="BB10" s="334"/>
      <c r="BC10" s="334"/>
      <c r="BD10" s="361"/>
      <c r="BE10" s="361"/>
      <c r="BF10" s="361"/>
      <c r="BG10" s="752"/>
      <c r="BH10" s="753"/>
      <c r="BI10" s="753"/>
      <c r="BJ10" s="753"/>
      <c r="BK10" s="754"/>
      <c r="BL10" s="754"/>
      <c r="BM10" s="366"/>
      <c r="BN10" s="366"/>
      <c r="BO10" s="366"/>
      <c r="BP10" s="366"/>
      <c r="BQ10" s="366"/>
    </row>
    <row r="11" spans="1:71" s="330" customFormat="1" ht="19.2" x14ac:dyDescent="0.2">
      <c r="A11" s="341">
        <v>3</v>
      </c>
      <c r="B11" s="749" t="s">
        <v>264</v>
      </c>
      <c r="C11" s="750" t="s">
        <v>261</v>
      </c>
      <c r="D11" s="333">
        <f>DATEDIF(E11,$AU$4,"y")</f>
        <v>64</v>
      </c>
      <c r="E11" s="404">
        <v>19219</v>
      </c>
      <c r="F11" s="334">
        <f t="shared" si="0"/>
        <v>0</v>
      </c>
      <c r="G11" s="334">
        <f t="shared" si="1"/>
        <v>0</v>
      </c>
      <c r="H11" s="334">
        <f t="shared" si="2"/>
        <v>0</v>
      </c>
      <c r="I11" s="332">
        <f t="shared" si="3"/>
        <v>0</v>
      </c>
      <c r="J11" s="332">
        <f t="shared" si="4"/>
        <v>0</v>
      </c>
      <c r="K11" s="334"/>
      <c r="L11" s="334"/>
      <c r="M11" s="334"/>
      <c r="N11" s="334"/>
      <c r="O11" s="334"/>
      <c r="P11" s="334"/>
      <c r="Q11" s="334"/>
      <c r="R11" s="334"/>
      <c r="S11" s="334"/>
      <c r="T11" s="334"/>
      <c r="U11" s="334"/>
      <c r="V11" s="334"/>
      <c r="W11" s="334"/>
      <c r="X11" s="334"/>
      <c r="Y11" s="334"/>
      <c r="Z11" s="334"/>
      <c r="AA11" s="334"/>
      <c r="AB11" s="334"/>
      <c r="AC11" s="334"/>
      <c r="AD11" s="334"/>
      <c r="AE11" s="334"/>
      <c r="AF11" s="334"/>
      <c r="AG11" s="334"/>
      <c r="AH11" s="334"/>
      <c r="AI11" s="334"/>
      <c r="AJ11" s="334"/>
      <c r="AK11" s="334"/>
      <c r="AL11" s="334"/>
      <c r="AM11" s="334"/>
      <c r="AN11" s="334"/>
      <c r="AO11" s="334"/>
      <c r="AP11" s="334"/>
      <c r="AQ11" s="334"/>
      <c r="AR11" s="334"/>
      <c r="AS11" s="334"/>
      <c r="AT11" s="334"/>
      <c r="AU11" s="334"/>
      <c r="AV11" s="334"/>
      <c r="AW11" s="334"/>
      <c r="AX11" s="334"/>
      <c r="AY11" s="334"/>
      <c r="AZ11" s="334"/>
      <c r="BA11" s="334"/>
      <c r="BB11" s="334"/>
      <c r="BC11" s="334"/>
      <c r="BD11" s="361"/>
      <c r="BE11" s="361"/>
      <c r="BF11" s="361"/>
      <c r="BG11" s="752"/>
      <c r="BH11" s="753"/>
      <c r="BI11" s="753"/>
      <c r="BJ11" s="753"/>
      <c r="BK11" s="754"/>
      <c r="BL11" s="754"/>
      <c r="BM11" s="416"/>
      <c r="BN11" s="416"/>
      <c r="BO11" s="416"/>
      <c r="BP11" s="416"/>
      <c r="BQ11" s="416"/>
    </row>
    <row r="12" spans="1:71" ht="19.2" x14ac:dyDescent="0.2">
      <c r="A12" s="341">
        <v>4</v>
      </c>
      <c r="B12" s="749" t="s">
        <v>265</v>
      </c>
      <c r="C12" s="750" t="s">
        <v>266</v>
      </c>
      <c r="D12" s="333">
        <f t="shared" ref="D12:D25" si="5">DATEDIF(E12,$AU$4,"y")</f>
        <v>61</v>
      </c>
      <c r="E12" s="404">
        <v>20340</v>
      </c>
      <c r="F12" s="334">
        <f t="shared" si="0"/>
        <v>5</v>
      </c>
      <c r="G12" s="334">
        <f t="shared" si="1"/>
        <v>1</v>
      </c>
      <c r="H12" s="334">
        <f t="shared" si="2"/>
        <v>1</v>
      </c>
      <c r="I12" s="332">
        <f t="shared" si="3"/>
        <v>7</v>
      </c>
      <c r="J12" s="332">
        <f t="shared" si="4"/>
        <v>18</v>
      </c>
      <c r="K12" s="334"/>
      <c r="L12" s="334">
        <v>1</v>
      </c>
      <c r="M12" s="334"/>
      <c r="N12" s="334">
        <v>2</v>
      </c>
      <c r="O12" s="334"/>
      <c r="P12" s="334"/>
      <c r="Q12" s="334"/>
      <c r="R12" s="334"/>
      <c r="S12" s="334"/>
      <c r="T12" s="334"/>
      <c r="U12" s="334"/>
      <c r="V12" s="334"/>
      <c r="W12" s="334">
        <v>1</v>
      </c>
      <c r="X12" s="334"/>
      <c r="Y12" s="334"/>
      <c r="Z12" s="334">
        <v>2</v>
      </c>
      <c r="AA12" s="334"/>
      <c r="AB12" s="334">
        <v>1</v>
      </c>
      <c r="AC12" s="334"/>
      <c r="AD12" s="334"/>
      <c r="AE12" s="334"/>
      <c r="AF12" s="334"/>
      <c r="AG12" s="334"/>
      <c r="AH12" s="334"/>
      <c r="AI12" s="334"/>
      <c r="AJ12" s="334"/>
      <c r="AK12" s="334"/>
      <c r="AL12" s="334"/>
      <c r="AM12" s="334"/>
      <c r="AN12" s="334"/>
      <c r="AO12" s="334"/>
      <c r="AP12" s="334"/>
      <c r="AQ12" s="334"/>
      <c r="AR12" s="334"/>
      <c r="AS12" s="334"/>
      <c r="AT12" s="334"/>
      <c r="AU12" s="334"/>
      <c r="AV12" s="334"/>
      <c r="AW12" s="334"/>
      <c r="AX12" s="334"/>
      <c r="AY12" s="334"/>
      <c r="AZ12" s="334"/>
      <c r="BA12" s="334"/>
      <c r="BB12" s="334"/>
      <c r="BC12" s="334"/>
      <c r="BD12" s="361"/>
      <c r="BE12" s="361"/>
      <c r="BF12" s="361"/>
      <c r="BG12" s="752"/>
      <c r="BH12" s="753"/>
      <c r="BI12" s="753"/>
      <c r="BJ12" s="753"/>
      <c r="BK12" s="754"/>
      <c r="BL12" s="754"/>
      <c r="BM12" s="366"/>
      <c r="BN12" s="366"/>
      <c r="BO12" s="366"/>
      <c r="BP12" s="366"/>
      <c r="BQ12" s="366"/>
    </row>
    <row r="13" spans="1:71" s="330" customFormat="1" ht="19.2" x14ac:dyDescent="0.2">
      <c r="A13" s="341">
        <v>5</v>
      </c>
      <c r="B13" s="749" t="s">
        <v>267</v>
      </c>
      <c r="C13" s="750" t="s">
        <v>266</v>
      </c>
      <c r="D13" s="333">
        <f t="shared" si="5"/>
        <v>64</v>
      </c>
      <c r="E13" s="404">
        <v>19444</v>
      </c>
      <c r="F13" s="334">
        <f t="shared" si="0"/>
        <v>0</v>
      </c>
      <c r="G13" s="334">
        <f t="shared" si="1"/>
        <v>0</v>
      </c>
      <c r="H13" s="334">
        <f t="shared" si="2"/>
        <v>1</v>
      </c>
      <c r="I13" s="332">
        <f t="shared" si="3"/>
        <v>1</v>
      </c>
      <c r="J13" s="332">
        <f t="shared" si="4"/>
        <v>1</v>
      </c>
      <c r="K13" s="334"/>
      <c r="L13" s="334"/>
      <c r="M13" s="334"/>
      <c r="N13" s="334"/>
      <c r="O13" s="334"/>
      <c r="P13" s="334">
        <v>1</v>
      </c>
      <c r="Q13" s="334"/>
      <c r="R13" s="334"/>
      <c r="S13" s="334"/>
      <c r="T13" s="334"/>
      <c r="U13" s="334"/>
      <c r="V13" s="334"/>
      <c r="W13" s="334"/>
      <c r="X13" s="334"/>
      <c r="Y13" s="334"/>
      <c r="Z13" s="334"/>
      <c r="AA13" s="334"/>
      <c r="AB13" s="334"/>
      <c r="AC13" s="334"/>
      <c r="AD13" s="334"/>
      <c r="AE13" s="334"/>
      <c r="AF13" s="334"/>
      <c r="AG13" s="334"/>
      <c r="AH13" s="334"/>
      <c r="AI13" s="334"/>
      <c r="AJ13" s="334"/>
      <c r="AK13" s="334"/>
      <c r="AL13" s="334"/>
      <c r="AM13" s="334"/>
      <c r="AN13" s="334"/>
      <c r="AO13" s="334"/>
      <c r="AP13" s="334"/>
      <c r="AQ13" s="334"/>
      <c r="AR13" s="334"/>
      <c r="AS13" s="334"/>
      <c r="AT13" s="334"/>
      <c r="AU13" s="334"/>
      <c r="AV13" s="334"/>
      <c r="AW13" s="334"/>
      <c r="AX13" s="334"/>
      <c r="AY13" s="334"/>
      <c r="AZ13" s="334"/>
      <c r="BA13" s="334"/>
      <c r="BB13" s="334"/>
      <c r="BC13" s="334"/>
      <c r="BD13" s="361"/>
      <c r="BE13" s="361"/>
      <c r="BF13" s="361"/>
      <c r="BG13" s="752"/>
      <c r="BH13" s="753"/>
      <c r="BI13" s="753"/>
      <c r="BJ13" s="753"/>
      <c r="BK13" s="754"/>
      <c r="BL13" s="754"/>
      <c r="BM13" s="416"/>
      <c r="BN13" s="416"/>
      <c r="BO13" s="416"/>
      <c r="BP13" s="416"/>
      <c r="BQ13" s="416"/>
    </row>
    <row r="14" spans="1:71" ht="19.2" x14ac:dyDescent="0.2">
      <c r="A14" s="341">
        <v>6</v>
      </c>
      <c r="B14" s="749" t="s">
        <v>268</v>
      </c>
      <c r="C14" s="750" t="s">
        <v>266</v>
      </c>
      <c r="D14" s="333">
        <f t="shared" si="5"/>
        <v>61</v>
      </c>
      <c r="E14" s="404">
        <v>20517</v>
      </c>
      <c r="F14" s="334">
        <f t="shared" si="0"/>
        <v>0</v>
      </c>
      <c r="G14" s="334">
        <f t="shared" si="1"/>
        <v>0</v>
      </c>
      <c r="H14" s="334">
        <f t="shared" si="2"/>
        <v>0</v>
      </c>
      <c r="I14" s="332">
        <f t="shared" si="3"/>
        <v>0</v>
      </c>
      <c r="J14" s="332">
        <f t="shared" si="4"/>
        <v>0</v>
      </c>
      <c r="K14" s="334"/>
      <c r="L14" s="334"/>
      <c r="M14" s="334"/>
      <c r="N14" s="334"/>
      <c r="O14" s="334"/>
      <c r="P14" s="334"/>
      <c r="Q14" s="334"/>
      <c r="R14" s="334"/>
      <c r="S14" s="334"/>
      <c r="T14" s="334"/>
      <c r="U14" s="334"/>
      <c r="V14" s="334"/>
      <c r="W14" s="334"/>
      <c r="X14" s="334"/>
      <c r="Y14" s="334"/>
      <c r="Z14" s="334"/>
      <c r="AA14" s="334"/>
      <c r="AB14" s="334"/>
      <c r="AC14" s="334"/>
      <c r="AD14" s="334"/>
      <c r="AE14" s="334"/>
      <c r="AF14" s="334"/>
      <c r="AG14" s="334"/>
      <c r="AH14" s="334"/>
      <c r="AI14" s="334"/>
      <c r="AJ14" s="334"/>
      <c r="AK14" s="334"/>
      <c r="AL14" s="334"/>
      <c r="AM14" s="334"/>
      <c r="AN14" s="334"/>
      <c r="AO14" s="334"/>
      <c r="AP14" s="334"/>
      <c r="AQ14" s="334"/>
      <c r="AR14" s="334"/>
      <c r="AS14" s="334"/>
      <c r="AT14" s="334"/>
      <c r="AU14" s="334"/>
      <c r="AV14" s="334"/>
      <c r="AW14" s="334"/>
      <c r="AX14" s="334"/>
      <c r="AY14" s="334"/>
      <c r="AZ14" s="334"/>
      <c r="BA14" s="334"/>
      <c r="BB14" s="334"/>
      <c r="BC14" s="334"/>
      <c r="BD14" s="361"/>
      <c r="BE14" s="361"/>
      <c r="BF14" s="361"/>
      <c r="BG14" s="752"/>
      <c r="BH14" s="753"/>
      <c r="BI14" s="753"/>
      <c r="BJ14" s="753"/>
      <c r="BK14" s="754"/>
      <c r="BL14" s="754"/>
      <c r="BM14" s="366"/>
      <c r="BN14" s="366"/>
      <c r="BO14" s="366"/>
      <c r="BP14" s="366"/>
      <c r="BQ14" s="366"/>
    </row>
    <row r="15" spans="1:71" s="330" customFormat="1" ht="19.2" x14ac:dyDescent="0.2">
      <c r="A15" s="341">
        <v>7</v>
      </c>
      <c r="B15" s="749" t="s">
        <v>269</v>
      </c>
      <c r="C15" s="750" t="s">
        <v>261</v>
      </c>
      <c r="D15" s="333">
        <f t="shared" si="5"/>
        <v>69</v>
      </c>
      <c r="E15" s="404">
        <v>17466</v>
      </c>
      <c r="F15" s="334">
        <f t="shared" si="0"/>
        <v>1</v>
      </c>
      <c r="G15" s="334">
        <f t="shared" si="1"/>
        <v>0</v>
      </c>
      <c r="H15" s="334">
        <f t="shared" si="2"/>
        <v>2</v>
      </c>
      <c r="I15" s="332">
        <f t="shared" si="3"/>
        <v>3</v>
      </c>
      <c r="J15" s="332">
        <f t="shared" si="4"/>
        <v>5</v>
      </c>
      <c r="K15" s="334"/>
      <c r="L15" s="334"/>
      <c r="M15" s="334"/>
      <c r="N15" s="334">
        <v>1</v>
      </c>
      <c r="O15" s="334"/>
      <c r="P15" s="334"/>
      <c r="Q15" s="334"/>
      <c r="R15" s="334"/>
      <c r="S15" s="334"/>
      <c r="T15" s="334"/>
      <c r="U15" s="334"/>
      <c r="V15" s="334"/>
      <c r="W15" s="334"/>
      <c r="X15" s="334"/>
      <c r="Y15" s="334">
        <v>1</v>
      </c>
      <c r="Z15" s="334"/>
      <c r="AA15" s="334"/>
      <c r="AB15" s="334">
        <v>1</v>
      </c>
      <c r="AC15" s="334"/>
      <c r="AD15" s="334"/>
      <c r="AE15" s="334"/>
      <c r="AF15" s="334"/>
      <c r="AG15" s="334"/>
      <c r="AH15" s="334"/>
      <c r="AI15" s="334"/>
      <c r="AJ15" s="334"/>
      <c r="AK15" s="334"/>
      <c r="AL15" s="334"/>
      <c r="AM15" s="334"/>
      <c r="AN15" s="334"/>
      <c r="AO15" s="334"/>
      <c r="AP15" s="334"/>
      <c r="AQ15" s="334"/>
      <c r="AR15" s="334"/>
      <c r="AS15" s="334"/>
      <c r="AT15" s="334"/>
      <c r="AU15" s="334"/>
      <c r="AV15" s="334"/>
      <c r="AW15" s="334"/>
      <c r="AX15" s="334"/>
      <c r="AY15" s="334"/>
      <c r="AZ15" s="334"/>
      <c r="BA15" s="334"/>
      <c r="BB15" s="334"/>
      <c r="BC15" s="334"/>
      <c r="BD15" s="361"/>
      <c r="BE15" s="361"/>
      <c r="BF15" s="361"/>
      <c r="BG15" s="752"/>
      <c r="BH15" s="753"/>
      <c r="BI15" s="753"/>
      <c r="BJ15" s="753"/>
      <c r="BK15" s="754"/>
      <c r="BL15" s="754"/>
      <c r="BM15" s="416"/>
      <c r="BN15" s="416"/>
      <c r="BO15" s="416"/>
      <c r="BP15" s="416"/>
      <c r="BQ15" s="416"/>
    </row>
    <row r="16" spans="1:71" ht="19.2" x14ac:dyDescent="0.2">
      <c r="A16" s="341">
        <v>8</v>
      </c>
      <c r="B16" s="749" t="s">
        <v>270</v>
      </c>
      <c r="C16" s="750" t="s">
        <v>266</v>
      </c>
      <c r="D16" s="333">
        <f t="shared" si="5"/>
        <v>65</v>
      </c>
      <c r="E16" s="404">
        <v>19054</v>
      </c>
      <c r="F16" s="334">
        <f t="shared" si="0"/>
        <v>1</v>
      </c>
      <c r="G16" s="334">
        <f t="shared" si="1"/>
        <v>0</v>
      </c>
      <c r="H16" s="334">
        <f t="shared" si="2"/>
        <v>0</v>
      </c>
      <c r="I16" s="332">
        <f t="shared" si="3"/>
        <v>1</v>
      </c>
      <c r="J16" s="332">
        <f t="shared" si="4"/>
        <v>3</v>
      </c>
      <c r="K16" s="334">
        <v>1</v>
      </c>
      <c r="L16" s="334"/>
      <c r="M16" s="334"/>
      <c r="N16" s="334"/>
      <c r="O16" s="334"/>
      <c r="P16" s="334"/>
      <c r="Q16" s="334"/>
      <c r="R16" s="334"/>
      <c r="S16" s="334"/>
      <c r="T16" s="334"/>
      <c r="U16" s="334"/>
      <c r="V16" s="334"/>
      <c r="W16" s="334"/>
      <c r="X16" s="334"/>
      <c r="Y16" s="334"/>
      <c r="Z16" s="334"/>
      <c r="AA16" s="334"/>
      <c r="AB16" s="334"/>
      <c r="AC16" s="334"/>
      <c r="AD16" s="334"/>
      <c r="AE16" s="334"/>
      <c r="AF16" s="334"/>
      <c r="AG16" s="334"/>
      <c r="AH16" s="334"/>
      <c r="AI16" s="334"/>
      <c r="AJ16" s="334"/>
      <c r="AK16" s="334"/>
      <c r="AL16" s="334"/>
      <c r="AM16" s="334"/>
      <c r="AN16" s="334"/>
      <c r="AO16" s="334"/>
      <c r="AP16" s="334"/>
      <c r="AQ16" s="334"/>
      <c r="AR16" s="334"/>
      <c r="AS16" s="334"/>
      <c r="AT16" s="334"/>
      <c r="AU16" s="334"/>
      <c r="AV16" s="334"/>
      <c r="AW16" s="334"/>
      <c r="AX16" s="334"/>
      <c r="AY16" s="334"/>
      <c r="AZ16" s="334"/>
      <c r="BA16" s="334"/>
      <c r="BB16" s="334"/>
      <c r="BC16" s="334"/>
      <c r="BD16" s="361"/>
      <c r="BE16" s="361"/>
      <c r="BF16" s="361"/>
      <c r="BG16" s="752"/>
      <c r="BH16" s="753"/>
      <c r="BI16" s="753"/>
      <c r="BJ16" s="753"/>
      <c r="BK16" s="754"/>
      <c r="BL16" s="754"/>
      <c r="BM16" s="366"/>
      <c r="BN16" s="366"/>
      <c r="BO16" s="366"/>
      <c r="BP16" s="366"/>
      <c r="BQ16" s="366"/>
    </row>
    <row r="17" spans="1:69" s="330" customFormat="1" ht="19.2" x14ac:dyDescent="0.2">
      <c r="A17" s="341">
        <v>9</v>
      </c>
      <c r="B17" s="749" t="s">
        <v>271</v>
      </c>
      <c r="C17" s="750" t="s">
        <v>272</v>
      </c>
      <c r="D17" s="333">
        <f t="shared" si="5"/>
        <v>68</v>
      </c>
      <c r="E17" s="404">
        <v>17735</v>
      </c>
      <c r="F17" s="334">
        <f t="shared" si="0"/>
        <v>0</v>
      </c>
      <c r="G17" s="334">
        <f t="shared" si="1"/>
        <v>0</v>
      </c>
      <c r="H17" s="334">
        <f t="shared" si="2"/>
        <v>0</v>
      </c>
      <c r="I17" s="332">
        <f t="shared" si="3"/>
        <v>0</v>
      </c>
      <c r="J17" s="332">
        <f t="shared" si="4"/>
        <v>0</v>
      </c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4"/>
      <c r="AD17" s="334"/>
      <c r="AE17" s="334"/>
      <c r="AF17" s="334"/>
      <c r="AG17" s="334"/>
      <c r="AH17" s="334"/>
      <c r="AI17" s="334"/>
      <c r="AJ17" s="334"/>
      <c r="AK17" s="334"/>
      <c r="AL17" s="334"/>
      <c r="AM17" s="334"/>
      <c r="AN17" s="334"/>
      <c r="AO17" s="334"/>
      <c r="AP17" s="334"/>
      <c r="AQ17" s="334"/>
      <c r="AR17" s="334"/>
      <c r="AS17" s="334"/>
      <c r="AT17" s="334"/>
      <c r="AU17" s="334"/>
      <c r="AV17" s="334"/>
      <c r="AW17" s="334"/>
      <c r="AX17" s="334"/>
      <c r="AY17" s="334"/>
      <c r="AZ17" s="334"/>
      <c r="BA17" s="334"/>
      <c r="BB17" s="334"/>
      <c r="BC17" s="334"/>
      <c r="BD17" s="361"/>
      <c r="BE17" s="361"/>
      <c r="BF17" s="361"/>
      <c r="BG17" s="752"/>
      <c r="BH17" s="753"/>
      <c r="BI17" s="753"/>
      <c r="BJ17" s="753"/>
      <c r="BK17" s="754"/>
      <c r="BL17" s="754"/>
      <c r="BM17" s="416"/>
      <c r="BN17" s="416"/>
      <c r="BO17" s="416"/>
      <c r="BP17" s="416"/>
      <c r="BQ17" s="416"/>
    </row>
    <row r="18" spans="1:69" ht="19.2" x14ac:dyDescent="0.2">
      <c r="A18" s="341">
        <v>10</v>
      </c>
      <c r="B18" s="749" t="s">
        <v>273</v>
      </c>
      <c r="C18" s="750" t="s">
        <v>274</v>
      </c>
      <c r="D18" s="333">
        <f t="shared" si="5"/>
        <v>61</v>
      </c>
      <c r="E18" s="404">
        <v>20545</v>
      </c>
      <c r="F18" s="334">
        <f t="shared" si="0"/>
        <v>0</v>
      </c>
      <c r="G18" s="334">
        <f t="shared" si="1"/>
        <v>0</v>
      </c>
      <c r="H18" s="334">
        <f t="shared" si="2"/>
        <v>1</v>
      </c>
      <c r="I18" s="332">
        <f t="shared" si="3"/>
        <v>1</v>
      </c>
      <c r="J18" s="332">
        <f t="shared" si="4"/>
        <v>1</v>
      </c>
      <c r="K18" s="334"/>
      <c r="L18" s="334"/>
      <c r="M18" s="334"/>
      <c r="N18" s="334"/>
      <c r="O18" s="334"/>
      <c r="P18" s="334"/>
      <c r="Q18" s="334"/>
      <c r="R18" s="334"/>
      <c r="S18" s="334"/>
      <c r="T18" s="334"/>
      <c r="U18" s="334"/>
      <c r="V18" s="334"/>
      <c r="W18" s="334"/>
      <c r="X18" s="334"/>
      <c r="Y18" s="334"/>
      <c r="Z18" s="334"/>
      <c r="AA18" s="334"/>
      <c r="AB18" s="334">
        <v>1</v>
      </c>
      <c r="AC18" s="334"/>
      <c r="AD18" s="334"/>
      <c r="AE18" s="334"/>
      <c r="AF18" s="334"/>
      <c r="AG18" s="334"/>
      <c r="AH18" s="334"/>
      <c r="AI18" s="334"/>
      <c r="AJ18" s="334"/>
      <c r="AK18" s="334"/>
      <c r="AL18" s="334"/>
      <c r="AM18" s="334"/>
      <c r="AN18" s="334"/>
      <c r="AO18" s="334"/>
      <c r="AP18" s="334"/>
      <c r="AQ18" s="334"/>
      <c r="AR18" s="334"/>
      <c r="AS18" s="334"/>
      <c r="AT18" s="334"/>
      <c r="AU18" s="334"/>
      <c r="AV18" s="334"/>
      <c r="AW18" s="334"/>
      <c r="AX18" s="334"/>
      <c r="AY18" s="334"/>
      <c r="AZ18" s="334"/>
      <c r="BA18" s="334"/>
      <c r="BB18" s="334"/>
      <c r="BC18" s="334"/>
      <c r="BD18" s="361"/>
      <c r="BE18" s="361"/>
      <c r="BF18" s="361"/>
      <c r="BG18" s="752"/>
      <c r="BH18" s="753"/>
      <c r="BI18" s="753"/>
      <c r="BJ18" s="753"/>
      <c r="BK18" s="754"/>
      <c r="BL18" s="754"/>
      <c r="BM18" s="366"/>
      <c r="BN18" s="366"/>
      <c r="BO18" s="366"/>
      <c r="BP18" s="366"/>
      <c r="BQ18" s="366"/>
    </row>
    <row r="19" spans="1:69" s="330" customFormat="1" ht="19.2" x14ac:dyDescent="0.2">
      <c r="A19" s="341">
        <v>11</v>
      </c>
      <c r="B19" s="749" t="s">
        <v>275</v>
      </c>
      <c r="C19" s="750" t="s">
        <v>266</v>
      </c>
      <c r="D19" s="333">
        <f t="shared" si="5"/>
        <v>68</v>
      </c>
      <c r="E19" s="404">
        <v>17794</v>
      </c>
      <c r="F19" s="334">
        <f t="shared" si="0"/>
        <v>0</v>
      </c>
      <c r="G19" s="334">
        <f t="shared" si="1"/>
        <v>0</v>
      </c>
      <c r="H19" s="334">
        <f t="shared" si="2"/>
        <v>2</v>
      </c>
      <c r="I19" s="332">
        <f t="shared" si="3"/>
        <v>2</v>
      </c>
      <c r="J19" s="332">
        <f t="shared" si="4"/>
        <v>2</v>
      </c>
      <c r="K19" s="334"/>
      <c r="L19" s="334"/>
      <c r="M19" s="334"/>
      <c r="N19" s="334"/>
      <c r="O19" s="334"/>
      <c r="P19" s="334"/>
      <c r="Q19" s="334"/>
      <c r="R19" s="334"/>
      <c r="S19" s="334"/>
      <c r="T19" s="334"/>
      <c r="U19" s="334"/>
      <c r="V19" s="334"/>
      <c r="W19" s="334"/>
      <c r="X19" s="334"/>
      <c r="Y19" s="334">
        <v>1</v>
      </c>
      <c r="Z19" s="334"/>
      <c r="AA19" s="334"/>
      <c r="AB19" s="334">
        <v>1</v>
      </c>
      <c r="AC19" s="334"/>
      <c r="AD19" s="334"/>
      <c r="AE19" s="334"/>
      <c r="AF19" s="334"/>
      <c r="AG19" s="334"/>
      <c r="AH19" s="334"/>
      <c r="AI19" s="334"/>
      <c r="AJ19" s="334"/>
      <c r="AK19" s="334"/>
      <c r="AL19" s="334"/>
      <c r="AM19" s="334"/>
      <c r="AN19" s="334"/>
      <c r="AO19" s="334"/>
      <c r="AP19" s="334"/>
      <c r="AQ19" s="334"/>
      <c r="AR19" s="334"/>
      <c r="AS19" s="334"/>
      <c r="AT19" s="334"/>
      <c r="AU19" s="334"/>
      <c r="AV19" s="334"/>
      <c r="AW19" s="334"/>
      <c r="AX19" s="334"/>
      <c r="AY19" s="334"/>
      <c r="AZ19" s="334"/>
      <c r="BA19" s="334"/>
      <c r="BB19" s="334"/>
      <c r="BC19" s="334"/>
      <c r="BD19" s="361"/>
      <c r="BE19" s="361"/>
      <c r="BF19" s="361"/>
      <c r="BG19" s="752"/>
      <c r="BH19" s="753"/>
      <c r="BI19" s="753"/>
      <c r="BJ19" s="753"/>
      <c r="BK19" s="754"/>
      <c r="BL19" s="754"/>
      <c r="BM19" s="416"/>
      <c r="BN19" s="416"/>
      <c r="BO19" s="416"/>
      <c r="BP19" s="416"/>
      <c r="BQ19" s="416"/>
    </row>
    <row r="20" spans="1:69" ht="19.2" x14ac:dyDescent="0.2">
      <c r="A20" s="341">
        <v>12</v>
      </c>
      <c r="B20" s="749" t="s">
        <v>180</v>
      </c>
      <c r="C20" s="750" t="s">
        <v>276</v>
      </c>
      <c r="D20" s="333">
        <f t="shared" si="5"/>
        <v>62</v>
      </c>
      <c r="E20" s="404">
        <v>20003</v>
      </c>
      <c r="F20" s="334">
        <f t="shared" si="0"/>
        <v>0</v>
      </c>
      <c r="G20" s="334">
        <f t="shared" si="1"/>
        <v>0</v>
      </c>
      <c r="H20" s="334">
        <f t="shared" si="2"/>
        <v>0</v>
      </c>
      <c r="I20" s="332">
        <f t="shared" si="3"/>
        <v>0</v>
      </c>
      <c r="J20" s="332">
        <f t="shared" si="4"/>
        <v>0</v>
      </c>
      <c r="K20" s="334"/>
      <c r="L20" s="334"/>
      <c r="M20" s="334"/>
      <c r="N20" s="334"/>
      <c r="O20" s="334"/>
      <c r="P20" s="334"/>
      <c r="Q20" s="334"/>
      <c r="R20" s="334"/>
      <c r="S20" s="334"/>
      <c r="T20" s="334"/>
      <c r="U20" s="334"/>
      <c r="V20" s="334"/>
      <c r="W20" s="334"/>
      <c r="X20" s="334"/>
      <c r="Y20" s="334"/>
      <c r="Z20" s="334"/>
      <c r="AA20" s="334"/>
      <c r="AB20" s="334"/>
      <c r="AC20" s="334"/>
      <c r="AD20" s="334"/>
      <c r="AE20" s="334"/>
      <c r="AF20" s="334"/>
      <c r="AG20" s="334"/>
      <c r="AH20" s="334"/>
      <c r="AI20" s="334"/>
      <c r="AJ20" s="334"/>
      <c r="AK20" s="334"/>
      <c r="AL20" s="334"/>
      <c r="AM20" s="334"/>
      <c r="AN20" s="334"/>
      <c r="AO20" s="334"/>
      <c r="AP20" s="334"/>
      <c r="AQ20" s="334"/>
      <c r="AR20" s="334"/>
      <c r="AS20" s="334"/>
      <c r="AT20" s="334"/>
      <c r="AU20" s="334"/>
      <c r="AV20" s="334"/>
      <c r="AW20" s="334"/>
      <c r="AX20" s="334"/>
      <c r="AY20" s="334"/>
      <c r="AZ20" s="334"/>
      <c r="BA20" s="334"/>
      <c r="BB20" s="334"/>
      <c r="BC20" s="334"/>
      <c r="BD20" s="361"/>
      <c r="BE20" s="361"/>
      <c r="BF20" s="361"/>
      <c r="BG20" s="752"/>
      <c r="BH20" s="753"/>
      <c r="BI20" s="753"/>
      <c r="BJ20" s="753"/>
      <c r="BK20" s="754"/>
      <c r="BL20" s="754"/>
      <c r="BM20" s="366"/>
      <c r="BN20" s="366"/>
      <c r="BO20" s="366"/>
      <c r="BP20" s="366"/>
      <c r="BQ20" s="366"/>
    </row>
    <row r="21" spans="1:69" s="330" customFormat="1" ht="19.2" x14ac:dyDescent="0.2">
      <c r="A21" s="341">
        <v>13</v>
      </c>
      <c r="B21" s="749" t="s">
        <v>200</v>
      </c>
      <c r="C21" s="750" t="s">
        <v>261</v>
      </c>
      <c r="D21" s="333">
        <f t="shared" si="5"/>
        <v>68</v>
      </c>
      <c r="E21" s="404">
        <v>17630</v>
      </c>
      <c r="F21" s="334">
        <f t="shared" ref="F21:H24" si="6">SUM(K21,N21,Q21,T21,W21,Z21,AC21,AF21,AI21,AL21,AO21,AR21,AU21,AX21,BA21,BD21,BG21,BJ21)</f>
        <v>0</v>
      </c>
      <c r="G21" s="334">
        <f t="shared" si="6"/>
        <v>0</v>
      </c>
      <c r="H21" s="334">
        <f t="shared" si="6"/>
        <v>0</v>
      </c>
      <c r="I21" s="332">
        <f>SUM(K21:BL21)</f>
        <v>0</v>
      </c>
      <c r="J21" s="332">
        <f t="shared" si="4"/>
        <v>0</v>
      </c>
      <c r="K21" s="334"/>
      <c r="L21" s="334"/>
      <c r="M21" s="334"/>
      <c r="N21" s="334"/>
      <c r="O21" s="334"/>
      <c r="P21" s="334"/>
      <c r="Q21" s="334"/>
      <c r="R21" s="334"/>
      <c r="S21" s="334"/>
      <c r="T21" s="334"/>
      <c r="U21" s="334"/>
      <c r="V21" s="334"/>
      <c r="W21" s="334"/>
      <c r="X21" s="334"/>
      <c r="Y21" s="334"/>
      <c r="Z21" s="334"/>
      <c r="AA21" s="334"/>
      <c r="AB21" s="334"/>
      <c r="AC21" s="334"/>
      <c r="AD21" s="334"/>
      <c r="AE21" s="334"/>
      <c r="AF21" s="334"/>
      <c r="AG21" s="334"/>
      <c r="AH21" s="334"/>
      <c r="AI21" s="334"/>
      <c r="AJ21" s="334"/>
      <c r="AK21" s="334"/>
      <c r="AL21" s="334"/>
      <c r="AM21" s="334"/>
      <c r="AN21" s="334"/>
      <c r="AO21" s="334"/>
      <c r="AP21" s="334"/>
      <c r="AQ21" s="334"/>
      <c r="AR21" s="334"/>
      <c r="AS21" s="334"/>
      <c r="AT21" s="334"/>
      <c r="AU21" s="334"/>
      <c r="AV21" s="334"/>
      <c r="AW21" s="334"/>
      <c r="AX21" s="334"/>
      <c r="AY21" s="334"/>
      <c r="AZ21" s="334"/>
      <c r="BA21" s="334"/>
      <c r="BB21" s="334"/>
      <c r="BC21" s="334"/>
      <c r="BD21" s="361"/>
      <c r="BE21" s="361"/>
      <c r="BF21" s="361"/>
      <c r="BG21" s="752"/>
      <c r="BH21" s="753"/>
      <c r="BI21" s="753"/>
      <c r="BJ21" s="753"/>
      <c r="BK21" s="754"/>
      <c r="BL21" s="754"/>
      <c r="BM21" s="416"/>
      <c r="BN21" s="416"/>
      <c r="BO21" s="416"/>
      <c r="BP21" s="416"/>
      <c r="BQ21" s="416"/>
    </row>
    <row r="22" spans="1:69" s="330" customFormat="1" ht="19.2" x14ac:dyDescent="0.2">
      <c r="A22" s="341">
        <v>14</v>
      </c>
      <c r="B22" s="749" t="s">
        <v>612</v>
      </c>
      <c r="C22" s="750" t="s">
        <v>261</v>
      </c>
      <c r="D22" s="333">
        <f t="shared" si="5"/>
        <v>66</v>
      </c>
      <c r="E22" s="404">
        <v>18719</v>
      </c>
      <c r="F22" s="334">
        <f t="shared" si="6"/>
        <v>0</v>
      </c>
      <c r="G22" s="334">
        <f t="shared" si="6"/>
        <v>1</v>
      </c>
      <c r="H22" s="334">
        <f t="shared" si="6"/>
        <v>0</v>
      </c>
      <c r="I22" s="332">
        <f>SUM(K22:BL22)</f>
        <v>1</v>
      </c>
      <c r="J22" s="332">
        <f t="shared" si="4"/>
        <v>2</v>
      </c>
      <c r="K22" s="334"/>
      <c r="L22" s="334"/>
      <c r="M22" s="334"/>
      <c r="N22" s="334"/>
      <c r="O22" s="334">
        <v>1</v>
      </c>
      <c r="P22" s="334"/>
      <c r="Q22" s="334"/>
      <c r="R22" s="334"/>
      <c r="S22" s="334"/>
      <c r="T22" s="334"/>
      <c r="U22" s="334"/>
      <c r="V22" s="334"/>
      <c r="W22" s="334"/>
      <c r="X22" s="334"/>
      <c r="Y22" s="334"/>
      <c r="Z22" s="334"/>
      <c r="AA22" s="334"/>
      <c r="AB22" s="334"/>
      <c r="AC22" s="334"/>
      <c r="AD22" s="334"/>
      <c r="AE22" s="334"/>
      <c r="AF22" s="334"/>
      <c r="AG22" s="334"/>
      <c r="AH22" s="334"/>
      <c r="AI22" s="334"/>
      <c r="AJ22" s="334"/>
      <c r="AK22" s="334"/>
      <c r="AL22" s="334"/>
      <c r="AM22" s="334"/>
      <c r="AN22" s="334"/>
      <c r="AO22" s="334"/>
      <c r="AP22" s="334"/>
      <c r="AQ22" s="334"/>
      <c r="AR22" s="334"/>
      <c r="AS22" s="334"/>
      <c r="AT22" s="334"/>
      <c r="AU22" s="334"/>
      <c r="AV22" s="334"/>
      <c r="AW22" s="334"/>
      <c r="AX22" s="334"/>
      <c r="AY22" s="334"/>
      <c r="AZ22" s="334"/>
      <c r="BA22" s="334"/>
      <c r="BB22" s="334"/>
      <c r="BC22" s="334"/>
      <c r="BD22" s="361"/>
      <c r="BE22" s="361"/>
      <c r="BF22" s="361"/>
      <c r="BG22" s="752"/>
      <c r="BH22" s="753"/>
      <c r="BI22" s="753"/>
      <c r="BJ22" s="753"/>
      <c r="BK22" s="754"/>
      <c r="BL22" s="754"/>
      <c r="BM22" s="416"/>
      <c r="BN22" s="416"/>
      <c r="BO22" s="416"/>
      <c r="BP22" s="416"/>
      <c r="BQ22" s="416"/>
    </row>
    <row r="23" spans="1:69" s="330" customFormat="1" ht="19.2" x14ac:dyDescent="0.2">
      <c r="A23" s="341">
        <v>15</v>
      </c>
      <c r="B23" s="749" t="s">
        <v>271</v>
      </c>
      <c r="C23" s="750" t="s">
        <v>261</v>
      </c>
      <c r="D23" s="333">
        <f t="shared" si="5"/>
        <v>68</v>
      </c>
      <c r="E23" s="404">
        <v>17735</v>
      </c>
      <c r="F23" s="334">
        <f>SUM(K23,N23,Q23,T23,W23,Z23,AC23,AF23,AI23,AL23,AO23,AR23,AU23,AX23,BA23,BD23,BG23,BJ23)</f>
        <v>0</v>
      </c>
      <c r="G23" s="334">
        <f>SUM(L23,O23,R23,U23,X23,AA23,AD23,AG23,AJ23,AM23,AP23,AS23,AV23,AY23,BB23,BE23,BH23,BK23)</f>
        <v>0</v>
      </c>
      <c r="H23" s="334">
        <f>SUM(M23,P23,S23,V23,Y23,AB23,AE23,AH23,AK23,AN23,AQ23,AT23,AW23,AZ23,BC23,BF23,BI23,BL23)</f>
        <v>1</v>
      </c>
      <c r="I23" s="332">
        <f>SUM(K23:BL23)</f>
        <v>1</v>
      </c>
      <c r="J23" s="332">
        <f>SUM(H23+G23*2+F23*3)</f>
        <v>1</v>
      </c>
      <c r="K23" s="334"/>
      <c r="L23" s="334"/>
      <c r="M23" s="334"/>
      <c r="N23" s="334"/>
      <c r="O23" s="334"/>
      <c r="P23" s="334"/>
      <c r="Q23" s="334"/>
      <c r="R23" s="334"/>
      <c r="S23" s="334"/>
      <c r="T23" s="334"/>
      <c r="U23" s="334"/>
      <c r="V23" s="334"/>
      <c r="W23" s="334"/>
      <c r="X23" s="334"/>
      <c r="Y23" s="334"/>
      <c r="Z23" s="334"/>
      <c r="AA23" s="334"/>
      <c r="AB23" s="334">
        <v>1</v>
      </c>
      <c r="AC23" s="334"/>
      <c r="AD23" s="334"/>
      <c r="AE23" s="334"/>
      <c r="AF23" s="334"/>
      <c r="AG23" s="334"/>
      <c r="AH23" s="334"/>
      <c r="AI23" s="334"/>
      <c r="AJ23" s="334"/>
      <c r="AK23" s="334"/>
      <c r="AL23" s="334"/>
      <c r="AM23" s="334"/>
      <c r="AN23" s="334"/>
      <c r="AO23" s="334"/>
      <c r="AP23" s="334"/>
      <c r="AQ23" s="334"/>
      <c r="AR23" s="334"/>
      <c r="AS23" s="334"/>
      <c r="AT23" s="334"/>
      <c r="AU23" s="334"/>
      <c r="AV23" s="334"/>
      <c r="AW23" s="334"/>
      <c r="AX23" s="334"/>
      <c r="AY23" s="334"/>
      <c r="AZ23" s="334"/>
      <c r="BA23" s="334"/>
      <c r="BB23" s="334"/>
      <c r="BC23" s="334"/>
      <c r="BD23" s="361"/>
      <c r="BE23" s="361"/>
      <c r="BF23" s="361"/>
      <c r="BG23" s="752"/>
      <c r="BH23" s="753"/>
      <c r="BI23" s="753"/>
      <c r="BJ23" s="753"/>
      <c r="BK23" s="754"/>
      <c r="BL23" s="754"/>
      <c r="BM23" s="416"/>
      <c r="BN23" s="416"/>
      <c r="BO23" s="416"/>
      <c r="BP23" s="416"/>
      <c r="BQ23" s="416"/>
    </row>
    <row r="24" spans="1:69" s="330" customFormat="1" ht="19.2" x14ac:dyDescent="0.2">
      <c r="A24" s="341">
        <v>16</v>
      </c>
      <c r="B24" s="749" t="s">
        <v>598</v>
      </c>
      <c r="C24" s="750" t="s">
        <v>261</v>
      </c>
      <c r="D24" s="333">
        <f t="shared" si="5"/>
        <v>64</v>
      </c>
      <c r="E24" s="404">
        <v>19300</v>
      </c>
      <c r="F24" s="334">
        <f t="shared" si="6"/>
        <v>1</v>
      </c>
      <c r="G24" s="334">
        <f t="shared" si="6"/>
        <v>1</v>
      </c>
      <c r="H24" s="334">
        <f t="shared" si="6"/>
        <v>3</v>
      </c>
      <c r="I24" s="332">
        <f>SUM(K24:BL24)</f>
        <v>5</v>
      </c>
      <c r="J24" s="332">
        <f t="shared" si="4"/>
        <v>8</v>
      </c>
      <c r="K24" s="334"/>
      <c r="L24" s="334"/>
      <c r="M24" s="334">
        <v>1</v>
      </c>
      <c r="N24" s="334"/>
      <c r="O24" s="334"/>
      <c r="P24" s="334"/>
      <c r="Q24" s="334"/>
      <c r="R24" s="334"/>
      <c r="S24" s="334"/>
      <c r="T24" s="334"/>
      <c r="U24" s="334"/>
      <c r="V24" s="334"/>
      <c r="W24" s="334">
        <v>1</v>
      </c>
      <c r="X24" s="334">
        <v>1</v>
      </c>
      <c r="Y24" s="334">
        <v>2</v>
      </c>
      <c r="Z24" s="334"/>
      <c r="AA24" s="334"/>
      <c r="AB24" s="334"/>
      <c r="AC24" s="334"/>
      <c r="AD24" s="334"/>
      <c r="AE24" s="334"/>
      <c r="AF24" s="334"/>
      <c r="AG24" s="334"/>
      <c r="AH24" s="334"/>
      <c r="AI24" s="334"/>
      <c r="AJ24" s="334"/>
      <c r="AK24" s="334"/>
      <c r="AL24" s="334"/>
      <c r="AM24" s="334"/>
      <c r="AN24" s="334"/>
      <c r="AO24" s="334"/>
      <c r="AP24" s="334"/>
      <c r="AQ24" s="334"/>
      <c r="AR24" s="334"/>
      <c r="AS24" s="334"/>
      <c r="AT24" s="334"/>
      <c r="AU24" s="334"/>
      <c r="AV24" s="334"/>
      <c r="AW24" s="334"/>
      <c r="AX24" s="334"/>
      <c r="AY24" s="334"/>
      <c r="AZ24" s="334"/>
      <c r="BA24" s="334"/>
      <c r="BB24" s="334"/>
      <c r="BC24" s="334"/>
      <c r="BD24" s="361"/>
      <c r="BE24" s="361"/>
      <c r="BF24" s="361"/>
      <c r="BG24" s="752"/>
      <c r="BH24" s="753"/>
      <c r="BI24" s="753"/>
      <c r="BJ24" s="753"/>
      <c r="BK24" s="754"/>
      <c r="BL24" s="754"/>
      <c r="BM24" s="416"/>
      <c r="BN24" s="416"/>
      <c r="BO24" s="416"/>
      <c r="BP24" s="416"/>
      <c r="BQ24" s="416"/>
    </row>
    <row r="25" spans="1:69" ht="19.2" x14ac:dyDescent="0.2">
      <c r="A25" s="341">
        <v>17</v>
      </c>
      <c r="B25" s="749" t="s">
        <v>637</v>
      </c>
      <c r="C25" s="750" t="s">
        <v>272</v>
      </c>
      <c r="D25" s="665">
        <f t="shared" si="5"/>
        <v>60</v>
      </c>
      <c r="E25" s="404">
        <v>20668</v>
      </c>
      <c r="F25" s="672">
        <f t="shared" si="0"/>
        <v>0</v>
      </c>
      <c r="G25" s="672">
        <f t="shared" si="1"/>
        <v>1</v>
      </c>
      <c r="H25" s="672">
        <f t="shared" si="2"/>
        <v>0</v>
      </c>
      <c r="I25" s="337">
        <f t="shared" si="3"/>
        <v>1</v>
      </c>
      <c r="J25" s="337">
        <f t="shared" si="4"/>
        <v>2</v>
      </c>
      <c r="K25" s="672"/>
      <c r="L25" s="334"/>
      <c r="M25" s="334"/>
      <c r="N25" s="334"/>
      <c r="O25" s="334"/>
      <c r="P25" s="334"/>
      <c r="Q25" s="334"/>
      <c r="R25" s="334"/>
      <c r="S25" s="334"/>
      <c r="T25" s="334"/>
      <c r="U25" s="334"/>
      <c r="V25" s="334"/>
      <c r="W25" s="334"/>
      <c r="X25" s="334">
        <v>1</v>
      </c>
      <c r="Y25" s="334"/>
      <c r="Z25" s="334"/>
      <c r="AA25" s="334"/>
      <c r="AB25" s="334"/>
      <c r="AC25" s="334"/>
      <c r="AD25" s="334"/>
      <c r="AE25" s="334"/>
      <c r="AF25" s="334"/>
      <c r="AG25" s="334"/>
      <c r="AH25" s="334"/>
      <c r="AI25" s="334"/>
      <c r="AJ25" s="334"/>
      <c r="AK25" s="334"/>
      <c r="AL25" s="334"/>
      <c r="AM25" s="334"/>
      <c r="AN25" s="334"/>
      <c r="AO25" s="334"/>
      <c r="AP25" s="334"/>
      <c r="AQ25" s="334"/>
      <c r="AR25" s="334"/>
      <c r="AS25" s="334"/>
      <c r="AT25" s="334"/>
      <c r="AU25" s="334"/>
      <c r="AV25" s="334"/>
      <c r="AW25" s="334"/>
      <c r="AX25" s="334"/>
      <c r="AY25" s="334"/>
      <c r="AZ25" s="334"/>
      <c r="BA25" s="334"/>
      <c r="BB25" s="334"/>
      <c r="BC25" s="334"/>
      <c r="BD25" s="364"/>
      <c r="BE25" s="364"/>
      <c r="BF25" s="364"/>
      <c r="BG25" s="755"/>
      <c r="BH25" s="756"/>
      <c r="BI25" s="756"/>
      <c r="BJ25" s="756"/>
      <c r="BK25" s="757"/>
      <c r="BL25" s="757"/>
      <c r="BM25" s="366"/>
      <c r="BN25" s="366"/>
      <c r="BO25" s="366"/>
      <c r="BP25" s="366"/>
      <c r="BQ25" s="366"/>
    </row>
    <row r="26" spans="1:69" s="330" customFormat="1" ht="18" customHeight="1" x14ac:dyDescent="0.2">
      <c r="A26" s="341">
        <v>18</v>
      </c>
      <c r="B26" s="758" t="s">
        <v>277</v>
      </c>
      <c r="C26" s="759" t="s">
        <v>278</v>
      </c>
      <c r="D26" s="333">
        <f>DATEDIF(E26,$AU$4,"y")</f>
        <v>66</v>
      </c>
      <c r="E26" s="719">
        <v>18438</v>
      </c>
      <c r="F26" s="334">
        <f t="shared" si="0"/>
        <v>0</v>
      </c>
      <c r="G26" s="334">
        <f t="shared" si="1"/>
        <v>1</v>
      </c>
      <c r="H26" s="334">
        <f t="shared" si="2"/>
        <v>2</v>
      </c>
      <c r="I26" s="332">
        <f t="shared" si="3"/>
        <v>3</v>
      </c>
      <c r="J26" s="332">
        <f t="shared" si="4"/>
        <v>4</v>
      </c>
      <c r="K26" s="334"/>
      <c r="L26" s="751">
        <v>1</v>
      </c>
      <c r="M26" s="751"/>
      <c r="N26" s="751"/>
      <c r="O26" s="751"/>
      <c r="P26" s="751"/>
      <c r="Q26" s="751"/>
      <c r="R26" s="751"/>
      <c r="S26" s="751"/>
      <c r="T26" s="751"/>
      <c r="U26" s="751"/>
      <c r="V26" s="751"/>
      <c r="W26" s="751"/>
      <c r="X26" s="751"/>
      <c r="Y26" s="751">
        <v>2</v>
      </c>
      <c r="Z26" s="751"/>
      <c r="AA26" s="751"/>
      <c r="AB26" s="751"/>
      <c r="AC26" s="751"/>
      <c r="AD26" s="751"/>
      <c r="AE26" s="751"/>
      <c r="AF26" s="751"/>
      <c r="AG26" s="751"/>
      <c r="AH26" s="751"/>
      <c r="AI26" s="751"/>
      <c r="AJ26" s="751"/>
      <c r="AK26" s="751"/>
      <c r="AL26" s="751"/>
      <c r="AM26" s="751"/>
      <c r="AN26" s="751"/>
      <c r="AO26" s="751"/>
      <c r="AP26" s="751"/>
      <c r="AQ26" s="751"/>
      <c r="AR26" s="751"/>
      <c r="AS26" s="751"/>
      <c r="AT26" s="751"/>
      <c r="AU26" s="751"/>
      <c r="AV26" s="751"/>
      <c r="AW26" s="751"/>
      <c r="AX26" s="751"/>
      <c r="AY26" s="751"/>
      <c r="AZ26" s="751"/>
      <c r="BA26" s="751"/>
      <c r="BB26" s="751"/>
      <c r="BC26" s="751"/>
      <c r="BD26" s="361"/>
      <c r="BE26" s="361"/>
      <c r="BF26" s="361"/>
      <c r="BG26" s="752"/>
      <c r="BH26" s="753"/>
      <c r="BI26" s="753"/>
      <c r="BJ26" s="753"/>
      <c r="BK26" s="752"/>
      <c r="BL26" s="752"/>
    </row>
    <row r="27" spans="1:69" ht="18" customHeight="1" x14ac:dyDescent="0.2">
      <c r="A27" s="341">
        <v>19</v>
      </c>
      <c r="B27" s="749" t="s">
        <v>279</v>
      </c>
      <c r="C27" s="750" t="s">
        <v>280</v>
      </c>
      <c r="D27" s="333">
        <f>DATEDIF(E27,$AU$4,"y")</f>
        <v>64</v>
      </c>
      <c r="E27" s="404">
        <v>19409</v>
      </c>
      <c r="F27" s="334">
        <f t="shared" si="0"/>
        <v>1</v>
      </c>
      <c r="G27" s="334">
        <f t="shared" si="1"/>
        <v>0</v>
      </c>
      <c r="H27" s="334">
        <f t="shared" si="2"/>
        <v>2</v>
      </c>
      <c r="I27" s="332">
        <f t="shared" si="3"/>
        <v>3</v>
      </c>
      <c r="J27" s="332">
        <f t="shared" si="4"/>
        <v>5</v>
      </c>
      <c r="K27" s="334"/>
      <c r="L27" s="334"/>
      <c r="M27" s="334"/>
      <c r="N27" s="334"/>
      <c r="O27" s="334"/>
      <c r="P27" s="334">
        <v>1</v>
      </c>
      <c r="Q27" s="334"/>
      <c r="R27" s="334"/>
      <c r="S27" s="334"/>
      <c r="T27" s="334"/>
      <c r="U27" s="334"/>
      <c r="V27" s="334"/>
      <c r="W27" s="334"/>
      <c r="X27" s="334"/>
      <c r="Y27" s="334"/>
      <c r="Z27" s="334"/>
      <c r="AA27" s="334"/>
      <c r="AB27" s="334"/>
      <c r="AC27" s="334"/>
      <c r="AD27" s="334"/>
      <c r="AE27" s="334"/>
      <c r="AF27" s="334"/>
      <c r="AG27" s="334"/>
      <c r="AH27" s="334"/>
      <c r="AI27" s="334">
        <v>1</v>
      </c>
      <c r="AJ27" s="334"/>
      <c r="AK27" s="334"/>
      <c r="AL27" s="334"/>
      <c r="AM27" s="334"/>
      <c r="AN27" s="334"/>
      <c r="AO27" s="334"/>
      <c r="AP27" s="334"/>
      <c r="AQ27" s="334">
        <v>1</v>
      </c>
      <c r="AR27" s="334"/>
      <c r="AS27" s="334"/>
      <c r="AT27" s="334"/>
      <c r="AU27" s="334"/>
      <c r="AV27" s="334"/>
      <c r="AW27" s="334"/>
      <c r="AX27" s="334"/>
      <c r="AY27" s="334"/>
      <c r="AZ27" s="334"/>
      <c r="BA27" s="334"/>
      <c r="BB27" s="334"/>
      <c r="BC27" s="334"/>
      <c r="BD27" s="361"/>
      <c r="BE27" s="361"/>
      <c r="BF27" s="361"/>
      <c r="BG27" s="752"/>
      <c r="BH27" s="753"/>
      <c r="BI27" s="753"/>
      <c r="BJ27" s="753"/>
      <c r="BK27" s="752"/>
      <c r="BL27" s="752"/>
    </row>
    <row r="28" spans="1:69" s="330" customFormat="1" ht="19.2" x14ac:dyDescent="0.2">
      <c r="A28" s="341">
        <v>20</v>
      </c>
      <c r="B28" s="749" t="s">
        <v>281</v>
      </c>
      <c r="C28" s="750" t="s">
        <v>280</v>
      </c>
      <c r="D28" s="333">
        <f>DATEDIF(E28,$AU$4,"y")</f>
        <v>67</v>
      </c>
      <c r="E28" s="404">
        <v>18023</v>
      </c>
      <c r="F28" s="334">
        <f t="shared" si="0"/>
        <v>0</v>
      </c>
      <c r="G28" s="334">
        <f t="shared" si="1"/>
        <v>0</v>
      </c>
      <c r="H28" s="334">
        <f t="shared" si="2"/>
        <v>0</v>
      </c>
      <c r="I28" s="332">
        <f t="shared" si="3"/>
        <v>0</v>
      </c>
      <c r="J28" s="332">
        <f t="shared" si="4"/>
        <v>0</v>
      </c>
      <c r="K28" s="334"/>
      <c r="L28" s="334"/>
      <c r="M28" s="334"/>
      <c r="N28" s="334"/>
      <c r="O28" s="334"/>
      <c r="P28" s="334"/>
      <c r="Q28" s="334"/>
      <c r="R28" s="334"/>
      <c r="S28" s="334"/>
      <c r="T28" s="334"/>
      <c r="U28" s="334"/>
      <c r="V28" s="334"/>
      <c r="W28" s="334"/>
      <c r="X28" s="334"/>
      <c r="Y28" s="334"/>
      <c r="Z28" s="334"/>
      <c r="AA28" s="334"/>
      <c r="AB28" s="334"/>
      <c r="AC28" s="334"/>
      <c r="AD28" s="334"/>
      <c r="AE28" s="334"/>
      <c r="AF28" s="334"/>
      <c r="AG28" s="334"/>
      <c r="AH28" s="334"/>
      <c r="AI28" s="334"/>
      <c r="AJ28" s="334"/>
      <c r="AK28" s="334"/>
      <c r="AL28" s="334"/>
      <c r="AM28" s="334"/>
      <c r="AN28" s="334"/>
      <c r="AO28" s="334"/>
      <c r="AP28" s="334"/>
      <c r="AQ28" s="334"/>
      <c r="AR28" s="334"/>
      <c r="AS28" s="334"/>
      <c r="AT28" s="334"/>
      <c r="AU28" s="334"/>
      <c r="AV28" s="334"/>
      <c r="AW28" s="334"/>
      <c r="AX28" s="334"/>
      <c r="AY28" s="334"/>
      <c r="AZ28" s="334"/>
      <c r="BA28" s="334"/>
      <c r="BB28" s="334"/>
      <c r="BC28" s="334"/>
      <c r="BD28" s="361"/>
      <c r="BE28" s="361"/>
      <c r="BF28" s="361"/>
      <c r="BG28" s="752"/>
      <c r="BH28" s="753"/>
      <c r="BI28" s="753"/>
      <c r="BJ28" s="753"/>
      <c r="BK28" s="752"/>
      <c r="BL28" s="752"/>
    </row>
    <row r="29" spans="1:69" ht="18" customHeight="1" x14ac:dyDescent="0.2">
      <c r="A29" s="341">
        <v>21</v>
      </c>
      <c r="B29" s="749" t="s">
        <v>177</v>
      </c>
      <c r="C29" s="750" t="s">
        <v>280</v>
      </c>
      <c r="D29" s="333">
        <f>DATEDIF(E29,$AU$4,"y")</f>
        <v>63</v>
      </c>
      <c r="E29" s="404">
        <v>19803</v>
      </c>
      <c r="F29" s="334">
        <f t="shared" si="0"/>
        <v>0</v>
      </c>
      <c r="G29" s="334">
        <f t="shared" si="1"/>
        <v>1</v>
      </c>
      <c r="H29" s="334">
        <f t="shared" si="2"/>
        <v>0</v>
      </c>
      <c r="I29" s="332">
        <f t="shared" si="3"/>
        <v>1</v>
      </c>
      <c r="J29" s="332">
        <f t="shared" si="4"/>
        <v>2</v>
      </c>
      <c r="K29" s="334"/>
      <c r="L29" s="334"/>
      <c r="M29" s="334"/>
      <c r="N29" s="334"/>
      <c r="O29" s="334"/>
      <c r="P29" s="334"/>
      <c r="Q29" s="334"/>
      <c r="R29" s="334"/>
      <c r="S29" s="334"/>
      <c r="T29" s="334"/>
      <c r="U29" s="334"/>
      <c r="V29" s="334"/>
      <c r="W29" s="334"/>
      <c r="X29" s="334"/>
      <c r="Y29" s="334"/>
      <c r="Z29" s="334"/>
      <c r="AA29" s="334"/>
      <c r="AB29" s="334"/>
      <c r="AC29" s="334"/>
      <c r="AD29" s="334"/>
      <c r="AE29" s="334"/>
      <c r="AF29" s="334"/>
      <c r="AG29" s="334"/>
      <c r="AH29" s="334"/>
      <c r="AI29" s="334"/>
      <c r="AJ29" s="334"/>
      <c r="AK29" s="334"/>
      <c r="AL29" s="334"/>
      <c r="AM29" s="334"/>
      <c r="AN29" s="334"/>
      <c r="AO29" s="334"/>
      <c r="AP29" s="334">
        <v>1</v>
      </c>
      <c r="AQ29" s="334"/>
      <c r="AR29" s="334"/>
      <c r="AS29" s="334"/>
      <c r="AT29" s="334"/>
      <c r="AU29" s="334"/>
      <c r="AV29" s="334"/>
      <c r="AW29" s="334"/>
      <c r="AX29" s="334"/>
      <c r="AY29" s="334"/>
      <c r="AZ29" s="334"/>
      <c r="BA29" s="334"/>
      <c r="BB29" s="334"/>
      <c r="BC29" s="334"/>
      <c r="BD29" s="361"/>
      <c r="BE29" s="361"/>
      <c r="BF29" s="361"/>
      <c r="BG29" s="752"/>
      <c r="BH29" s="753"/>
      <c r="BI29" s="753"/>
      <c r="BJ29" s="753"/>
      <c r="BK29" s="752"/>
      <c r="BL29" s="752"/>
    </row>
    <row r="30" spans="1:69" s="330" customFormat="1" ht="19.2" x14ac:dyDescent="0.2">
      <c r="A30" s="341">
        <v>22</v>
      </c>
      <c r="B30" s="749" t="s">
        <v>282</v>
      </c>
      <c r="C30" s="750" t="s">
        <v>278</v>
      </c>
      <c r="D30" s="333">
        <f>DATEDIF(E30,$AU$4,"y")</f>
        <v>62</v>
      </c>
      <c r="E30" s="404">
        <v>20015</v>
      </c>
      <c r="F30" s="334">
        <f t="shared" si="0"/>
        <v>0</v>
      </c>
      <c r="G30" s="334">
        <f t="shared" si="1"/>
        <v>0</v>
      </c>
      <c r="H30" s="334">
        <f t="shared" si="2"/>
        <v>1</v>
      </c>
      <c r="I30" s="332">
        <f t="shared" si="3"/>
        <v>1</v>
      </c>
      <c r="J30" s="332">
        <f t="shared" si="4"/>
        <v>1</v>
      </c>
      <c r="K30" s="334"/>
      <c r="L30" s="334"/>
      <c r="M30" s="334"/>
      <c r="N30" s="334"/>
      <c r="O30" s="334"/>
      <c r="P30" s="334">
        <v>1</v>
      </c>
      <c r="Q30" s="334"/>
      <c r="R30" s="334"/>
      <c r="S30" s="334"/>
      <c r="T30" s="334"/>
      <c r="U30" s="334"/>
      <c r="V30" s="334"/>
      <c r="W30" s="334"/>
      <c r="X30" s="334"/>
      <c r="Y30" s="334"/>
      <c r="Z30" s="334"/>
      <c r="AA30" s="334"/>
      <c r="AB30" s="334"/>
      <c r="AC30" s="334"/>
      <c r="AD30" s="334"/>
      <c r="AE30" s="334"/>
      <c r="AF30" s="334"/>
      <c r="AG30" s="334"/>
      <c r="AH30" s="334"/>
      <c r="AI30" s="334"/>
      <c r="AJ30" s="334"/>
      <c r="AK30" s="334"/>
      <c r="AL30" s="334"/>
      <c r="AM30" s="334"/>
      <c r="AN30" s="334"/>
      <c r="AO30" s="334"/>
      <c r="AP30" s="334"/>
      <c r="AQ30" s="334"/>
      <c r="AR30" s="334"/>
      <c r="AS30" s="334"/>
      <c r="AT30" s="334"/>
      <c r="AU30" s="334"/>
      <c r="AV30" s="334"/>
      <c r="AW30" s="334"/>
      <c r="AX30" s="334"/>
      <c r="AY30" s="334"/>
      <c r="AZ30" s="334"/>
      <c r="BA30" s="334"/>
      <c r="BB30" s="334"/>
      <c r="BC30" s="334"/>
      <c r="BD30" s="361"/>
      <c r="BE30" s="361"/>
      <c r="BF30" s="361"/>
      <c r="BG30" s="752"/>
      <c r="BH30" s="760"/>
      <c r="BI30" s="760"/>
      <c r="BJ30" s="760"/>
      <c r="BK30" s="752"/>
      <c r="BL30" s="752"/>
    </row>
    <row r="31" spans="1:69" ht="19.2" x14ac:dyDescent="0.2">
      <c r="A31" s="341">
        <v>23</v>
      </c>
      <c r="B31" s="749" t="s">
        <v>283</v>
      </c>
      <c r="C31" s="750" t="s">
        <v>284</v>
      </c>
      <c r="D31" s="333">
        <f t="shared" ref="D31:D38" si="7">DATEDIF(E31,$AU$4,"y")</f>
        <v>67</v>
      </c>
      <c r="E31" s="404">
        <v>18174</v>
      </c>
      <c r="F31" s="334">
        <f t="shared" si="0"/>
        <v>0</v>
      </c>
      <c r="G31" s="334">
        <f t="shared" si="1"/>
        <v>0</v>
      </c>
      <c r="H31" s="334">
        <f t="shared" si="2"/>
        <v>1</v>
      </c>
      <c r="I31" s="332">
        <f t="shared" si="3"/>
        <v>1</v>
      </c>
      <c r="J31" s="332">
        <f t="shared" si="4"/>
        <v>1</v>
      </c>
      <c r="K31" s="334"/>
      <c r="L31" s="334"/>
      <c r="M31" s="334">
        <v>1</v>
      </c>
      <c r="N31" s="334"/>
      <c r="O31" s="334"/>
      <c r="P31" s="334"/>
      <c r="Q31" s="334"/>
      <c r="R31" s="334"/>
      <c r="S31" s="334"/>
      <c r="T31" s="334"/>
      <c r="U31" s="334"/>
      <c r="V31" s="334"/>
      <c r="W31" s="334"/>
      <c r="X31" s="334"/>
      <c r="Y31" s="334"/>
      <c r="Z31" s="334"/>
      <c r="AA31" s="334"/>
      <c r="AB31" s="334"/>
      <c r="AC31" s="334"/>
      <c r="AD31" s="334"/>
      <c r="AE31" s="334"/>
      <c r="AF31" s="334"/>
      <c r="AG31" s="334"/>
      <c r="AH31" s="334"/>
      <c r="AI31" s="334"/>
      <c r="AJ31" s="334"/>
      <c r="AK31" s="334"/>
      <c r="AL31" s="334"/>
      <c r="AM31" s="334"/>
      <c r="AN31" s="334"/>
      <c r="AO31" s="334"/>
      <c r="AP31" s="334"/>
      <c r="AQ31" s="334"/>
      <c r="AR31" s="334"/>
      <c r="AS31" s="334"/>
      <c r="AT31" s="334"/>
      <c r="AU31" s="334"/>
      <c r="AV31" s="334"/>
      <c r="AW31" s="334"/>
      <c r="AX31" s="334"/>
      <c r="AY31" s="334"/>
      <c r="AZ31" s="334"/>
      <c r="BA31" s="334"/>
      <c r="BB31" s="334"/>
      <c r="BC31" s="334"/>
      <c r="BD31" s="361"/>
      <c r="BE31" s="361"/>
      <c r="BF31" s="361"/>
      <c r="BG31" s="752"/>
      <c r="BH31" s="753"/>
      <c r="BI31" s="753"/>
      <c r="BJ31" s="753"/>
      <c r="BK31" s="752"/>
      <c r="BL31" s="752"/>
    </row>
    <row r="32" spans="1:69" s="330" customFormat="1" ht="18" customHeight="1" x14ac:dyDescent="0.2">
      <c r="A32" s="341">
        <v>24</v>
      </c>
      <c r="B32" s="749" t="s">
        <v>228</v>
      </c>
      <c r="C32" s="750" t="s">
        <v>280</v>
      </c>
      <c r="D32" s="333">
        <f t="shared" si="7"/>
        <v>67</v>
      </c>
      <c r="E32" s="404">
        <v>18258</v>
      </c>
      <c r="F32" s="334">
        <f t="shared" si="0"/>
        <v>0</v>
      </c>
      <c r="G32" s="334">
        <f t="shared" si="1"/>
        <v>0</v>
      </c>
      <c r="H32" s="334">
        <f t="shared" si="2"/>
        <v>0</v>
      </c>
      <c r="I32" s="332">
        <f t="shared" si="3"/>
        <v>0</v>
      </c>
      <c r="J32" s="332">
        <f t="shared" si="4"/>
        <v>0</v>
      </c>
      <c r="K32" s="334"/>
      <c r="L32" s="334"/>
      <c r="M32" s="334"/>
      <c r="N32" s="334"/>
      <c r="O32" s="334"/>
      <c r="P32" s="334"/>
      <c r="Q32" s="334"/>
      <c r="R32" s="334"/>
      <c r="S32" s="334"/>
      <c r="T32" s="334"/>
      <c r="U32" s="334"/>
      <c r="V32" s="334"/>
      <c r="W32" s="334"/>
      <c r="X32" s="334"/>
      <c r="Y32" s="334"/>
      <c r="Z32" s="334"/>
      <c r="AA32" s="334"/>
      <c r="AB32" s="334"/>
      <c r="AC32" s="334"/>
      <c r="AD32" s="334"/>
      <c r="AE32" s="334"/>
      <c r="AF32" s="334"/>
      <c r="AG32" s="334"/>
      <c r="AH32" s="334"/>
      <c r="AI32" s="334"/>
      <c r="AJ32" s="334"/>
      <c r="AK32" s="334"/>
      <c r="AL32" s="334"/>
      <c r="AM32" s="334"/>
      <c r="AN32" s="334"/>
      <c r="AO32" s="334"/>
      <c r="AP32" s="334"/>
      <c r="AQ32" s="334"/>
      <c r="AR32" s="334"/>
      <c r="AS32" s="334"/>
      <c r="AT32" s="334"/>
      <c r="AU32" s="334"/>
      <c r="AV32" s="334"/>
      <c r="AW32" s="334"/>
      <c r="AX32" s="334"/>
      <c r="AY32" s="334"/>
      <c r="AZ32" s="334"/>
      <c r="BA32" s="334"/>
      <c r="BB32" s="334"/>
      <c r="BC32" s="334"/>
      <c r="BD32" s="361"/>
      <c r="BE32" s="361"/>
      <c r="BF32" s="361"/>
      <c r="BG32" s="752"/>
      <c r="BH32" s="753"/>
      <c r="BI32" s="753"/>
      <c r="BJ32" s="753"/>
      <c r="BK32" s="752"/>
      <c r="BL32" s="752"/>
    </row>
    <row r="33" spans="1:64" ht="19.2" x14ac:dyDescent="0.2">
      <c r="A33" s="341">
        <v>25</v>
      </c>
      <c r="B33" s="749" t="s">
        <v>172</v>
      </c>
      <c r="C33" s="750" t="s">
        <v>280</v>
      </c>
      <c r="D33" s="333">
        <f t="shared" si="7"/>
        <v>62</v>
      </c>
      <c r="E33" s="404">
        <v>20075</v>
      </c>
      <c r="F33" s="334">
        <f t="shared" si="0"/>
        <v>3</v>
      </c>
      <c r="G33" s="334">
        <f t="shared" si="1"/>
        <v>1</v>
      </c>
      <c r="H33" s="334">
        <f t="shared" si="2"/>
        <v>0</v>
      </c>
      <c r="I33" s="332">
        <f t="shared" si="3"/>
        <v>4</v>
      </c>
      <c r="J33" s="332">
        <f t="shared" si="4"/>
        <v>11</v>
      </c>
      <c r="K33" s="334"/>
      <c r="L33" s="334"/>
      <c r="M33" s="334"/>
      <c r="N33" s="334"/>
      <c r="O33" s="334"/>
      <c r="P33" s="334"/>
      <c r="Q33" s="334"/>
      <c r="R33" s="334"/>
      <c r="S33" s="334"/>
      <c r="T33" s="334"/>
      <c r="U33" s="334"/>
      <c r="V33" s="334"/>
      <c r="W33" s="334"/>
      <c r="X33" s="334">
        <v>1</v>
      </c>
      <c r="Y33" s="334"/>
      <c r="Z33" s="334">
        <v>2</v>
      </c>
      <c r="AA33" s="334"/>
      <c r="AB33" s="334"/>
      <c r="AC33" s="334"/>
      <c r="AD33" s="334"/>
      <c r="AE33" s="334"/>
      <c r="AF33" s="334"/>
      <c r="AG33" s="334"/>
      <c r="AH33" s="334"/>
      <c r="AI33" s="334"/>
      <c r="AJ33" s="334"/>
      <c r="AK33" s="334"/>
      <c r="AL33" s="334"/>
      <c r="AM33" s="334"/>
      <c r="AN33" s="334"/>
      <c r="AO33" s="334">
        <v>1</v>
      </c>
      <c r="AP33" s="334"/>
      <c r="AQ33" s="334"/>
      <c r="AR33" s="334"/>
      <c r="AS33" s="334"/>
      <c r="AT33" s="334"/>
      <c r="AU33" s="334"/>
      <c r="AV33" s="334"/>
      <c r="AW33" s="334"/>
      <c r="AX33" s="334"/>
      <c r="AY33" s="334"/>
      <c r="AZ33" s="334"/>
      <c r="BA33" s="334"/>
      <c r="BB33" s="334"/>
      <c r="BC33" s="334"/>
      <c r="BD33" s="361"/>
      <c r="BE33" s="361"/>
      <c r="BF33" s="361"/>
      <c r="BG33" s="752"/>
      <c r="BH33" s="753"/>
      <c r="BI33" s="753"/>
      <c r="BJ33" s="753"/>
      <c r="BK33" s="752"/>
      <c r="BL33" s="752"/>
    </row>
    <row r="34" spans="1:64" s="330" customFormat="1" ht="19.2" x14ac:dyDescent="0.2">
      <c r="A34" s="341">
        <v>26</v>
      </c>
      <c r="B34" s="749" t="s">
        <v>285</v>
      </c>
      <c r="C34" s="750" t="s">
        <v>278</v>
      </c>
      <c r="D34" s="333">
        <f t="shared" si="7"/>
        <v>73</v>
      </c>
      <c r="E34" s="404">
        <v>16054</v>
      </c>
      <c r="F34" s="334">
        <f t="shared" si="0"/>
        <v>2</v>
      </c>
      <c r="G34" s="334">
        <f t="shared" si="1"/>
        <v>0</v>
      </c>
      <c r="H34" s="334">
        <f t="shared" si="2"/>
        <v>2</v>
      </c>
      <c r="I34" s="332">
        <f t="shared" si="3"/>
        <v>4</v>
      </c>
      <c r="J34" s="332">
        <f t="shared" si="4"/>
        <v>8</v>
      </c>
      <c r="K34" s="334"/>
      <c r="L34" s="334"/>
      <c r="M34" s="334"/>
      <c r="N34" s="334"/>
      <c r="O34" s="334"/>
      <c r="P34" s="334"/>
      <c r="Q34" s="334"/>
      <c r="R34" s="334"/>
      <c r="S34" s="334"/>
      <c r="T34" s="334"/>
      <c r="U34" s="334"/>
      <c r="V34" s="334"/>
      <c r="W34" s="334"/>
      <c r="X34" s="334"/>
      <c r="Y34" s="334"/>
      <c r="Z34" s="334">
        <v>1</v>
      </c>
      <c r="AA34" s="334"/>
      <c r="AB34" s="334">
        <v>1</v>
      </c>
      <c r="AC34" s="334"/>
      <c r="AD34" s="334"/>
      <c r="AE34" s="334"/>
      <c r="AF34" s="334"/>
      <c r="AG34" s="334"/>
      <c r="AH34" s="334"/>
      <c r="AI34" s="334">
        <v>1</v>
      </c>
      <c r="AJ34" s="334"/>
      <c r="AK34" s="334"/>
      <c r="AL34" s="334"/>
      <c r="AM34" s="334"/>
      <c r="AN34" s="334"/>
      <c r="AO34" s="334"/>
      <c r="AP34" s="334"/>
      <c r="AQ34" s="334">
        <v>1</v>
      </c>
      <c r="AR34" s="334"/>
      <c r="AS34" s="334"/>
      <c r="AT34" s="334"/>
      <c r="AU34" s="334"/>
      <c r="AV34" s="334"/>
      <c r="AW34" s="334"/>
      <c r="AX34" s="334"/>
      <c r="AY34" s="334"/>
      <c r="AZ34" s="334"/>
      <c r="BA34" s="334"/>
      <c r="BB34" s="334"/>
      <c r="BC34" s="334"/>
      <c r="BD34" s="361"/>
      <c r="BE34" s="361"/>
      <c r="BF34" s="361"/>
      <c r="BG34" s="752"/>
      <c r="BH34" s="753"/>
      <c r="BI34" s="753"/>
      <c r="BJ34" s="753"/>
      <c r="BK34" s="752"/>
      <c r="BL34" s="752"/>
    </row>
    <row r="35" spans="1:64" ht="18" customHeight="1" x14ac:dyDescent="0.2">
      <c r="A35" s="341">
        <v>27</v>
      </c>
      <c r="B35" s="749" t="s">
        <v>286</v>
      </c>
      <c r="C35" s="750" t="s">
        <v>278</v>
      </c>
      <c r="D35" s="333">
        <f t="shared" si="7"/>
        <v>69</v>
      </c>
      <c r="E35" s="404">
        <v>17521</v>
      </c>
      <c r="F35" s="334">
        <f t="shared" si="0"/>
        <v>0</v>
      </c>
      <c r="G35" s="334">
        <f t="shared" si="1"/>
        <v>0</v>
      </c>
      <c r="H35" s="334">
        <f t="shared" si="2"/>
        <v>0</v>
      </c>
      <c r="I35" s="332">
        <f t="shared" si="3"/>
        <v>0</v>
      </c>
      <c r="J35" s="332">
        <f t="shared" si="4"/>
        <v>0</v>
      </c>
      <c r="K35" s="334"/>
      <c r="L35" s="334"/>
      <c r="M35" s="334"/>
      <c r="N35" s="334"/>
      <c r="O35" s="334"/>
      <c r="P35" s="334"/>
      <c r="Q35" s="334"/>
      <c r="R35" s="334"/>
      <c r="S35" s="334"/>
      <c r="T35" s="334"/>
      <c r="U35" s="334"/>
      <c r="V35" s="334"/>
      <c r="W35" s="334"/>
      <c r="X35" s="334"/>
      <c r="Y35" s="334"/>
      <c r="Z35" s="334"/>
      <c r="AA35" s="334"/>
      <c r="AB35" s="334"/>
      <c r="AC35" s="334"/>
      <c r="AD35" s="334"/>
      <c r="AE35" s="334"/>
      <c r="AF35" s="334"/>
      <c r="AG35" s="334"/>
      <c r="AH35" s="334"/>
      <c r="AI35" s="334"/>
      <c r="AJ35" s="334"/>
      <c r="AK35" s="334"/>
      <c r="AL35" s="334"/>
      <c r="AM35" s="334"/>
      <c r="AN35" s="334"/>
      <c r="AO35" s="334"/>
      <c r="AP35" s="334"/>
      <c r="AQ35" s="334"/>
      <c r="AR35" s="334"/>
      <c r="AS35" s="334"/>
      <c r="AT35" s="334"/>
      <c r="AU35" s="334"/>
      <c r="AV35" s="334"/>
      <c r="AW35" s="334"/>
      <c r="AX35" s="334"/>
      <c r="AY35" s="334"/>
      <c r="AZ35" s="334"/>
      <c r="BA35" s="334"/>
      <c r="BB35" s="334"/>
      <c r="BC35" s="334"/>
      <c r="BD35" s="361"/>
      <c r="BE35" s="361"/>
      <c r="BF35" s="361"/>
      <c r="BG35" s="752"/>
      <c r="BH35" s="753"/>
      <c r="BI35" s="753"/>
      <c r="BJ35" s="753"/>
      <c r="BK35" s="752"/>
      <c r="BL35" s="752"/>
    </row>
    <row r="36" spans="1:64" s="330" customFormat="1" ht="18" customHeight="1" x14ac:dyDescent="0.2">
      <c r="A36" s="341">
        <v>28</v>
      </c>
      <c r="B36" s="749" t="s">
        <v>265</v>
      </c>
      <c r="C36" s="750" t="s">
        <v>278</v>
      </c>
      <c r="D36" s="333">
        <f t="shared" si="7"/>
        <v>60</v>
      </c>
      <c r="E36" s="404">
        <v>20694</v>
      </c>
      <c r="F36" s="334">
        <f t="shared" si="0"/>
        <v>0</v>
      </c>
      <c r="G36" s="334">
        <f t="shared" si="1"/>
        <v>0</v>
      </c>
      <c r="H36" s="334">
        <f t="shared" si="2"/>
        <v>2</v>
      </c>
      <c r="I36" s="332">
        <f t="shared" si="3"/>
        <v>2</v>
      </c>
      <c r="J36" s="332">
        <f t="shared" si="4"/>
        <v>2</v>
      </c>
      <c r="K36" s="334"/>
      <c r="L36" s="334"/>
      <c r="M36" s="334"/>
      <c r="N36" s="334"/>
      <c r="O36" s="334"/>
      <c r="P36" s="334"/>
      <c r="Q36" s="334"/>
      <c r="R36" s="334"/>
      <c r="S36" s="334"/>
      <c r="T36" s="334"/>
      <c r="U36" s="334"/>
      <c r="V36" s="334"/>
      <c r="W36" s="334"/>
      <c r="X36" s="334"/>
      <c r="Y36" s="334"/>
      <c r="Z36" s="334"/>
      <c r="AA36" s="334"/>
      <c r="AB36" s="334"/>
      <c r="AC36" s="334"/>
      <c r="AD36" s="334"/>
      <c r="AE36" s="334"/>
      <c r="AF36" s="334"/>
      <c r="AG36" s="334"/>
      <c r="AH36" s="334"/>
      <c r="AI36" s="334"/>
      <c r="AJ36" s="334"/>
      <c r="AK36" s="334">
        <v>2</v>
      </c>
      <c r="AL36" s="334"/>
      <c r="AM36" s="334"/>
      <c r="AN36" s="334"/>
      <c r="AO36" s="334"/>
      <c r="AP36" s="334"/>
      <c r="AQ36" s="334"/>
      <c r="AR36" s="334"/>
      <c r="AS36" s="334"/>
      <c r="AT36" s="334"/>
      <c r="AU36" s="334"/>
      <c r="AV36" s="334"/>
      <c r="AW36" s="334"/>
      <c r="AX36" s="334"/>
      <c r="AY36" s="334"/>
      <c r="AZ36" s="334"/>
      <c r="BA36" s="334"/>
      <c r="BB36" s="334"/>
      <c r="BC36" s="334"/>
      <c r="BD36" s="361"/>
      <c r="BE36" s="361"/>
      <c r="BF36" s="361"/>
      <c r="BG36" s="752"/>
      <c r="BH36" s="753"/>
      <c r="BI36" s="753"/>
      <c r="BJ36" s="753"/>
      <c r="BK36" s="752"/>
      <c r="BL36" s="752"/>
    </row>
    <row r="37" spans="1:64" ht="19.2" x14ac:dyDescent="0.2">
      <c r="A37" s="341">
        <v>29</v>
      </c>
      <c r="B37" s="749" t="s">
        <v>657</v>
      </c>
      <c r="C37" s="750" t="s">
        <v>278</v>
      </c>
      <c r="D37" s="333">
        <f>DATEDIF(E37,$AU$4,"y")</f>
        <v>61</v>
      </c>
      <c r="E37" s="404">
        <v>20515</v>
      </c>
      <c r="F37" s="334">
        <f>SUM(K37,N37,Q37,T37,W37,Z37,AC37,AF37,AI37,AL37,AO37,AR37,AU37,AX37,BA37,BD37,BG37,BJ37)</f>
        <v>0</v>
      </c>
      <c r="G37" s="334">
        <f>SUM(L37,O37,R37,U37,X37,AA37,AD37,AG37,AJ37,AM37,AP37,AS37,AV37,AY37,BB37,BE37,BH37,BK37)</f>
        <v>0</v>
      </c>
      <c r="H37" s="334">
        <f>SUM(M37,P37,S37,V37,Y37,AB37,AE37,AH37,AK37,AN37,AQ37,AT37,AW37,AZ37,BC37,BF37,BI37,BL37)</f>
        <v>1</v>
      </c>
      <c r="I37" s="332">
        <f>SUM(K37:BL37)</f>
        <v>1</v>
      </c>
      <c r="J37" s="332">
        <f>SUM(H37+G37*2+F37*3)</f>
        <v>1</v>
      </c>
      <c r="K37" s="334"/>
      <c r="L37" s="334"/>
      <c r="M37" s="334"/>
      <c r="N37" s="334"/>
      <c r="O37" s="334"/>
      <c r="P37" s="334"/>
      <c r="Q37" s="334"/>
      <c r="R37" s="334"/>
      <c r="S37" s="334"/>
      <c r="T37" s="334"/>
      <c r="U37" s="334"/>
      <c r="V37" s="334"/>
      <c r="W37" s="334"/>
      <c r="X37" s="334"/>
      <c r="Y37" s="334"/>
      <c r="Z37" s="334"/>
      <c r="AA37" s="334"/>
      <c r="AB37" s="334">
        <v>1</v>
      </c>
      <c r="AC37" s="334"/>
      <c r="AD37" s="334"/>
      <c r="AE37" s="334"/>
      <c r="AF37" s="334"/>
      <c r="AG37" s="334"/>
      <c r="AH37" s="334"/>
      <c r="AI37" s="334"/>
      <c r="AJ37" s="334"/>
      <c r="AK37" s="334"/>
      <c r="AL37" s="334"/>
      <c r="AM37" s="334"/>
      <c r="AN37" s="334"/>
      <c r="AO37" s="334"/>
      <c r="AP37" s="334"/>
      <c r="AQ37" s="334"/>
      <c r="AR37" s="334"/>
      <c r="AS37" s="334"/>
      <c r="AT37" s="334"/>
      <c r="AU37" s="334"/>
      <c r="AV37" s="334"/>
      <c r="AW37" s="334"/>
      <c r="AX37" s="334"/>
      <c r="AY37" s="334"/>
      <c r="AZ37" s="334"/>
      <c r="BA37" s="334"/>
      <c r="BB37" s="334"/>
      <c r="BC37" s="334"/>
      <c r="BD37" s="361"/>
      <c r="BE37" s="361"/>
      <c r="BF37" s="361"/>
      <c r="BG37" s="752"/>
      <c r="BH37" s="753"/>
      <c r="BI37" s="753"/>
      <c r="BJ37" s="753"/>
      <c r="BK37" s="752"/>
      <c r="BL37" s="752"/>
    </row>
    <row r="38" spans="1:64" s="330" customFormat="1" ht="19.2" x14ac:dyDescent="0.2">
      <c r="A38" s="341">
        <v>30</v>
      </c>
      <c r="B38" s="761" t="s">
        <v>288</v>
      </c>
      <c r="C38" s="762" t="s">
        <v>280</v>
      </c>
      <c r="D38" s="665">
        <f t="shared" si="7"/>
        <v>67</v>
      </c>
      <c r="E38" s="664">
        <v>18349</v>
      </c>
      <c r="F38" s="672">
        <f t="shared" si="0"/>
        <v>1</v>
      </c>
      <c r="G38" s="672">
        <f t="shared" si="1"/>
        <v>0</v>
      </c>
      <c r="H38" s="672">
        <f t="shared" si="2"/>
        <v>0</v>
      </c>
      <c r="I38" s="337">
        <f t="shared" si="3"/>
        <v>1</v>
      </c>
      <c r="J38" s="337">
        <f t="shared" si="4"/>
        <v>3</v>
      </c>
      <c r="K38" s="672"/>
      <c r="L38" s="672"/>
      <c r="M38" s="672"/>
      <c r="N38" s="672">
        <v>1</v>
      </c>
      <c r="O38" s="672"/>
      <c r="P38" s="672"/>
      <c r="Q38" s="672"/>
      <c r="R38" s="672"/>
      <c r="S38" s="672"/>
      <c r="T38" s="672"/>
      <c r="U38" s="672"/>
      <c r="V38" s="672"/>
      <c r="W38" s="672"/>
      <c r="X38" s="672"/>
      <c r="Y38" s="672"/>
      <c r="Z38" s="672"/>
      <c r="AA38" s="672"/>
      <c r="AB38" s="672"/>
      <c r="AC38" s="672"/>
      <c r="AD38" s="672"/>
      <c r="AE38" s="672"/>
      <c r="AF38" s="672"/>
      <c r="AG38" s="672"/>
      <c r="AH38" s="672"/>
      <c r="AI38" s="672"/>
      <c r="AJ38" s="672"/>
      <c r="AK38" s="672"/>
      <c r="AL38" s="672"/>
      <c r="AM38" s="672"/>
      <c r="AN38" s="672"/>
      <c r="AO38" s="672"/>
      <c r="AP38" s="672"/>
      <c r="AQ38" s="672"/>
      <c r="AR38" s="672"/>
      <c r="AS38" s="672"/>
      <c r="AT38" s="672"/>
      <c r="AU38" s="672"/>
      <c r="AV38" s="672"/>
      <c r="AW38" s="672"/>
      <c r="AX38" s="672"/>
      <c r="AY38" s="672"/>
      <c r="AZ38" s="672"/>
      <c r="BA38" s="672"/>
      <c r="BB38" s="672"/>
      <c r="BC38" s="672"/>
      <c r="BD38" s="364"/>
      <c r="BE38" s="364"/>
      <c r="BF38" s="364"/>
      <c r="BG38" s="755"/>
      <c r="BH38" s="756"/>
      <c r="BI38" s="756"/>
      <c r="BJ38" s="756"/>
      <c r="BK38" s="755"/>
      <c r="BL38" s="755"/>
    </row>
    <row r="39" spans="1:64" ht="19.2" x14ac:dyDescent="0.2">
      <c r="A39" s="341">
        <v>31</v>
      </c>
      <c r="B39" s="749" t="s">
        <v>289</v>
      </c>
      <c r="C39" s="750" t="s">
        <v>290</v>
      </c>
      <c r="D39" s="333">
        <f t="shared" ref="D39:D44" si="8">DATEDIF(E39,$AU$4,"y")</f>
        <v>60</v>
      </c>
      <c r="E39" s="404">
        <v>20875</v>
      </c>
      <c r="F39" s="334">
        <f t="shared" si="0"/>
        <v>2</v>
      </c>
      <c r="G39" s="334">
        <f t="shared" si="1"/>
        <v>0</v>
      </c>
      <c r="H39" s="334">
        <f t="shared" si="2"/>
        <v>2</v>
      </c>
      <c r="I39" s="332">
        <f t="shared" si="3"/>
        <v>4</v>
      </c>
      <c r="J39" s="332">
        <f t="shared" si="4"/>
        <v>8</v>
      </c>
      <c r="K39" s="334"/>
      <c r="L39" s="334"/>
      <c r="M39" s="334"/>
      <c r="N39" s="334"/>
      <c r="O39" s="334"/>
      <c r="P39" s="334"/>
      <c r="Q39" s="334"/>
      <c r="R39" s="334"/>
      <c r="S39" s="334"/>
      <c r="T39" s="334"/>
      <c r="U39" s="334"/>
      <c r="V39" s="334"/>
      <c r="W39" s="334"/>
      <c r="X39" s="334"/>
      <c r="Y39" s="334"/>
      <c r="Z39" s="334"/>
      <c r="AA39" s="334"/>
      <c r="AB39" s="334">
        <v>2</v>
      </c>
      <c r="AC39" s="334"/>
      <c r="AD39" s="334"/>
      <c r="AE39" s="334"/>
      <c r="AF39" s="334"/>
      <c r="AG39" s="334"/>
      <c r="AH39" s="334"/>
      <c r="AI39" s="334">
        <v>2</v>
      </c>
      <c r="AJ39" s="334"/>
      <c r="AK39" s="334"/>
      <c r="AL39" s="334"/>
      <c r="AM39" s="334"/>
      <c r="AN39" s="334"/>
      <c r="AO39" s="334"/>
      <c r="AP39" s="334"/>
      <c r="AQ39" s="334"/>
      <c r="AR39" s="334"/>
      <c r="AS39" s="334"/>
      <c r="AT39" s="334"/>
      <c r="AU39" s="334"/>
      <c r="AV39" s="334"/>
      <c r="AW39" s="334"/>
      <c r="AX39" s="334"/>
      <c r="AY39" s="334"/>
      <c r="AZ39" s="334"/>
      <c r="BA39" s="334"/>
      <c r="BB39" s="334"/>
      <c r="BC39" s="334"/>
      <c r="BD39" s="361"/>
      <c r="BE39" s="361"/>
      <c r="BF39" s="361"/>
      <c r="BG39" s="752"/>
      <c r="BH39" s="753"/>
      <c r="BI39" s="753"/>
      <c r="BJ39" s="753"/>
      <c r="BK39" s="752"/>
      <c r="BL39" s="752"/>
    </row>
    <row r="40" spans="1:64" s="330" customFormat="1" ht="19.2" x14ac:dyDescent="0.2">
      <c r="A40" s="341">
        <v>32</v>
      </c>
      <c r="B40" s="749" t="s">
        <v>189</v>
      </c>
      <c r="C40" s="750" t="s">
        <v>290</v>
      </c>
      <c r="D40" s="334">
        <f t="shared" si="8"/>
        <v>74</v>
      </c>
      <c r="E40" s="404">
        <v>15601</v>
      </c>
      <c r="F40" s="334">
        <f>SUM(K40,N40,Q40,T40,W40,Z40,AC40,AF40,AI40,AL40,AO40,AR40,AU40,AX40,BA40,BD40,BG40,BJ40)</f>
        <v>2</v>
      </c>
      <c r="G40" s="334">
        <f>SUM(L40,O40,R40,U40,X40,AA40,AD40,AG40,AJ40,AM40,AP40,AS40,AV40,AY40,BB40,BE40,BH40,BK40)</f>
        <v>0</v>
      </c>
      <c r="H40" s="334">
        <f>SUM(M40,P40,S40,V40,Y40,AB40,AE40,AH40,AK40,AN40,AQ40,AT40,AW40,AZ40,BC40,BF40,BI40,BL40)</f>
        <v>0</v>
      </c>
      <c r="I40" s="332">
        <f>SUM(K40:BL40)</f>
        <v>2</v>
      </c>
      <c r="J40" s="332">
        <f>SUM(H40+G40*2+F40*3)</f>
        <v>6</v>
      </c>
      <c r="K40" s="334"/>
      <c r="L40" s="334"/>
      <c r="M40" s="334"/>
      <c r="N40" s="334"/>
      <c r="O40" s="334"/>
      <c r="P40" s="334"/>
      <c r="Q40" s="334"/>
      <c r="R40" s="334"/>
      <c r="S40" s="334"/>
      <c r="T40" s="334"/>
      <c r="U40" s="334"/>
      <c r="V40" s="334"/>
      <c r="W40" s="334"/>
      <c r="X40" s="334"/>
      <c r="Y40" s="334"/>
      <c r="Z40" s="334"/>
      <c r="AA40" s="334"/>
      <c r="AB40" s="334"/>
      <c r="AC40" s="334"/>
      <c r="AD40" s="334"/>
      <c r="AE40" s="334"/>
      <c r="AF40" s="334"/>
      <c r="AG40" s="334"/>
      <c r="AH40" s="334"/>
      <c r="AI40" s="334">
        <v>2</v>
      </c>
      <c r="AJ40" s="334"/>
      <c r="AK40" s="334"/>
      <c r="AL40" s="334"/>
      <c r="AM40" s="334"/>
      <c r="AN40" s="334"/>
      <c r="AO40" s="334"/>
      <c r="AP40" s="334"/>
      <c r="AQ40" s="334"/>
      <c r="AR40" s="334"/>
      <c r="AS40" s="334"/>
      <c r="AT40" s="334"/>
      <c r="AU40" s="334"/>
      <c r="AV40" s="334"/>
      <c r="AW40" s="334"/>
      <c r="AX40" s="334"/>
      <c r="AY40" s="334"/>
      <c r="AZ40" s="334"/>
      <c r="BA40" s="334"/>
      <c r="BB40" s="334"/>
      <c r="BC40" s="334"/>
      <c r="BD40" s="361"/>
      <c r="BE40" s="361"/>
      <c r="BF40" s="361"/>
      <c r="BG40" s="752"/>
      <c r="BH40" s="753"/>
      <c r="BI40" s="753"/>
      <c r="BJ40" s="753"/>
      <c r="BK40" s="752"/>
      <c r="BL40" s="752"/>
    </row>
    <row r="41" spans="1:64" ht="19.2" x14ac:dyDescent="0.2">
      <c r="A41" s="341">
        <v>33</v>
      </c>
      <c r="B41" s="749" t="s">
        <v>292</v>
      </c>
      <c r="C41" s="750" t="s">
        <v>290</v>
      </c>
      <c r="D41" s="333">
        <f t="shared" si="8"/>
        <v>61</v>
      </c>
      <c r="E41" s="404">
        <v>20437</v>
      </c>
      <c r="F41" s="334">
        <f t="shared" si="0"/>
        <v>5</v>
      </c>
      <c r="G41" s="334">
        <f t="shared" si="1"/>
        <v>1</v>
      </c>
      <c r="H41" s="334">
        <f t="shared" si="2"/>
        <v>1</v>
      </c>
      <c r="I41" s="332">
        <f t="shared" si="3"/>
        <v>7</v>
      </c>
      <c r="J41" s="332">
        <f t="shared" si="4"/>
        <v>18</v>
      </c>
      <c r="K41" s="334">
        <v>1</v>
      </c>
      <c r="L41" s="334">
        <v>1</v>
      </c>
      <c r="M41" s="334"/>
      <c r="N41" s="334"/>
      <c r="O41" s="334"/>
      <c r="P41" s="334"/>
      <c r="Q41" s="334">
        <v>2</v>
      </c>
      <c r="R41" s="334"/>
      <c r="S41" s="334"/>
      <c r="T41" s="334"/>
      <c r="U41" s="334"/>
      <c r="V41" s="334"/>
      <c r="W41" s="334"/>
      <c r="X41" s="334"/>
      <c r="Y41" s="334"/>
      <c r="Z41" s="334"/>
      <c r="AA41" s="334"/>
      <c r="AB41" s="334"/>
      <c r="AC41" s="334"/>
      <c r="AD41" s="334"/>
      <c r="AE41" s="334"/>
      <c r="AF41" s="334"/>
      <c r="AG41" s="334"/>
      <c r="AH41" s="334"/>
      <c r="AI41" s="334">
        <v>2</v>
      </c>
      <c r="AJ41" s="334"/>
      <c r="AK41" s="334">
        <v>1</v>
      </c>
      <c r="AL41" s="334"/>
      <c r="AM41" s="334"/>
      <c r="AN41" s="334"/>
      <c r="AO41" s="334"/>
      <c r="AP41" s="334"/>
      <c r="AQ41" s="334"/>
      <c r="AR41" s="334"/>
      <c r="AS41" s="334"/>
      <c r="AT41" s="334"/>
      <c r="AU41" s="334"/>
      <c r="AV41" s="334"/>
      <c r="AW41" s="334"/>
      <c r="AX41" s="334"/>
      <c r="AY41" s="334"/>
      <c r="AZ41" s="334"/>
      <c r="BA41" s="334"/>
      <c r="BB41" s="334"/>
      <c r="BC41" s="334"/>
      <c r="BD41" s="361"/>
      <c r="BE41" s="361"/>
      <c r="BF41" s="361"/>
      <c r="BG41" s="752"/>
      <c r="BH41" s="753"/>
      <c r="BI41" s="753"/>
      <c r="BJ41" s="753"/>
      <c r="BK41" s="752"/>
      <c r="BL41" s="752"/>
    </row>
    <row r="42" spans="1:64" s="330" customFormat="1" ht="19.2" x14ac:dyDescent="0.2">
      <c r="A42" s="341">
        <v>34</v>
      </c>
      <c r="B42" s="749" t="s">
        <v>293</v>
      </c>
      <c r="C42" s="750" t="s">
        <v>290</v>
      </c>
      <c r="D42" s="333">
        <f t="shared" si="8"/>
        <v>66</v>
      </c>
      <c r="E42" s="404">
        <v>18519</v>
      </c>
      <c r="F42" s="334">
        <f t="shared" si="0"/>
        <v>0</v>
      </c>
      <c r="G42" s="334">
        <f t="shared" si="1"/>
        <v>0</v>
      </c>
      <c r="H42" s="334">
        <f t="shared" si="2"/>
        <v>0</v>
      </c>
      <c r="I42" s="332">
        <f t="shared" si="3"/>
        <v>0</v>
      </c>
      <c r="J42" s="332">
        <f t="shared" si="4"/>
        <v>0</v>
      </c>
      <c r="K42" s="334"/>
      <c r="L42" s="334"/>
      <c r="M42" s="334"/>
      <c r="N42" s="334"/>
      <c r="O42" s="334"/>
      <c r="P42" s="334"/>
      <c r="Q42" s="334"/>
      <c r="R42" s="334"/>
      <c r="S42" s="334"/>
      <c r="T42" s="334"/>
      <c r="U42" s="334"/>
      <c r="V42" s="334"/>
      <c r="W42" s="334"/>
      <c r="X42" s="334"/>
      <c r="Y42" s="334"/>
      <c r="Z42" s="334"/>
      <c r="AA42" s="334"/>
      <c r="AB42" s="334"/>
      <c r="AC42" s="334"/>
      <c r="AD42" s="334"/>
      <c r="AE42" s="334"/>
      <c r="AF42" s="334"/>
      <c r="AG42" s="334"/>
      <c r="AH42" s="334"/>
      <c r="AI42" s="334"/>
      <c r="AJ42" s="334"/>
      <c r="AK42" s="334"/>
      <c r="AL42" s="334"/>
      <c r="AM42" s="334"/>
      <c r="AN42" s="334"/>
      <c r="AO42" s="334"/>
      <c r="AP42" s="334"/>
      <c r="AQ42" s="334"/>
      <c r="AR42" s="334"/>
      <c r="AS42" s="334"/>
      <c r="AT42" s="334"/>
      <c r="AU42" s="334"/>
      <c r="AV42" s="334"/>
      <c r="AW42" s="334"/>
      <c r="AX42" s="334"/>
      <c r="AY42" s="334"/>
      <c r="AZ42" s="334"/>
      <c r="BA42" s="334"/>
      <c r="BB42" s="334"/>
      <c r="BC42" s="334"/>
      <c r="BD42" s="361"/>
      <c r="BE42" s="361"/>
      <c r="BF42" s="361"/>
      <c r="BG42" s="752"/>
      <c r="BH42" s="753"/>
      <c r="BI42" s="753"/>
      <c r="BJ42" s="753"/>
      <c r="BK42" s="752"/>
      <c r="BL42" s="752"/>
    </row>
    <row r="43" spans="1:64" ht="19.2" x14ac:dyDescent="0.2">
      <c r="A43" s="341">
        <v>35</v>
      </c>
      <c r="B43" s="749" t="s">
        <v>294</v>
      </c>
      <c r="C43" s="750" t="s">
        <v>290</v>
      </c>
      <c r="D43" s="333">
        <f t="shared" si="8"/>
        <v>68</v>
      </c>
      <c r="E43" s="404">
        <v>17814</v>
      </c>
      <c r="F43" s="334">
        <f t="shared" si="0"/>
        <v>0</v>
      </c>
      <c r="G43" s="334">
        <f t="shared" si="1"/>
        <v>0</v>
      </c>
      <c r="H43" s="334">
        <f t="shared" si="2"/>
        <v>0</v>
      </c>
      <c r="I43" s="332">
        <f t="shared" si="3"/>
        <v>0</v>
      </c>
      <c r="J43" s="332">
        <f t="shared" si="4"/>
        <v>0</v>
      </c>
      <c r="K43" s="334"/>
      <c r="L43" s="334"/>
      <c r="M43" s="334"/>
      <c r="N43" s="334"/>
      <c r="O43" s="334"/>
      <c r="P43" s="334"/>
      <c r="Q43" s="334"/>
      <c r="R43" s="334"/>
      <c r="S43" s="334"/>
      <c r="T43" s="334"/>
      <c r="U43" s="334"/>
      <c r="V43" s="334"/>
      <c r="W43" s="334"/>
      <c r="X43" s="334"/>
      <c r="Y43" s="334"/>
      <c r="Z43" s="334"/>
      <c r="AA43" s="334"/>
      <c r="AB43" s="334"/>
      <c r="AC43" s="334"/>
      <c r="AD43" s="334"/>
      <c r="AE43" s="334"/>
      <c r="AF43" s="334"/>
      <c r="AG43" s="334"/>
      <c r="AH43" s="334"/>
      <c r="AI43" s="334"/>
      <c r="AJ43" s="334"/>
      <c r="AK43" s="334"/>
      <c r="AL43" s="334"/>
      <c r="AM43" s="334"/>
      <c r="AN43" s="334"/>
      <c r="AO43" s="334"/>
      <c r="AP43" s="334"/>
      <c r="AQ43" s="334"/>
      <c r="AR43" s="334"/>
      <c r="AS43" s="334"/>
      <c r="AT43" s="334"/>
      <c r="AU43" s="334"/>
      <c r="AV43" s="334"/>
      <c r="AW43" s="334"/>
      <c r="AX43" s="334"/>
      <c r="AY43" s="334"/>
      <c r="AZ43" s="334"/>
      <c r="BA43" s="334"/>
      <c r="BB43" s="334"/>
      <c r="BC43" s="334"/>
      <c r="BD43" s="361"/>
      <c r="BE43" s="361"/>
      <c r="BF43" s="361"/>
      <c r="BG43" s="752"/>
      <c r="BH43" s="753"/>
      <c r="BI43" s="753"/>
      <c r="BJ43" s="753"/>
      <c r="BK43" s="752"/>
      <c r="BL43" s="752"/>
    </row>
    <row r="44" spans="1:64" s="330" customFormat="1" ht="15.75" customHeight="1" x14ac:dyDescent="0.2">
      <c r="A44" s="341">
        <v>36</v>
      </c>
      <c r="B44" s="749" t="s">
        <v>656</v>
      </c>
      <c r="C44" s="750" t="s">
        <v>290</v>
      </c>
      <c r="D44" s="333">
        <f t="shared" si="8"/>
        <v>69</v>
      </c>
      <c r="E44" s="404">
        <v>17506</v>
      </c>
      <c r="F44" s="334">
        <f t="shared" si="0"/>
        <v>0</v>
      </c>
      <c r="G44" s="334">
        <f t="shared" si="1"/>
        <v>0</v>
      </c>
      <c r="H44" s="334">
        <f t="shared" si="2"/>
        <v>1</v>
      </c>
      <c r="I44" s="332">
        <f t="shared" si="3"/>
        <v>1</v>
      </c>
      <c r="J44" s="332">
        <f t="shared" si="4"/>
        <v>1</v>
      </c>
      <c r="K44" s="334"/>
      <c r="L44" s="334"/>
      <c r="M44" s="334"/>
      <c r="N44" s="334"/>
      <c r="O44" s="334"/>
      <c r="P44" s="334"/>
      <c r="Q44" s="334"/>
      <c r="R44" s="334"/>
      <c r="S44" s="334"/>
      <c r="T44" s="334"/>
      <c r="U44" s="334"/>
      <c r="V44" s="334"/>
      <c r="W44" s="334"/>
      <c r="X44" s="334"/>
      <c r="Y44" s="334"/>
      <c r="Z44" s="334"/>
      <c r="AA44" s="334"/>
      <c r="AB44" s="334">
        <v>1</v>
      </c>
      <c r="AC44" s="334"/>
      <c r="AD44" s="334"/>
      <c r="AE44" s="334"/>
      <c r="AF44" s="334"/>
      <c r="AG44" s="334"/>
      <c r="AH44" s="334"/>
      <c r="AI44" s="334"/>
      <c r="AJ44" s="334"/>
      <c r="AK44" s="334"/>
      <c r="AL44" s="334"/>
      <c r="AM44" s="334"/>
      <c r="AN44" s="334"/>
      <c r="AO44" s="334"/>
      <c r="AP44" s="334"/>
      <c r="AQ44" s="334"/>
      <c r="AR44" s="334"/>
      <c r="AS44" s="334"/>
      <c r="AT44" s="334"/>
      <c r="AU44" s="334"/>
      <c r="AV44" s="334"/>
      <c r="AW44" s="334"/>
      <c r="AX44" s="334"/>
      <c r="AY44" s="334"/>
      <c r="AZ44" s="334"/>
      <c r="BA44" s="334"/>
      <c r="BB44" s="334"/>
      <c r="BC44" s="334"/>
      <c r="BD44" s="361"/>
      <c r="BE44" s="361"/>
      <c r="BF44" s="361"/>
      <c r="BG44" s="752"/>
      <c r="BH44" s="753"/>
      <c r="BI44" s="753"/>
      <c r="BJ44" s="753"/>
      <c r="BK44" s="752"/>
      <c r="BL44" s="752"/>
    </row>
    <row r="45" spans="1:64" ht="19.2" x14ac:dyDescent="0.2">
      <c r="A45" s="341">
        <v>37</v>
      </c>
      <c r="B45" s="749" t="s">
        <v>296</v>
      </c>
      <c r="C45" s="750" t="s">
        <v>290</v>
      </c>
      <c r="D45" s="333">
        <f t="shared" ref="D45:D55" si="9">DATEDIF(E45,$AU$4,"y")</f>
        <v>64</v>
      </c>
      <c r="E45" s="404">
        <v>19203</v>
      </c>
      <c r="F45" s="334">
        <f t="shared" si="0"/>
        <v>0</v>
      </c>
      <c r="G45" s="334">
        <f t="shared" si="1"/>
        <v>0</v>
      </c>
      <c r="H45" s="334">
        <f t="shared" si="2"/>
        <v>0</v>
      </c>
      <c r="I45" s="332">
        <f t="shared" si="3"/>
        <v>0</v>
      </c>
      <c r="J45" s="332">
        <f t="shared" si="4"/>
        <v>0</v>
      </c>
      <c r="K45" s="334"/>
      <c r="L45" s="334"/>
      <c r="M45" s="334"/>
      <c r="N45" s="334"/>
      <c r="O45" s="334"/>
      <c r="P45" s="334"/>
      <c r="Q45" s="334"/>
      <c r="R45" s="334"/>
      <c r="S45" s="334"/>
      <c r="T45" s="334"/>
      <c r="U45" s="334"/>
      <c r="V45" s="334"/>
      <c r="W45" s="334"/>
      <c r="X45" s="334"/>
      <c r="Y45" s="334"/>
      <c r="Z45" s="334"/>
      <c r="AA45" s="334"/>
      <c r="AB45" s="334"/>
      <c r="AC45" s="334"/>
      <c r="AD45" s="334"/>
      <c r="AE45" s="334"/>
      <c r="AF45" s="334"/>
      <c r="AG45" s="334"/>
      <c r="AH45" s="334"/>
      <c r="AI45" s="334"/>
      <c r="AJ45" s="334"/>
      <c r="AK45" s="334"/>
      <c r="AL45" s="334"/>
      <c r="AM45" s="334"/>
      <c r="AN45" s="334"/>
      <c r="AO45" s="334"/>
      <c r="AP45" s="334"/>
      <c r="AQ45" s="334"/>
      <c r="AR45" s="334"/>
      <c r="AS45" s="334"/>
      <c r="AT45" s="334"/>
      <c r="AU45" s="334"/>
      <c r="AV45" s="334"/>
      <c r="AW45" s="334"/>
      <c r="AX45" s="334"/>
      <c r="AY45" s="334"/>
      <c r="AZ45" s="334"/>
      <c r="BA45" s="334"/>
      <c r="BB45" s="334"/>
      <c r="BC45" s="334"/>
      <c r="BD45" s="361"/>
      <c r="BE45" s="361"/>
      <c r="BF45" s="361"/>
      <c r="BG45" s="752"/>
      <c r="BH45" s="753"/>
      <c r="BI45" s="753"/>
      <c r="BJ45" s="753"/>
      <c r="BK45" s="752"/>
      <c r="BL45" s="752"/>
    </row>
    <row r="46" spans="1:64" s="330" customFormat="1" ht="19.2" x14ac:dyDescent="0.2">
      <c r="A46" s="341">
        <v>38</v>
      </c>
      <c r="B46" s="749" t="s">
        <v>297</v>
      </c>
      <c r="C46" s="750" t="s">
        <v>290</v>
      </c>
      <c r="D46" s="333">
        <f t="shared" si="9"/>
        <v>61</v>
      </c>
      <c r="E46" s="404">
        <v>20537</v>
      </c>
      <c r="F46" s="334">
        <f t="shared" si="0"/>
        <v>0</v>
      </c>
      <c r="G46" s="334">
        <f t="shared" si="1"/>
        <v>0</v>
      </c>
      <c r="H46" s="334">
        <f t="shared" si="2"/>
        <v>0</v>
      </c>
      <c r="I46" s="332">
        <f t="shared" si="3"/>
        <v>0</v>
      </c>
      <c r="J46" s="332">
        <f t="shared" si="4"/>
        <v>0</v>
      </c>
      <c r="K46" s="334"/>
      <c r="L46" s="334"/>
      <c r="M46" s="334"/>
      <c r="N46" s="334"/>
      <c r="O46" s="334"/>
      <c r="P46" s="334"/>
      <c r="Q46" s="334"/>
      <c r="R46" s="334"/>
      <c r="S46" s="334"/>
      <c r="T46" s="334"/>
      <c r="U46" s="334"/>
      <c r="V46" s="334"/>
      <c r="W46" s="334"/>
      <c r="X46" s="334"/>
      <c r="Y46" s="334"/>
      <c r="Z46" s="334"/>
      <c r="AA46" s="334"/>
      <c r="AB46" s="334"/>
      <c r="AC46" s="334"/>
      <c r="AD46" s="334"/>
      <c r="AE46" s="334"/>
      <c r="AF46" s="334"/>
      <c r="AG46" s="334"/>
      <c r="AH46" s="334"/>
      <c r="AI46" s="334"/>
      <c r="AJ46" s="334"/>
      <c r="AK46" s="334"/>
      <c r="AL46" s="334"/>
      <c r="AM46" s="334"/>
      <c r="AN46" s="334"/>
      <c r="AO46" s="334"/>
      <c r="AP46" s="334"/>
      <c r="AQ46" s="334"/>
      <c r="AR46" s="334"/>
      <c r="AS46" s="334"/>
      <c r="AT46" s="334"/>
      <c r="AU46" s="334"/>
      <c r="AV46" s="334"/>
      <c r="AW46" s="334"/>
      <c r="AX46" s="334"/>
      <c r="AY46" s="334"/>
      <c r="AZ46" s="334"/>
      <c r="BA46" s="334"/>
      <c r="BB46" s="334"/>
      <c r="BC46" s="334"/>
      <c r="BD46" s="361"/>
      <c r="BE46" s="361"/>
      <c r="BF46" s="361"/>
      <c r="BG46" s="752"/>
      <c r="BH46" s="753"/>
      <c r="BI46" s="753"/>
      <c r="BJ46" s="753"/>
      <c r="BK46" s="752"/>
      <c r="BL46" s="752"/>
    </row>
    <row r="47" spans="1:64" ht="19.2" x14ac:dyDescent="0.2">
      <c r="A47" s="341">
        <v>39</v>
      </c>
      <c r="B47" s="749" t="s">
        <v>298</v>
      </c>
      <c r="C47" s="750" t="s">
        <v>290</v>
      </c>
      <c r="D47" s="333">
        <f t="shared" si="9"/>
        <v>65</v>
      </c>
      <c r="E47" s="404">
        <v>19007</v>
      </c>
      <c r="F47" s="334">
        <f t="shared" si="0"/>
        <v>0</v>
      </c>
      <c r="G47" s="334">
        <f t="shared" si="1"/>
        <v>0</v>
      </c>
      <c r="H47" s="334">
        <f t="shared" si="2"/>
        <v>0</v>
      </c>
      <c r="I47" s="332">
        <f t="shared" si="3"/>
        <v>0</v>
      </c>
      <c r="J47" s="332">
        <f t="shared" si="4"/>
        <v>0</v>
      </c>
      <c r="K47" s="334"/>
      <c r="L47" s="334"/>
      <c r="M47" s="334"/>
      <c r="N47" s="334"/>
      <c r="O47" s="334"/>
      <c r="P47" s="334"/>
      <c r="Q47" s="334"/>
      <c r="R47" s="334"/>
      <c r="S47" s="334"/>
      <c r="T47" s="334"/>
      <c r="U47" s="334"/>
      <c r="V47" s="334"/>
      <c r="W47" s="334"/>
      <c r="X47" s="334"/>
      <c r="Y47" s="334"/>
      <c r="Z47" s="334"/>
      <c r="AA47" s="334"/>
      <c r="AB47" s="334"/>
      <c r="AC47" s="334"/>
      <c r="AD47" s="334"/>
      <c r="AE47" s="334"/>
      <c r="AF47" s="334"/>
      <c r="AG47" s="334"/>
      <c r="AH47" s="334"/>
      <c r="AI47" s="334"/>
      <c r="AJ47" s="334"/>
      <c r="AK47" s="334"/>
      <c r="AL47" s="334"/>
      <c r="AM47" s="334"/>
      <c r="AN47" s="334"/>
      <c r="AO47" s="334"/>
      <c r="AP47" s="334"/>
      <c r="AQ47" s="334"/>
      <c r="AR47" s="334"/>
      <c r="AS47" s="334"/>
      <c r="AT47" s="334"/>
      <c r="AU47" s="334"/>
      <c r="AV47" s="334"/>
      <c r="AW47" s="334"/>
      <c r="AX47" s="334"/>
      <c r="AY47" s="334"/>
      <c r="AZ47" s="334"/>
      <c r="BA47" s="334"/>
      <c r="BB47" s="334"/>
      <c r="BC47" s="334"/>
      <c r="BD47" s="361"/>
      <c r="BE47" s="361"/>
      <c r="BF47" s="361"/>
      <c r="BG47" s="752"/>
      <c r="BH47" s="753"/>
      <c r="BI47" s="753"/>
      <c r="BJ47" s="753"/>
      <c r="BK47" s="752"/>
      <c r="BL47" s="752"/>
    </row>
    <row r="48" spans="1:64" s="330" customFormat="1" ht="19.2" x14ac:dyDescent="0.2">
      <c r="A48" s="341">
        <v>40</v>
      </c>
      <c r="B48" s="749" t="s">
        <v>186</v>
      </c>
      <c r="C48" s="750" t="s">
        <v>290</v>
      </c>
      <c r="D48" s="333">
        <f t="shared" si="9"/>
        <v>62</v>
      </c>
      <c r="E48" s="404">
        <v>20092</v>
      </c>
      <c r="F48" s="334">
        <f t="shared" si="0"/>
        <v>1</v>
      </c>
      <c r="G48" s="334">
        <f t="shared" si="1"/>
        <v>0</v>
      </c>
      <c r="H48" s="334">
        <f t="shared" si="2"/>
        <v>1</v>
      </c>
      <c r="I48" s="332">
        <f t="shared" si="3"/>
        <v>2</v>
      </c>
      <c r="J48" s="332">
        <f t="shared" si="4"/>
        <v>4</v>
      </c>
      <c r="K48" s="334"/>
      <c r="L48" s="334"/>
      <c r="M48" s="334"/>
      <c r="N48" s="334"/>
      <c r="O48" s="334"/>
      <c r="P48" s="334"/>
      <c r="Q48" s="334"/>
      <c r="R48" s="334"/>
      <c r="S48" s="334"/>
      <c r="T48" s="334"/>
      <c r="U48" s="334"/>
      <c r="V48" s="334"/>
      <c r="W48" s="334"/>
      <c r="X48" s="334"/>
      <c r="Y48" s="334"/>
      <c r="Z48" s="334">
        <v>1</v>
      </c>
      <c r="AA48" s="334"/>
      <c r="AB48" s="334">
        <v>1</v>
      </c>
      <c r="AC48" s="334"/>
      <c r="AD48" s="334"/>
      <c r="AE48" s="334"/>
      <c r="AF48" s="334"/>
      <c r="AG48" s="334"/>
      <c r="AH48" s="334"/>
      <c r="AI48" s="334"/>
      <c r="AJ48" s="334"/>
      <c r="AK48" s="334"/>
      <c r="AL48" s="334"/>
      <c r="AM48" s="334"/>
      <c r="AN48" s="334"/>
      <c r="AO48" s="334"/>
      <c r="AP48" s="334"/>
      <c r="AQ48" s="334"/>
      <c r="AR48" s="334"/>
      <c r="AS48" s="334"/>
      <c r="AT48" s="334"/>
      <c r="AU48" s="334"/>
      <c r="AV48" s="334"/>
      <c r="AW48" s="334"/>
      <c r="AX48" s="334"/>
      <c r="AY48" s="334"/>
      <c r="AZ48" s="334"/>
      <c r="BA48" s="334"/>
      <c r="BB48" s="334"/>
      <c r="BC48" s="334"/>
      <c r="BD48" s="361"/>
      <c r="BE48" s="361"/>
      <c r="BF48" s="361"/>
      <c r="BG48" s="752"/>
      <c r="BH48" s="753"/>
      <c r="BI48" s="753"/>
      <c r="BJ48" s="753"/>
      <c r="BK48" s="752"/>
      <c r="BL48" s="752"/>
    </row>
    <row r="49" spans="1:64" s="330" customFormat="1" ht="19.2" x14ac:dyDescent="0.2">
      <c r="A49" s="341">
        <v>41</v>
      </c>
      <c r="B49" s="749" t="s">
        <v>299</v>
      </c>
      <c r="C49" s="750" t="s">
        <v>290</v>
      </c>
      <c r="D49" s="333">
        <f t="shared" si="9"/>
        <v>68</v>
      </c>
      <c r="E49" s="404">
        <v>17960</v>
      </c>
      <c r="F49" s="334">
        <f t="shared" si="0"/>
        <v>0</v>
      </c>
      <c r="G49" s="334">
        <f t="shared" si="1"/>
        <v>0</v>
      </c>
      <c r="H49" s="334">
        <f t="shared" si="2"/>
        <v>0</v>
      </c>
      <c r="I49" s="332">
        <f t="shared" si="3"/>
        <v>0</v>
      </c>
      <c r="J49" s="332">
        <f t="shared" si="4"/>
        <v>0</v>
      </c>
      <c r="K49" s="334"/>
      <c r="L49" s="334"/>
      <c r="M49" s="334"/>
      <c r="N49" s="334"/>
      <c r="O49" s="334"/>
      <c r="P49" s="334"/>
      <c r="Q49" s="334"/>
      <c r="R49" s="334"/>
      <c r="S49" s="334"/>
      <c r="T49" s="334"/>
      <c r="U49" s="334"/>
      <c r="V49" s="334"/>
      <c r="W49" s="334"/>
      <c r="X49" s="334"/>
      <c r="Y49" s="334"/>
      <c r="Z49" s="334"/>
      <c r="AA49" s="334"/>
      <c r="AB49" s="334"/>
      <c r="AC49" s="334"/>
      <c r="AD49" s="334"/>
      <c r="AE49" s="334"/>
      <c r="AF49" s="334"/>
      <c r="AG49" s="334"/>
      <c r="AH49" s="334"/>
      <c r="AI49" s="334"/>
      <c r="AJ49" s="334"/>
      <c r="AK49" s="334"/>
      <c r="AL49" s="334"/>
      <c r="AM49" s="334"/>
      <c r="AN49" s="334"/>
      <c r="AO49" s="334"/>
      <c r="AP49" s="334"/>
      <c r="AQ49" s="334"/>
      <c r="AR49" s="334"/>
      <c r="AS49" s="334"/>
      <c r="AT49" s="334"/>
      <c r="AU49" s="334"/>
      <c r="AV49" s="334"/>
      <c r="AW49" s="334"/>
      <c r="AX49" s="334"/>
      <c r="AY49" s="334"/>
      <c r="AZ49" s="334"/>
      <c r="BA49" s="334"/>
      <c r="BB49" s="334"/>
      <c r="BC49" s="334"/>
      <c r="BD49" s="361"/>
      <c r="BE49" s="361"/>
      <c r="BF49" s="361"/>
      <c r="BG49" s="752"/>
      <c r="BH49" s="753"/>
      <c r="BI49" s="753"/>
      <c r="BJ49" s="753"/>
      <c r="BK49" s="752"/>
      <c r="BL49" s="752"/>
    </row>
    <row r="50" spans="1:64" ht="19.2" x14ac:dyDescent="0.2">
      <c r="A50" s="341">
        <v>42</v>
      </c>
      <c r="B50" s="749" t="s">
        <v>205</v>
      </c>
      <c r="C50" s="750" t="s">
        <v>290</v>
      </c>
      <c r="D50" s="333">
        <f t="shared" si="9"/>
        <v>60</v>
      </c>
      <c r="E50" s="404">
        <v>20636</v>
      </c>
      <c r="F50" s="334">
        <f t="shared" si="0"/>
        <v>2</v>
      </c>
      <c r="G50" s="334">
        <f t="shared" si="1"/>
        <v>0</v>
      </c>
      <c r="H50" s="334">
        <f t="shared" si="2"/>
        <v>0</v>
      </c>
      <c r="I50" s="332">
        <f t="shared" si="3"/>
        <v>2</v>
      </c>
      <c r="J50" s="332">
        <f t="shared" si="4"/>
        <v>6</v>
      </c>
      <c r="K50" s="334">
        <v>1</v>
      </c>
      <c r="L50" s="334"/>
      <c r="M50" s="334"/>
      <c r="N50" s="334"/>
      <c r="O50" s="334"/>
      <c r="P50" s="334"/>
      <c r="Q50" s="334"/>
      <c r="R50" s="334"/>
      <c r="S50" s="334"/>
      <c r="T50" s="334"/>
      <c r="U50" s="334"/>
      <c r="V50" s="334"/>
      <c r="W50" s="334"/>
      <c r="X50" s="334"/>
      <c r="Y50" s="334"/>
      <c r="Z50" s="334"/>
      <c r="AA50" s="334"/>
      <c r="AB50" s="334"/>
      <c r="AC50" s="334"/>
      <c r="AD50" s="334"/>
      <c r="AE50" s="334"/>
      <c r="AF50" s="334"/>
      <c r="AG50" s="334"/>
      <c r="AH50" s="334"/>
      <c r="AI50" s="334">
        <v>1</v>
      </c>
      <c r="AJ50" s="334"/>
      <c r="AK50" s="334"/>
      <c r="AL50" s="334"/>
      <c r="AM50" s="334"/>
      <c r="AN50" s="334"/>
      <c r="AO50" s="334"/>
      <c r="AP50" s="334"/>
      <c r="AQ50" s="334"/>
      <c r="AR50" s="334"/>
      <c r="AS50" s="334"/>
      <c r="AT50" s="334"/>
      <c r="AU50" s="334"/>
      <c r="AV50" s="334"/>
      <c r="AW50" s="334"/>
      <c r="AX50" s="334"/>
      <c r="AY50" s="334"/>
      <c r="AZ50" s="334"/>
      <c r="BA50" s="334"/>
      <c r="BB50" s="334"/>
      <c r="BC50" s="334"/>
      <c r="BD50" s="361"/>
      <c r="BE50" s="361"/>
      <c r="BF50" s="361"/>
      <c r="BG50" s="752"/>
      <c r="BH50" s="753"/>
      <c r="BI50" s="753"/>
      <c r="BJ50" s="753"/>
      <c r="BK50" s="752"/>
      <c r="BL50" s="752"/>
    </row>
    <row r="51" spans="1:64" s="330" customFormat="1" ht="19.2" x14ac:dyDescent="0.2">
      <c r="A51" s="341">
        <v>43</v>
      </c>
      <c r="B51" s="749" t="s">
        <v>268</v>
      </c>
      <c r="C51" s="750" t="s">
        <v>290</v>
      </c>
      <c r="D51" s="333">
        <f t="shared" si="9"/>
        <v>70</v>
      </c>
      <c r="E51" s="404">
        <v>17227</v>
      </c>
      <c r="F51" s="334">
        <f t="shared" si="0"/>
        <v>0</v>
      </c>
      <c r="G51" s="334">
        <f t="shared" si="1"/>
        <v>0</v>
      </c>
      <c r="H51" s="334">
        <f t="shared" si="2"/>
        <v>1</v>
      </c>
      <c r="I51" s="332">
        <f t="shared" si="3"/>
        <v>1</v>
      </c>
      <c r="J51" s="332">
        <f t="shared" si="4"/>
        <v>1</v>
      </c>
      <c r="K51" s="334"/>
      <c r="L51" s="334"/>
      <c r="M51" s="334">
        <v>1</v>
      </c>
      <c r="N51" s="334"/>
      <c r="O51" s="334"/>
      <c r="P51" s="334"/>
      <c r="Q51" s="334"/>
      <c r="R51" s="334"/>
      <c r="S51" s="334"/>
      <c r="T51" s="334"/>
      <c r="U51" s="334"/>
      <c r="V51" s="334"/>
      <c r="W51" s="334"/>
      <c r="X51" s="334"/>
      <c r="Y51" s="334"/>
      <c r="Z51" s="334"/>
      <c r="AA51" s="334"/>
      <c r="AB51" s="334"/>
      <c r="AC51" s="334"/>
      <c r="AD51" s="334"/>
      <c r="AE51" s="334"/>
      <c r="AF51" s="334"/>
      <c r="AG51" s="334"/>
      <c r="AH51" s="334"/>
      <c r="AI51" s="334"/>
      <c r="AJ51" s="334"/>
      <c r="AK51" s="334"/>
      <c r="AL51" s="334"/>
      <c r="AM51" s="334"/>
      <c r="AN51" s="334"/>
      <c r="AO51" s="334"/>
      <c r="AP51" s="334"/>
      <c r="AQ51" s="334"/>
      <c r="AR51" s="334"/>
      <c r="AS51" s="334"/>
      <c r="AT51" s="334"/>
      <c r="AU51" s="334"/>
      <c r="AV51" s="334"/>
      <c r="AW51" s="334"/>
      <c r="AX51" s="334"/>
      <c r="AY51" s="334"/>
      <c r="AZ51" s="334"/>
      <c r="BA51" s="334"/>
      <c r="BB51" s="334"/>
      <c r="BC51" s="334"/>
      <c r="BD51" s="361"/>
      <c r="BE51" s="361"/>
      <c r="BF51" s="361"/>
      <c r="BG51" s="752"/>
      <c r="BH51" s="753"/>
      <c r="BI51" s="753"/>
      <c r="BJ51" s="753"/>
      <c r="BK51" s="752"/>
      <c r="BL51" s="752"/>
    </row>
    <row r="52" spans="1:64" ht="19.2" x14ac:dyDescent="0.2">
      <c r="A52" s="341">
        <v>44</v>
      </c>
      <c r="B52" s="749" t="s">
        <v>300</v>
      </c>
      <c r="C52" s="750" t="s">
        <v>290</v>
      </c>
      <c r="D52" s="333">
        <f t="shared" si="9"/>
        <v>60</v>
      </c>
      <c r="E52" s="404">
        <v>20671</v>
      </c>
      <c r="F52" s="334">
        <f t="shared" si="0"/>
        <v>0</v>
      </c>
      <c r="G52" s="334">
        <f t="shared" si="1"/>
        <v>0</v>
      </c>
      <c r="H52" s="334">
        <f t="shared" si="2"/>
        <v>2</v>
      </c>
      <c r="I52" s="332">
        <f t="shared" si="3"/>
        <v>2</v>
      </c>
      <c r="J52" s="332">
        <f t="shared" si="4"/>
        <v>2</v>
      </c>
      <c r="K52" s="334"/>
      <c r="L52" s="334"/>
      <c r="M52" s="334">
        <v>1</v>
      </c>
      <c r="N52" s="334"/>
      <c r="O52" s="334"/>
      <c r="P52" s="334"/>
      <c r="Q52" s="334"/>
      <c r="R52" s="334"/>
      <c r="S52" s="334"/>
      <c r="T52" s="334"/>
      <c r="U52" s="334"/>
      <c r="V52" s="334"/>
      <c r="W52" s="334"/>
      <c r="X52" s="334"/>
      <c r="Y52" s="334">
        <v>1</v>
      </c>
      <c r="Z52" s="334"/>
      <c r="AA52" s="334"/>
      <c r="AB52" s="334"/>
      <c r="AC52" s="334"/>
      <c r="AD52" s="334"/>
      <c r="AE52" s="334"/>
      <c r="AF52" s="334"/>
      <c r="AG52" s="334"/>
      <c r="AH52" s="334"/>
      <c r="AI52" s="334"/>
      <c r="AJ52" s="334"/>
      <c r="AK52" s="334"/>
      <c r="AL52" s="334"/>
      <c r="AM52" s="334"/>
      <c r="AN52" s="334"/>
      <c r="AO52" s="334"/>
      <c r="AP52" s="334"/>
      <c r="AQ52" s="334"/>
      <c r="AR52" s="334"/>
      <c r="AS52" s="334"/>
      <c r="AT52" s="334"/>
      <c r="AU52" s="334"/>
      <c r="AV52" s="334"/>
      <c r="AW52" s="334"/>
      <c r="AX52" s="334"/>
      <c r="AY52" s="334"/>
      <c r="AZ52" s="334"/>
      <c r="BA52" s="334"/>
      <c r="BB52" s="334"/>
      <c r="BC52" s="334"/>
      <c r="BD52" s="361"/>
      <c r="BE52" s="361"/>
      <c r="BF52" s="361"/>
      <c r="BG52" s="752"/>
      <c r="BH52" s="753"/>
      <c r="BI52" s="753"/>
      <c r="BJ52" s="753"/>
      <c r="BK52" s="752"/>
      <c r="BL52" s="752"/>
    </row>
    <row r="53" spans="1:64" ht="19.2" x14ac:dyDescent="0.2">
      <c r="A53" s="341">
        <v>45</v>
      </c>
      <c r="B53" s="749" t="s">
        <v>599</v>
      </c>
      <c r="C53" s="750" t="s">
        <v>290</v>
      </c>
      <c r="D53" s="333">
        <f t="shared" si="9"/>
        <v>59</v>
      </c>
      <c r="E53" s="404">
        <v>21258</v>
      </c>
      <c r="F53" s="334">
        <f t="shared" ref="F53:H54" si="10">SUM(K53,N53,Q53,T53,W53,Z53,AC53,AF53,AI53,AL53,AO53,AR53,AU53,AX53,BA53,BD53,BG53,BJ53)</f>
        <v>0</v>
      </c>
      <c r="G53" s="334">
        <f t="shared" si="10"/>
        <v>2</v>
      </c>
      <c r="H53" s="334">
        <f t="shared" si="10"/>
        <v>0</v>
      </c>
      <c r="I53" s="332">
        <f>SUM(K53:BL53)</f>
        <v>2</v>
      </c>
      <c r="J53" s="332">
        <f>SUM(H53+G53*2+F53*3)</f>
        <v>4</v>
      </c>
      <c r="K53" s="334"/>
      <c r="L53" s="334">
        <v>1</v>
      </c>
      <c r="M53" s="334"/>
      <c r="N53" s="334"/>
      <c r="O53" s="334"/>
      <c r="P53" s="334"/>
      <c r="Q53" s="334"/>
      <c r="R53" s="334"/>
      <c r="S53" s="334"/>
      <c r="T53" s="334"/>
      <c r="U53" s="334"/>
      <c r="V53" s="334"/>
      <c r="W53" s="334"/>
      <c r="X53" s="334"/>
      <c r="Y53" s="334"/>
      <c r="Z53" s="334"/>
      <c r="AA53" s="334">
        <v>1</v>
      </c>
      <c r="AB53" s="334"/>
      <c r="AC53" s="334"/>
      <c r="AD53" s="334"/>
      <c r="AE53" s="334"/>
      <c r="AF53" s="334"/>
      <c r="AG53" s="334"/>
      <c r="AH53" s="334"/>
      <c r="AI53" s="334"/>
      <c r="AJ53" s="334"/>
      <c r="AK53" s="334"/>
      <c r="AL53" s="334"/>
      <c r="AM53" s="334"/>
      <c r="AN53" s="334"/>
      <c r="AO53" s="334"/>
      <c r="AP53" s="334"/>
      <c r="AQ53" s="334"/>
      <c r="AR53" s="334"/>
      <c r="AS53" s="334"/>
      <c r="AT53" s="334"/>
      <c r="AU53" s="334"/>
      <c r="AV53" s="334"/>
      <c r="AW53" s="334"/>
      <c r="AX53" s="334"/>
      <c r="AY53" s="334"/>
      <c r="AZ53" s="334"/>
      <c r="BA53" s="334"/>
      <c r="BB53" s="334"/>
      <c r="BC53" s="334"/>
      <c r="BD53" s="361"/>
      <c r="BE53" s="361"/>
      <c r="BF53" s="361"/>
      <c r="BG53" s="752"/>
      <c r="BH53" s="753"/>
      <c r="BI53" s="753"/>
      <c r="BJ53" s="753"/>
      <c r="BK53" s="752"/>
      <c r="BL53" s="752"/>
    </row>
    <row r="54" spans="1:64" s="330" customFormat="1" ht="29.25" customHeight="1" x14ac:dyDescent="0.2">
      <c r="A54" s="341">
        <v>46</v>
      </c>
      <c r="B54" s="761" t="s">
        <v>301</v>
      </c>
      <c r="C54" s="762" t="s">
        <v>290</v>
      </c>
      <c r="D54" s="333">
        <f t="shared" si="9"/>
        <v>63</v>
      </c>
      <c r="E54" s="664">
        <v>19749</v>
      </c>
      <c r="F54" s="334">
        <f t="shared" si="10"/>
        <v>0</v>
      </c>
      <c r="G54" s="334">
        <f t="shared" si="10"/>
        <v>0</v>
      </c>
      <c r="H54" s="334">
        <f t="shared" si="10"/>
        <v>0</v>
      </c>
      <c r="I54" s="332">
        <f>SUM(K54:BL54)</f>
        <v>0</v>
      </c>
      <c r="J54" s="332">
        <f>SUM(H54+G54*2+F54*3)</f>
        <v>0</v>
      </c>
      <c r="K54" s="672"/>
      <c r="L54" s="672"/>
      <c r="M54" s="672"/>
      <c r="N54" s="672"/>
      <c r="O54" s="672"/>
      <c r="P54" s="672"/>
      <c r="Q54" s="672"/>
      <c r="R54" s="672"/>
      <c r="S54" s="672"/>
      <c r="T54" s="672"/>
      <c r="U54" s="672"/>
      <c r="V54" s="672"/>
      <c r="W54" s="672"/>
      <c r="X54" s="672"/>
      <c r="Y54" s="672"/>
      <c r="Z54" s="672"/>
      <c r="AA54" s="672"/>
      <c r="AB54" s="672"/>
      <c r="AC54" s="672"/>
      <c r="AD54" s="672"/>
      <c r="AE54" s="672"/>
      <c r="AF54" s="672"/>
      <c r="AG54" s="672"/>
      <c r="AH54" s="672"/>
      <c r="AI54" s="672"/>
      <c r="AJ54" s="672"/>
      <c r="AK54" s="672"/>
      <c r="AL54" s="672"/>
      <c r="AM54" s="672"/>
      <c r="AN54" s="672"/>
      <c r="AO54" s="672"/>
      <c r="AP54" s="672"/>
      <c r="AQ54" s="672"/>
      <c r="AR54" s="672"/>
      <c r="AS54" s="672"/>
      <c r="AT54" s="672"/>
      <c r="AU54" s="672"/>
      <c r="AV54" s="672"/>
      <c r="AW54" s="672"/>
      <c r="AX54" s="672"/>
      <c r="AY54" s="672"/>
      <c r="AZ54" s="672"/>
      <c r="BA54" s="672"/>
      <c r="BB54" s="672"/>
      <c r="BC54" s="672"/>
      <c r="BD54" s="361"/>
      <c r="BE54" s="361"/>
      <c r="BF54" s="361"/>
      <c r="BG54" s="752"/>
      <c r="BH54" s="753"/>
      <c r="BI54" s="753"/>
      <c r="BJ54" s="753"/>
      <c r="BK54" s="752"/>
      <c r="BL54" s="752"/>
    </row>
    <row r="55" spans="1:64" s="330" customFormat="1" ht="19.2" x14ac:dyDescent="0.2">
      <c r="A55" s="341">
        <v>47</v>
      </c>
      <c r="B55" s="749" t="s">
        <v>302</v>
      </c>
      <c r="C55" s="750" t="s">
        <v>303</v>
      </c>
      <c r="D55" s="716">
        <f t="shared" si="9"/>
        <v>65</v>
      </c>
      <c r="E55" s="404">
        <v>19011</v>
      </c>
      <c r="F55" s="751">
        <f t="shared" ref="F55:H57" si="11">SUM(K55,N55,Q55,T55,W55,Z55,AC55,AF55,AI55,AL55,AO55,AR55,AU55,AX55,BA55,BD55,BG55,BJ55)</f>
        <v>1</v>
      </c>
      <c r="G55" s="751">
        <f t="shared" si="11"/>
        <v>0</v>
      </c>
      <c r="H55" s="751">
        <f t="shared" si="11"/>
        <v>0</v>
      </c>
      <c r="I55" s="342">
        <f>SUM(K55:BL55)</f>
        <v>1</v>
      </c>
      <c r="J55" s="342">
        <f>SUM(H55+G55*2+F55*3)</f>
        <v>3</v>
      </c>
      <c r="K55" s="334">
        <v>1</v>
      </c>
      <c r="L55" s="334"/>
      <c r="M55" s="334"/>
      <c r="N55" s="334"/>
      <c r="O55" s="334"/>
      <c r="P55" s="334"/>
      <c r="Q55" s="334"/>
      <c r="R55" s="334"/>
      <c r="S55" s="334"/>
      <c r="T55" s="334"/>
      <c r="U55" s="334"/>
      <c r="V55" s="334"/>
      <c r="W55" s="334"/>
      <c r="X55" s="334"/>
      <c r="Y55" s="334"/>
      <c r="Z55" s="334"/>
      <c r="AA55" s="334"/>
      <c r="AB55" s="334"/>
      <c r="AC55" s="334"/>
      <c r="AD55" s="334"/>
      <c r="AE55" s="334"/>
      <c r="AF55" s="334"/>
      <c r="AG55" s="334"/>
      <c r="AH55" s="334"/>
      <c r="AI55" s="334"/>
      <c r="AJ55" s="334"/>
      <c r="AK55" s="334"/>
      <c r="AL55" s="334"/>
      <c r="AM55" s="334"/>
      <c r="AN55" s="334"/>
      <c r="AO55" s="334"/>
      <c r="AP55" s="334"/>
      <c r="AQ55" s="334"/>
      <c r="AR55" s="334"/>
      <c r="AS55" s="334"/>
      <c r="AT55" s="334"/>
      <c r="AU55" s="334"/>
      <c r="AV55" s="334"/>
      <c r="AW55" s="334"/>
      <c r="AX55" s="334"/>
      <c r="AY55" s="334"/>
      <c r="AZ55" s="334"/>
      <c r="BA55" s="334"/>
      <c r="BB55" s="334"/>
      <c r="BC55" s="334"/>
      <c r="BD55" s="361"/>
      <c r="BE55" s="361"/>
      <c r="BF55" s="361"/>
      <c r="BG55" s="752"/>
      <c r="BH55" s="753"/>
      <c r="BI55" s="753"/>
      <c r="BJ55" s="753"/>
      <c r="BK55" s="752"/>
      <c r="BL55" s="752"/>
    </row>
    <row r="56" spans="1:64" ht="19.2" x14ac:dyDescent="0.2">
      <c r="A56" s="341">
        <v>48</v>
      </c>
      <c r="B56" s="749" t="s">
        <v>304</v>
      </c>
      <c r="C56" s="750" t="s">
        <v>303</v>
      </c>
      <c r="D56" s="333">
        <f t="shared" ref="D56:D67" si="12">DATEDIF(E56,$AU$4,"y")</f>
        <v>66</v>
      </c>
      <c r="E56" s="404">
        <v>18434</v>
      </c>
      <c r="F56" s="334">
        <f t="shared" si="11"/>
        <v>2</v>
      </c>
      <c r="G56" s="334">
        <f t="shared" si="11"/>
        <v>0</v>
      </c>
      <c r="H56" s="334">
        <f t="shared" si="11"/>
        <v>0</v>
      </c>
      <c r="I56" s="332">
        <f>SUM(K56:BL56)</f>
        <v>2</v>
      </c>
      <c r="J56" s="332">
        <f>SUM(H56+G56*2+F56*3)</f>
        <v>6</v>
      </c>
      <c r="K56" s="334">
        <v>1</v>
      </c>
      <c r="L56" s="334"/>
      <c r="M56" s="334"/>
      <c r="N56" s="334"/>
      <c r="O56" s="334"/>
      <c r="P56" s="334"/>
      <c r="Q56" s="334"/>
      <c r="R56" s="334"/>
      <c r="S56" s="334"/>
      <c r="T56" s="334"/>
      <c r="U56" s="334"/>
      <c r="V56" s="334"/>
      <c r="W56" s="334"/>
      <c r="X56" s="334"/>
      <c r="Y56" s="334"/>
      <c r="Z56" s="334"/>
      <c r="AA56" s="334"/>
      <c r="AB56" s="334"/>
      <c r="AC56" s="334"/>
      <c r="AD56" s="334"/>
      <c r="AE56" s="334"/>
      <c r="AF56" s="334"/>
      <c r="AG56" s="334"/>
      <c r="AH56" s="334"/>
      <c r="AI56" s="334"/>
      <c r="AJ56" s="334"/>
      <c r="AK56" s="334"/>
      <c r="AL56" s="334"/>
      <c r="AM56" s="334"/>
      <c r="AN56" s="334"/>
      <c r="AO56" s="334">
        <v>1</v>
      </c>
      <c r="AP56" s="334"/>
      <c r="AQ56" s="334"/>
      <c r="AR56" s="334"/>
      <c r="AS56" s="334"/>
      <c r="AT56" s="334"/>
      <c r="AU56" s="334"/>
      <c r="AV56" s="334"/>
      <c r="AW56" s="334"/>
      <c r="AX56" s="334"/>
      <c r="AY56" s="334"/>
      <c r="AZ56" s="334"/>
      <c r="BA56" s="334"/>
      <c r="BB56" s="334"/>
      <c r="BC56" s="334"/>
      <c r="BD56" s="361"/>
      <c r="BE56" s="361"/>
      <c r="BF56" s="361"/>
      <c r="BG56" s="752"/>
      <c r="BH56" s="753"/>
      <c r="BI56" s="753"/>
      <c r="BJ56" s="753"/>
      <c r="BK56" s="752"/>
      <c r="BL56" s="752"/>
    </row>
    <row r="57" spans="1:64" s="330" customFormat="1" ht="19.2" x14ac:dyDescent="0.2">
      <c r="A57" s="341">
        <v>49</v>
      </c>
      <c r="B57" s="749" t="s">
        <v>195</v>
      </c>
      <c r="C57" s="750" t="s">
        <v>303</v>
      </c>
      <c r="D57" s="333">
        <f t="shared" si="12"/>
        <v>66</v>
      </c>
      <c r="E57" s="404">
        <v>18380</v>
      </c>
      <c r="F57" s="334">
        <f t="shared" si="11"/>
        <v>0</v>
      </c>
      <c r="G57" s="334">
        <f t="shared" si="11"/>
        <v>0</v>
      </c>
      <c r="H57" s="334">
        <f t="shared" si="11"/>
        <v>3</v>
      </c>
      <c r="I57" s="332">
        <f>SUM(K57:BL57)</f>
        <v>3</v>
      </c>
      <c r="J57" s="332">
        <f>SUM(H57+G57*2+F57*3)</f>
        <v>3</v>
      </c>
      <c r="K57" s="334"/>
      <c r="L57" s="334"/>
      <c r="M57" s="334">
        <v>1</v>
      </c>
      <c r="N57" s="334"/>
      <c r="O57" s="334"/>
      <c r="P57" s="334"/>
      <c r="Q57" s="334"/>
      <c r="R57" s="334"/>
      <c r="S57" s="334"/>
      <c r="T57" s="334"/>
      <c r="U57" s="334"/>
      <c r="V57" s="334"/>
      <c r="W57" s="334"/>
      <c r="X57" s="334"/>
      <c r="Y57" s="334"/>
      <c r="Z57" s="334"/>
      <c r="AA57" s="334"/>
      <c r="AB57" s="334">
        <v>1</v>
      </c>
      <c r="AC57" s="334"/>
      <c r="AD57" s="334"/>
      <c r="AE57" s="334"/>
      <c r="AF57" s="334"/>
      <c r="AG57" s="334"/>
      <c r="AH57" s="334"/>
      <c r="AI57" s="334"/>
      <c r="AJ57" s="334"/>
      <c r="AK57" s="334"/>
      <c r="AL57" s="334"/>
      <c r="AM57" s="334"/>
      <c r="AN57" s="334"/>
      <c r="AO57" s="334"/>
      <c r="AP57" s="334"/>
      <c r="AQ57" s="334">
        <v>1</v>
      </c>
      <c r="AR57" s="334"/>
      <c r="AS57" s="334"/>
      <c r="AT57" s="334"/>
      <c r="AU57" s="334"/>
      <c r="AV57" s="334"/>
      <c r="AW57" s="334"/>
      <c r="AX57" s="334"/>
      <c r="AY57" s="334"/>
      <c r="AZ57" s="334"/>
      <c r="BA57" s="334"/>
      <c r="BB57" s="334"/>
      <c r="BC57" s="334"/>
      <c r="BD57" s="361"/>
      <c r="BE57" s="361"/>
      <c r="BF57" s="361"/>
      <c r="BG57" s="752"/>
      <c r="BH57" s="753"/>
      <c r="BI57" s="753"/>
      <c r="BJ57" s="753"/>
      <c r="BK57" s="752"/>
      <c r="BL57" s="752"/>
    </row>
    <row r="58" spans="1:64" ht="19.2" x14ac:dyDescent="0.2">
      <c r="A58" s="341">
        <v>50</v>
      </c>
      <c r="B58" s="749" t="s">
        <v>305</v>
      </c>
      <c r="C58" s="750" t="s">
        <v>303</v>
      </c>
      <c r="D58" s="333">
        <f t="shared" si="12"/>
        <v>66</v>
      </c>
      <c r="E58" s="404">
        <v>18587</v>
      </c>
      <c r="F58" s="334">
        <f t="shared" ref="F58:F100" si="13">SUM(K58,N58,Q58,T58,W58,Z58,AC58,AF58,AI58,AL58,AO58,AR58,AU58,AX58,BA58,BD58,BG58,BJ58)</f>
        <v>0</v>
      </c>
      <c r="G58" s="334">
        <f t="shared" ref="G58:G100" si="14">SUM(L58,O58,R58,U58,X58,AA58,AD58,AG58,AJ58,AM58,AP58,AS58,AV58,AY58,BB58,BE58,BH58,BK58)</f>
        <v>1</v>
      </c>
      <c r="H58" s="334">
        <f t="shared" ref="H58:H100" si="15">SUM(M58,P58,S58,V58,Y58,AB58,AE58,AH58,AK58,AN58,AQ58,AT58,AW58,AZ58,BC58,BF58,BI58,BL58)</f>
        <v>0</v>
      </c>
      <c r="I58" s="332">
        <f t="shared" ref="I58:I100" si="16">SUM(K58:BL58)</f>
        <v>1</v>
      </c>
      <c r="J58" s="332">
        <f t="shared" ref="J58:J101" si="17">SUM(H58+G58*2+F58*3)</f>
        <v>2</v>
      </c>
      <c r="K58" s="334"/>
      <c r="L58" s="334"/>
      <c r="M58" s="334"/>
      <c r="N58" s="334"/>
      <c r="O58" s="334">
        <v>1</v>
      </c>
      <c r="P58" s="334"/>
      <c r="Q58" s="334"/>
      <c r="R58" s="334"/>
      <c r="S58" s="334"/>
      <c r="T58" s="334"/>
      <c r="U58" s="334"/>
      <c r="V58" s="334"/>
      <c r="W58" s="334"/>
      <c r="X58" s="334"/>
      <c r="Y58" s="334"/>
      <c r="Z58" s="334"/>
      <c r="AA58" s="334"/>
      <c r="AB58" s="334"/>
      <c r="AC58" s="334"/>
      <c r="AD58" s="334"/>
      <c r="AE58" s="334"/>
      <c r="AF58" s="334"/>
      <c r="AG58" s="334"/>
      <c r="AH58" s="334"/>
      <c r="AI58" s="334"/>
      <c r="AJ58" s="334"/>
      <c r="AK58" s="334"/>
      <c r="AL58" s="334"/>
      <c r="AM58" s="334"/>
      <c r="AN58" s="334"/>
      <c r="AO58" s="334"/>
      <c r="AP58" s="334"/>
      <c r="AQ58" s="334"/>
      <c r="AR58" s="334"/>
      <c r="AS58" s="334"/>
      <c r="AT58" s="334"/>
      <c r="AU58" s="334"/>
      <c r="AV58" s="334"/>
      <c r="AW58" s="334"/>
      <c r="AX58" s="334"/>
      <c r="AY58" s="334"/>
      <c r="AZ58" s="334"/>
      <c r="BA58" s="334"/>
      <c r="BB58" s="334"/>
      <c r="BC58" s="334"/>
      <c r="BD58" s="361"/>
      <c r="BE58" s="361"/>
      <c r="BF58" s="361"/>
      <c r="BG58" s="752"/>
      <c r="BH58" s="753"/>
      <c r="BI58" s="753"/>
      <c r="BJ58" s="753"/>
      <c r="BK58" s="752"/>
      <c r="BL58" s="752"/>
    </row>
    <row r="59" spans="1:64" s="330" customFormat="1" ht="19.2" x14ac:dyDescent="0.2">
      <c r="A59" s="341">
        <v>51</v>
      </c>
      <c r="B59" s="749" t="s">
        <v>196</v>
      </c>
      <c r="C59" s="750" t="s">
        <v>303</v>
      </c>
      <c r="D59" s="333">
        <f t="shared" si="12"/>
        <v>69</v>
      </c>
      <c r="E59" s="404">
        <v>17476</v>
      </c>
      <c r="F59" s="334">
        <f t="shared" si="13"/>
        <v>0</v>
      </c>
      <c r="G59" s="334">
        <f t="shared" si="14"/>
        <v>0</v>
      </c>
      <c r="H59" s="334">
        <f t="shared" si="15"/>
        <v>0</v>
      </c>
      <c r="I59" s="332">
        <f t="shared" si="16"/>
        <v>0</v>
      </c>
      <c r="J59" s="332">
        <f t="shared" si="17"/>
        <v>0</v>
      </c>
      <c r="K59" s="334"/>
      <c r="L59" s="334"/>
      <c r="M59" s="334"/>
      <c r="N59" s="334"/>
      <c r="O59" s="334"/>
      <c r="P59" s="334"/>
      <c r="Q59" s="334"/>
      <c r="R59" s="334"/>
      <c r="S59" s="334"/>
      <c r="T59" s="334"/>
      <c r="U59" s="334"/>
      <c r="V59" s="334"/>
      <c r="W59" s="334"/>
      <c r="X59" s="334"/>
      <c r="Y59" s="334"/>
      <c r="Z59" s="334"/>
      <c r="AA59" s="334"/>
      <c r="AB59" s="334"/>
      <c r="AC59" s="334"/>
      <c r="AD59" s="334"/>
      <c r="AE59" s="334"/>
      <c r="AF59" s="334"/>
      <c r="AG59" s="334"/>
      <c r="AH59" s="334"/>
      <c r="AI59" s="334"/>
      <c r="AJ59" s="334"/>
      <c r="AK59" s="334"/>
      <c r="AL59" s="334"/>
      <c r="AM59" s="334"/>
      <c r="AN59" s="334"/>
      <c r="AO59" s="334"/>
      <c r="AP59" s="334"/>
      <c r="AQ59" s="334"/>
      <c r="AR59" s="334"/>
      <c r="AS59" s="334"/>
      <c r="AT59" s="334"/>
      <c r="AU59" s="334"/>
      <c r="AV59" s="334"/>
      <c r="AW59" s="334"/>
      <c r="AX59" s="334"/>
      <c r="AY59" s="334"/>
      <c r="AZ59" s="334"/>
      <c r="BA59" s="334"/>
      <c r="BB59" s="334"/>
      <c r="BC59" s="334"/>
      <c r="BD59" s="361"/>
      <c r="BE59" s="361"/>
      <c r="BF59" s="361"/>
      <c r="BG59" s="752"/>
      <c r="BH59" s="753"/>
      <c r="BI59" s="753"/>
      <c r="BJ59" s="753"/>
      <c r="BK59" s="752"/>
      <c r="BL59" s="752"/>
    </row>
    <row r="60" spans="1:64" ht="19.2" x14ac:dyDescent="0.2">
      <c r="A60" s="341">
        <v>52</v>
      </c>
      <c r="B60" s="749" t="s">
        <v>292</v>
      </c>
      <c r="C60" s="750" t="s">
        <v>303</v>
      </c>
      <c r="D60" s="333">
        <f t="shared" si="12"/>
        <v>66</v>
      </c>
      <c r="E60" s="404">
        <v>18609</v>
      </c>
      <c r="F60" s="334">
        <f t="shared" si="13"/>
        <v>0</v>
      </c>
      <c r="G60" s="334">
        <f t="shared" si="14"/>
        <v>0</v>
      </c>
      <c r="H60" s="334">
        <f t="shared" si="15"/>
        <v>0</v>
      </c>
      <c r="I60" s="332">
        <f t="shared" si="16"/>
        <v>0</v>
      </c>
      <c r="J60" s="332">
        <f t="shared" si="17"/>
        <v>0</v>
      </c>
      <c r="K60" s="334"/>
      <c r="L60" s="334"/>
      <c r="M60" s="334"/>
      <c r="N60" s="334"/>
      <c r="O60" s="334"/>
      <c r="P60" s="334"/>
      <c r="Q60" s="334"/>
      <c r="R60" s="334"/>
      <c r="S60" s="334"/>
      <c r="T60" s="334"/>
      <c r="U60" s="334"/>
      <c r="V60" s="334"/>
      <c r="W60" s="334"/>
      <c r="X60" s="334"/>
      <c r="Y60" s="334"/>
      <c r="Z60" s="334"/>
      <c r="AA60" s="334"/>
      <c r="AB60" s="334"/>
      <c r="AC60" s="334"/>
      <c r="AD60" s="334"/>
      <c r="AE60" s="334"/>
      <c r="AF60" s="334"/>
      <c r="AG60" s="334"/>
      <c r="AH60" s="334"/>
      <c r="AI60" s="334"/>
      <c r="AJ60" s="334"/>
      <c r="AK60" s="334"/>
      <c r="AL60" s="334"/>
      <c r="AM60" s="334"/>
      <c r="AN60" s="334"/>
      <c r="AO60" s="334"/>
      <c r="AP60" s="334"/>
      <c r="AQ60" s="334"/>
      <c r="AR60" s="334"/>
      <c r="AS60" s="334"/>
      <c r="AT60" s="334"/>
      <c r="AU60" s="334"/>
      <c r="AV60" s="334"/>
      <c r="AW60" s="334"/>
      <c r="AX60" s="334"/>
      <c r="AY60" s="334"/>
      <c r="AZ60" s="334"/>
      <c r="BA60" s="334"/>
      <c r="BB60" s="334"/>
      <c r="BC60" s="334"/>
      <c r="BD60" s="361"/>
      <c r="BE60" s="361"/>
      <c r="BF60" s="361"/>
      <c r="BG60" s="752"/>
      <c r="BH60" s="753"/>
      <c r="BI60" s="753"/>
      <c r="BJ60" s="753"/>
      <c r="BK60" s="752"/>
      <c r="BL60" s="752"/>
    </row>
    <row r="61" spans="1:64" s="330" customFormat="1" ht="19.2" x14ac:dyDescent="0.2">
      <c r="A61" s="341">
        <v>53</v>
      </c>
      <c r="B61" s="749" t="s">
        <v>697</v>
      </c>
      <c r="C61" s="750" t="s">
        <v>303</v>
      </c>
      <c r="D61" s="333">
        <f t="shared" si="12"/>
        <v>76</v>
      </c>
      <c r="E61" s="404">
        <v>15029</v>
      </c>
      <c r="F61" s="334">
        <f t="shared" si="13"/>
        <v>0</v>
      </c>
      <c r="G61" s="334">
        <f t="shared" si="14"/>
        <v>0</v>
      </c>
      <c r="H61" s="334">
        <f t="shared" si="15"/>
        <v>0</v>
      </c>
      <c r="I61" s="332">
        <f t="shared" si="16"/>
        <v>0</v>
      </c>
      <c r="J61" s="332">
        <f t="shared" si="17"/>
        <v>0</v>
      </c>
      <c r="K61" s="334"/>
      <c r="L61" s="334"/>
      <c r="M61" s="334"/>
      <c r="N61" s="334"/>
      <c r="O61" s="334"/>
      <c r="P61" s="334"/>
      <c r="Q61" s="334"/>
      <c r="R61" s="334"/>
      <c r="S61" s="334"/>
      <c r="T61" s="334"/>
      <c r="U61" s="334"/>
      <c r="V61" s="334"/>
      <c r="W61" s="334"/>
      <c r="X61" s="334"/>
      <c r="Y61" s="334"/>
      <c r="Z61" s="334"/>
      <c r="AA61" s="334"/>
      <c r="AB61" s="334"/>
      <c r="AC61" s="334"/>
      <c r="AD61" s="334"/>
      <c r="AE61" s="334"/>
      <c r="AF61" s="334"/>
      <c r="AG61" s="334"/>
      <c r="AH61" s="334"/>
      <c r="AI61" s="334"/>
      <c r="AJ61" s="334"/>
      <c r="AK61" s="334"/>
      <c r="AL61" s="334"/>
      <c r="AM61" s="334"/>
      <c r="AN61" s="334"/>
      <c r="AO61" s="334"/>
      <c r="AP61" s="334"/>
      <c r="AQ61" s="334"/>
      <c r="AR61" s="334"/>
      <c r="AS61" s="334"/>
      <c r="AT61" s="334"/>
      <c r="AU61" s="334"/>
      <c r="AV61" s="334"/>
      <c r="AW61" s="334"/>
      <c r="AX61" s="334"/>
      <c r="AY61" s="334"/>
      <c r="AZ61" s="334"/>
      <c r="BA61" s="334"/>
      <c r="BB61" s="334"/>
      <c r="BC61" s="334"/>
      <c r="BD61" s="361"/>
      <c r="BE61" s="361"/>
      <c r="BF61" s="361"/>
      <c r="BG61" s="752"/>
      <c r="BH61" s="753"/>
      <c r="BI61" s="753"/>
      <c r="BJ61" s="753"/>
      <c r="BK61" s="752"/>
      <c r="BL61" s="752"/>
    </row>
    <row r="62" spans="1:64" ht="19.2" x14ac:dyDescent="0.2">
      <c r="A62" s="341">
        <v>54</v>
      </c>
      <c r="B62" s="749" t="s">
        <v>307</v>
      </c>
      <c r="C62" s="750" t="s">
        <v>303</v>
      </c>
      <c r="D62" s="333">
        <f t="shared" si="12"/>
        <v>70</v>
      </c>
      <c r="E62" s="404">
        <v>17148</v>
      </c>
      <c r="F62" s="334">
        <f t="shared" si="13"/>
        <v>0</v>
      </c>
      <c r="G62" s="334">
        <f t="shared" si="14"/>
        <v>0</v>
      </c>
      <c r="H62" s="334">
        <f t="shared" si="15"/>
        <v>2</v>
      </c>
      <c r="I62" s="332">
        <f t="shared" si="16"/>
        <v>2</v>
      </c>
      <c r="J62" s="332">
        <f t="shared" si="17"/>
        <v>2</v>
      </c>
      <c r="K62" s="334"/>
      <c r="L62" s="334"/>
      <c r="M62" s="334">
        <v>1</v>
      </c>
      <c r="N62" s="334"/>
      <c r="O62" s="334"/>
      <c r="P62" s="334"/>
      <c r="Q62" s="334"/>
      <c r="R62" s="334"/>
      <c r="S62" s="334"/>
      <c r="T62" s="334"/>
      <c r="U62" s="334"/>
      <c r="V62" s="334"/>
      <c r="W62" s="334"/>
      <c r="X62" s="334"/>
      <c r="Y62" s="334"/>
      <c r="Z62" s="334"/>
      <c r="AA62" s="334"/>
      <c r="AB62" s="334"/>
      <c r="AC62" s="334"/>
      <c r="AD62" s="334"/>
      <c r="AE62" s="334"/>
      <c r="AF62" s="334"/>
      <c r="AG62" s="334"/>
      <c r="AH62" s="334"/>
      <c r="AI62" s="334"/>
      <c r="AJ62" s="334"/>
      <c r="AK62" s="334">
        <v>1</v>
      </c>
      <c r="AL62" s="334"/>
      <c r="AM62" s="334"/>
      <c r="AN62" s="334"/>
      <c r="AO62" s="334"/>
      <c r="AP62" s="334"/>
      <c r="AQ62" s="334"/>
      <c r="AR62" s="334"/>
      <c r="AS62" s="334"/>
      <c r="AT62" s="334"/>
      <c r="AU62" s="334"/>
      <c r="AV62" s="334"/>
      <c r="AW62" s="334"/>
      <c r="AX62" s="334"/>
      <c r="AY62" s="334"/>
      <c r="AZ62" s="334"/>
      <c r="BA62" s="334"/>
      <c r="BB62" s="334"/>
      <c r="BC62" s="334"/>
      <c r="BD62" s="361"/>
      <c r="BE62" s="361"/>
      <c r="BF62" s="361"/>
      <c r="BG62" s="752"/>
      <c r="BH62" s="753"/>
      <c r="BI62" s="753"/>
      <c r="BJ62" s="753"/>
      <c r="BK62" s="752"/>
      <c r="BL62" s="752"/>
    </row>
    <row r="63" spans="1:64" s="330" customFormat="1" ht="19.2" x14ac:dyDescent="0.2">
      <c r="A63" s="341">
        <v>55</v>
      </c>
      <c r="B63" s="749" t="s">
        <v>308</v>
      </c>
      <c r="C63" s="750" t="s">
        <v>303</v>
      </c>
      <c r="D63" s="333">
        <f t="shared" si="12"/>
        <v>62</v>
      </c>
      <c r="E63" s="404">
        <v>19954</v>
      </c>
      <c r="F63" s="334">
        <f t="shared" si="13"/>
        <v>0</v>
      </c>
      <c r="G63" s="334">
        <f t="shared" si="14"/>
        <v>0</v>
      </c>
      <c r="H63" s="334">
        <f t="shared" si="15"/>
        <v>0</v>
      </c>
      <c r="I63" s="332">
        <f t="shared" si="16"/>
        <v>0</v>
      </c>
      <c r="J63" s="332">
        <f t="shared" si="17"/>
        <v>0</v>
      </c>
      <c r="K63" s="334"/>
      <c r="L63" s="334"/>
      <c r="M63" s="334"/>
      <c r="N63" s="334"/>
      <c r="O63" s="334"/>
      <c r="P63" s="334"/>
      <c r="Q63" s="334"/>
      <c r="R63" s="334"/>
      <c r="S63" s="334"/>
      <c r="T63" s="334"/>
      <c r="U63" s="334"/>
      <c r="V63" s="334"/>
      <c r="W63" s="334"/>
      <c r="X63" s="334"/>
      <c r="Y63" s="334"/>
      <c r="Z63" s="334"/>
      <c r="AA63" s="334"/>
      <c r="AB63" s="334"/>
      <c r="AC63" s="334"/>
      <c r="AD63" s="334"/>
      <c r="AE63" s="334"/>
      <c r="AF63" s="334"/>
      <c r="AG63" s="334"/>
      <c r="AH63" s="334"/>
      <c r="AI63" s="334"/>
      <c r="AJ63" s="334"/>
      <c r="AK63" s="334"/>
      <c r="AL63" s="334"/>
      <c r="AM63" s="334"/>
      <c r="AN63" s="334"/>
      <c r="AO63" s="334"/>
      <c r="AP63" s="334"/>
      <c r="AQ63" s="334"/>
      <c r="AR63" s="334"/>
      <c r="AS63" s="334"/>
      <c r="AT63" s="334"/>
      <c r="AU63" s="334"/>
      <c r="AV63" s="334"/>
      <c r="AW63" s="334"/>
      <c r="AX63" s="334"/>
      <c r="AY63" s="334"/>
      <c r="AZ63" s="334"/>
      <c r="BA63" s="334"/>
      <c r="BB63" s="334"/>
      <c r="BC63" s="334"/>
      <c r="BD63" s="361"/>
      <c r="BE63" s="361"/>
      <c r="BF63" s="361"/>
      <c r="BG63" s="752"/>
      <c r="BH63" s="753"/>
      <c r="BI63" s="753"/>
      <c r="BJ63" s="753"/>
      <c r="BK63" s="752"/>
      <c r="BL63" s="752"/>
    </row>
    <row r="64" spans="1:64" ht="19.2" x14ac:dyDescent="0.2">
      <c r="A64" s="341">
        <v>56</v>
      </c>
      <c r="B64" s="749" t="s">
        <v>309</v>
      </c>
      <c r="C64" s="750" t="s">
        <v>303</v>
      </c>
      <c r="D64" s="333">
        <f t="shared" si="12"/>
        <v>69</v>
      </c>
      <c r="E64" s="404">
        <v>17589</v>
      </c>
      <c r="F64" s="334">
        <f t="shared" si="13"/>
        <v>0</v>
      </c>
      <c r="G64" s="334">
        <f t="shared" si="14"/>
        <v>2</v>
      </c>
      <c r="H64" s="334">
        <f t="shared" si="15"/>
        <v>0</v>
      </c>
      <c r="I64" s="332">
        <f t="shared" si="16"/>
        <v>2</v>
      </c>
      <c r="J64" s="332">
        <f t="shared" si="17"/>
        <v>4</v>
      </c>
      <c r="K64" s="334"/>
      <c r="L64" s="334"/>
      <c r="M64" s="334"/>
      <c r="N64" s="334"/>
      <c r="O64" s="334"/>
      <c r="P64" s="334"/>
      <c r="Q64" s="334"/>
      <c r="R64" s="334"/>
      <c r="S64" s="334"/>
      <c r="T64" s="334"/>
      <c r="U64" s="334"/>
      <c r="V64" s="334"/>
      <c r="W64" s="334"/>
      <c r="X64" s="334">
        <v>1</v>
      </c>
      <c r="Y64" s="334"/>
      <c r="Z64" s="334"/>
      <c r="AA64" s="334"/>
      <c r="AB64" s="334"/>
      <c r="AC64" s="334"/>
      <c r="AD64" s="334"/>
      <c r="AE64" s="334"/>
      <c r="AF64" s="334"/>
      <c r="AG64" s="334"/>
      <c r="AH64" s="334"/>
      <c r="AI64" s="334"/>
      <c r="AJ64" s="334"/>
      <c r="AK64" s="334"/>
      <c r="AL64" s="334"/>
      <c r="AM64" s="334"/>
      <c r="AN64" s="334"/>
      <c r="AO64" s="334"/>
      <c r="AP64" s="334">
        <v>1</v>
      </c>
      <c r="AQ64" s="334"/>
      <c r="AR64" s="334"/>
      <c r="AS64" s="334"/>
      <c r="AT64" s="334"/>
      <c r="AU64" s="334"/>
      <c r="AV64" s="334"/>
      <c r="AW64" s="334"/>
      <c r="AX64" s="334"/>
      <c r="AY64" s="334"/>
      <c r="AZ64" s="334"/>
      <c r="BA64" s="334"/>
      <c r="BB64" s="334"/>
      <c r="BC64" s="334"/>
      <c r="BD64" s="361"/>
      <c r="BE64" s="361"/>
      <c r="BF64" s="361"/>
      <c r="BG64" s="752"/>
      <c r="BH64" s="753"/>
      <c r="BI64" s="753"/>
      <c r="BJ64" s="753"/>
      <c r="BK64" s="752"/>
      <c r="BL64" s="752"/>
    </row>
    <row r="65" spans="1:64" ht="19.2" x14ac:dyDescent="0.2">
      <c r="A65" s="341">
        <v>57</v>
      </c>
      <c r="B65" s="749" t="s">
        <v>192</v>
      </c>
      <c r="C65" s="750" t="s">
        <v>303</v>
      </c>
      <c r="D65" s="333">
        <f t="shared" si="12"/>
        <v>71</v>
      </c>
      <c r="E65" s="404">
        <v>16728</v>
      </c>
      <c r="F65" s="334">
        <f>SUM(K65,N65,Q65,T65,W65,Z65,AC65,AF65,AI65,AL65,AO65,AR65,AU65,AX65,BA65,BD65,BG65,BJ65)</f>
        <v>0</v>
      </c>
      <c r="G65" s="334">
        <f>SUM(L65,O65,R65,U65,X65,AA65,AD65,AG65,AJ65,AM65,AP65,AS65,AV65,AY65,BB65,BE65,BH65,BK65)</f>
        <v>0</v>
      </c>
      <c r="H65" s="334">
        <f>SUM(M65,P65,S65,V65,Y65,AB65,AE65,AH65,AK65,AN65,AQ65,AT65,AW65,AZ65,BC65,BF65,BI65,BL65)</f>
        <v>1</v>
      </c>
      <c r="I65" s="332">
        <f>SUM(K65:BL65)</f>
        <v>1</v>
      </c>
      <c r="J65" s="332">
        <f>SUM(H65+G65*2+F65*3)</f>
        <v>1</v>
      </c>
      <c r="K65" s="334"/>
      <c r="L65" s="334"/>
      <c r="M65" s="334"/>
      <c r="N65" s="334"/>
      <c r="O65" s="334"/>
      <c r="P65" s="334"/>
      <c r="Q65" s="334"/>
      <c r="R65" s="334"/>
      <c r="S65" s="334"/>
      <c r="T65" s="334"/>
      <c r="U65" s="334"/>
      <c r="V65" s="334"/>
      <c r="W65" s="334"/>
      <c r="X65" s="334"/>
      <c r="Y65" s="334"/>
      <c r="Z65" s="334"/>
      <c r="AA65" s="334"/>
      <c r="AB65" s="334"/>
      <c r="AC65" s="334"/>
      <c r="AD65" s="334"/>
      <c r="AE65" s="334"/>
      <c r="AF65" s="334"/>
      <c r="AG65" s="334"/>
      <c r="AH65" s="334"/>
      <c r="AI65" s="334"/>
      <c r="AJ65" s="334"/>
      <c r="AK65" s="334"/>
      <c r="AL65" s="334"/>
      <c r="AM65" s="334"/>
      <c r="AN65" s="334"/>
      <c r="AO65" s="334"/>
      <c r="AP65" s="334"/>
      <c r="AQ65" s="334">
        <v>1</v>
      </c>
      <c r="AR65" s="334"/>
      <c r="AS65" s="334"/>
      <c r="AT65" s="334"/>
      <c r="AU65" s="334"/>
      <c r="AV65" s="334"/>
      <c r="AW65" s="334"/>
      <c r="AX65" s="334"/>
      <c r="AY65" s="334"/>
      <c r="AZ65" s="334"/>
      <c r="BA65" s="334"/>
      <c r="BB65" s="334"/>
      <c r="BC65" s="334"/>
      <c r="BD65" s="361"/>
      <c r="BE65" s="361"/>
      <c r="BF65" s="361"/>
      <c r="BG65" s="752"/>
      <c r="BH65" s="753"/>
      <c r="BI65" s="753"/>
      <c r="BJ65" s="753"/>
      <c r="BK65" s="752"/>
      <c r="BL65" s="752"/>
    </row>
    <row r="66" spans="1:64" s="330" customFormat="1" ht="19.2" x14ac:dyDescent="0.2">
      <c r="A66" s="341">
        <v>58</v>
      </c>
      <c r="B66" s="749" t="s">
        <v>310</v>
      </c>
      <c r="C66" s="750" t="s">
        <v>303</v>
      </c>
      <c r="D66" s="333">
        <f t="shared" si="12"/>
        <v>68</v>
      </c>
      <c r="E66" s="404">
        <v>17928</v>
      </c>
      <c r="F66" s="334">
        <f t="shared" si="13"/>
        <v>1</v>
      </c>
      <c r="G66" s="334">
        <f t="shared" si="14"/>
        <v>0</v>
      </c>
      <c r="H66" s="334">
        <f t="shared" si="15"/>
        <v>0</v>
      </c>
      <c r="I66" s="332">
        <f t="shared" si="16"/>
        <v>1</v>
      </c>
      <c r="J66" s="332">
        <f t="shared" si="17"/>
        <v>3</v>
      </c>
      <c r="K66" s="334"/>
      <c r="L66" s="334"/>
      <c r="M66" s="334"/>
      <c r="N66" s="334"/>
      <c r="O66" s="334"/>
      <c r="P66" s="334"/>
      <c r="Q66" s="334"/>
      <c r="R66" s="334"/>
      <c r="S66" s="334"/>
      <c r="T66" s="334"/>
      <c r="U66" s="334"/>
      <c r="V66" s="334"/>
      <c r="W66" s="334"/>
      <c r="X66" s="334"/>
      <c r="Y66" s="334"/>
      <c r="Z66" s="334">
        <v>1</v>
      </c>
      <c r="AA66" s="334"/>
      <c r="AB66" s="334"/>
      <c r="AC66" s="334"/>
      <c r="AD66" s="334"/>
      <c r="AE66" s="334"/>
      <c r="AF66" s="334"/>
      <c r="AG66" s="334"/>
      <c r="AH66" s="334"/>
      <c r="AI66" s="334"/>
      <c r="AJ66" s="334"/>
      <c r="AK66" s="334"/>
      <c r="AL66" s="334"/>
      <c r="AM66" s="334"/>
      <c r="AN66" s="334"/>
      <c r="AO66" s="334"/>
      <c r="AP66" s="334"/>
      <c r="AQ66" s="334"/>
      <c r="AR66" s="334"/>
      <c r="AS66" s="334"/>
      <c r="AT66" s="334"/>
      <c r="AU66" s="334"/>
      <c r="AV66" s="334"/>
      <c r="AW66" s="334"/>
      <c r="AX66" s="334"/>
      <c r="AY66" s="334"/>
      <c r="AZ66" s="334"/>
      <c r="BA66" s="334"/>
      <c r="BB66" s="334"/>
      <c r="BC66" s="334"/>
      <c r="BD66" s="361"/>
      <c r="BE66" s="361"/>
      <c r="BF66" s="361"/>
      <c r="BG66" s="752"/>
      <c r="BH66" s="753"/>
      <c r="BI66" s="753"/>
      <c r="BJ66" s="753"/>
      <c r="BK66" s="752"/>
      <c r="BL66" s="752"/>
    </row>
    <row r="67" spans="1:64" ht="19.2" x14ac:dyDescent="0.2">
      <c r="A67" s="341">
        <v>59</v>
      </c>
      <c r="B67" s="749" t="s">
        <v>311</v>
      </c>
      <c r="C67" s="750" t="s">
        <v>303</v>
      </c>
      <c r="D67" s="333">
        <f t="shared" si="12"/>
        <v>61</v>
      </c>
      <c r="E67" s="664">
        <v>20187</v>
      </c>
      <c r="F67" s="672">
        <f t="shared" si="13"/>
        <v>0</v>
      </c>
      <c r="G67" s="672">
        <f t="shared" si="14"/>
        <v>0</v>
      </c>
      <c r="H67" s="672">
        <f t="shared" si="15"/>
        <v>0</v>
      </c>
      <c r="I67" s="337">
        <f t="shared" si="16"/>
        <v>0</v>
      </c>
      <c r="J67" s="337">
        <f t="shared" si="17"/>
        <v>0</v>
      </c>
      <c r="K67" s="334"/>
      <c r="L67" s="334"/>
      <c r="M67" s="334"/>
      <c r="N67" s="334"/>
      <c r="O67" s="334"/>
      <c r="P67" s="334"/>
      <c r="Q67" s="334"/>
      <c r="R67" s="334"/>
      <c r="S67" s="334"/>
      <c r="T67" s="334"/>
      <c r="U67" s="334"/>
      <c r="V67" s="334"/>
      <c r="W67" s="334"/>
      <c r="X67" s="334"/>
      <c r="Y67" s="334"/>
      <c r="Z67" s="334"/>
      <c r="AA67" s="334"/>
      <c r="AB67" s="334"/>
      <c r="AC67" s="334"/>
      <c r="AD67" s="334"/>
      <c r="AE67" s="334"/>
      <c r="AF67" s="334"/>
      <c r="AG67" s="334"/>
      <c r="AH67" s="334"/>
      <c r="AI67" s="334"/>
      <c r="AJ67" s="334"/>
      <c r="AK67" s="334"/>
      <c r="AL67" s="334"/>
      <c r="AM67" s="334"/>
      <c r="AN67" s="334"/>
      <c r="AO67" s="334"/>
      <c r="AP67" s="334"/>
      <c r="AQ67" s="334"/>
      <c r="AR67" s="334"/>
      <c r="AS67" s="334"/>
      <c r="AT67" s="334"/>
      <c r="AU67" s="334"/>
      <c r="AV67" s="334"/>
      <c r="AW67" s="334"/>
      <c r="AX67" s="334"/>
      <c r="AY67" s="334"/>
      <c r="AZ67" s="334"/>
      <c r="BA67" s="334"/>
      <c r="BB67" s="334"/>
      <c r="BC67" s="334"/>
      <c r="BD67" s="364"/>
      <c r="BE67" s="364"/>
      <c r="BF67" s="364"/>
      <c r="BG67" s="755"/>
      <c r="BH67" s="756"/>
      <c r="BI67" s="756"/>
      <c r="BJ67" s="756"/>
      <c r="BK67" s="755"/>
      <c r="BL67" s="755"/>
    </row>
    <row r="68" spans="1:64" s="330" customFormat="1" ht="19.2" x14ac:dyDescent="0.2">
      <c r="A68" s="341">
        <v>60</v>
      </c>
      <c r="B68" s="758" t="s">
        <v>312</v>
      </c>
      <c r="C68" s="759" t="s">
        <v>246</v>
      </c>
      <c r="D68" s="333">
        <f>DATEDIF(E68,$AU$4,"y")</f>
        <v>72</v>
      </c>
      <c r="E68" s="404">
        <v>16305</v>
      </c>
      <c r="F68" s="334">
        <f t="shared" si="13"/>
        <v>0</v>
      </c>
      <c r="G68" s="334">
        <f t="shared" si="14"/>
        <v>1</v>
      </c>
      <c r="H68" s="334">
        <f t="shared" si="15"/>
        <v>1</v>
      </c>
      <c r="I68" s="332">
        <f t="shared" si="16"/>
        <v>2</v>
      </c>
      <c r="J68" s="332">
        <f t="shared" si="17"/>
        <v>3</v>
      </c>
      <c r="K68" s="751"/>
      <c r="L68" s="751"/>
      <c r="M68" s="751">
        <v>1</v>
      </c>
      <c r="N68" s="751"/>
      <c r="O68" s="751"/>
      <c r="P68" s="751"/>
      <c r="Q68" s="751"/>
      <c r="R68" s="751"/>
      <c r="S68" s="751"/>
      <c r="T68" s="751"/>
      <c r="U68" s="751"/>
      <c r="V68" s="751"/>
      <c r="W68" s="751"/>
      <c r="X68" s="751">
        <v>1</v>
      </c>
      <c r="Y68" s="751"/>
      <c r="Z68" s="751"/>
      <c r="AA68" s="751"/>
      <c r="AB68" s="751"/>
      <c r="AC68" s="751"/>
      <c r="AD68" s="751"/>
      <c r="AE68" s="751"/>
      <c r="AF68" s="751"/>
      <c r="AG68" s="751"/>
      <c r="AH68" s="751"/>
      <c r="AI68" s="751"/>
      <c r="AJ68" s="751"/>
      <c r="AK68" s="751"/>
      <c r="AL68" s="751"/>
      <c r="AM68" s="751"/>
      <c r="AN68" s="751"/>
      <c r="AO68" s="751"/>
      <c r="AP68" s="751"/>
      <c r="AQ68" s="751"/>
      <c r="AR68" s="751"/>
      <c r="AS68" s="751"/>
      <c r="AT68" s="751"/>
      <c r="AU68" s="751"/>
      <c r="AV68" s="751"/>
      <c r="AW68" s="751"/>
      <c r="AX68" s="751"/>
      <c r="AY68" s="751"/>
      <c r="AZ68" s="751"/>
      <c r="BA68" s="751"/>
      <c r="BB68" s="751"/>
      <c r="BC68" s="751"/>
      <c r="BD68" s="763"/>
      <c r="BE68" s="763"/>
      <c r="BF68" s="763"/>
      <c r="BG68" s="752"/>
      <c r="BH68" s="763"/>
      <c r="BI68" s="763"/>
      <c r="BJ68" s="763"/>
      <c r="BK68" s="752"/>
      <c r="BL68" s="752"/>
    </row>
    <row r="69" spans="1:64" ht="19.2" x14ac:dyDescent="0.2">
      <c r="A69" s="341">
        <v>61</v>
      </c>
      <c r="B69" s="749" t="s">
        <v>313</v>
      </c>
      <c r="C69" s="750" t="s">
        <v>246</v>
      </c>
      <c r="D69" s="334">
        <f>DATEDIF(E69,$AU$4,"y")</f>
        <v>66</v>
      </c>
      <c r="E69" s="404">
        <v>18498</v>
      </c>
      <c r="F69" s="334">
        <f t="shared" si="13"/>
        <v>0</v>
      </c>
      <c r="G69" s="334">
        <f t="shared" si="14"/>
        <v>0</v>
      </c>
      <c r="H69" s="334">
        <f t="shared" si="15"/>
        <v>0</v>
      </c>
      <c r="I69" s="332">
        <f t="shared" si="16"/>
        <v>0</v>
      </c>
      <c r="J69" s="332">
        <f t="shared" si="17"/>
        <v>0</v>
      </c>
      <c r="K69" s="334"/>
      <c r="L69" s="334"/>
      <c r="M69" s="334"/>
      <c r="N69" s="334"/>
      <c r="O69" s="334"/>
      <c r="P69" s="334"/>
      <c r="Q69" s="334"/>
      <c r="R69" s="334"/>
      <c r="S69" s="334"/>
      <c r="T69" s="334"/>
      <c r="U69" s="334"/>
      <c r="V69" s="334"/>
      <c r="W69" s="334"/>
      <c r="X69" s="334"/>
      <c r="Y69" s="334"/>
      <c r="Z69" s="334"/>
      <c r="AA69" s="334"/>
      <c r="AB69" s="334"/>
      <c r="AC69" s="334"/>
      <c r="AD69" s="334"/>
      <c r="AE69" s="334"/>
      <c r="AF69" s="334"/>
      <c r="AG69" s="334"/>
      <c r="AH69" s="334"/>
      <c r="AI69" s="334"/>
      <c r="AJ69" s="334"/>
      <c r="AK69" s="334"/>
      <c r="AL69" s="334"/>
      <c r="AM69" s="334"/>
      <c r="AN69" s="334"/>
      <c r="AO69" s="334"/>
      <c r="AP69" s="334"/>
      <c r="AQ69" s="334"/>
      <c r="AR69" s="334"/>
      <c r="AS69" s="334"/>
      <c r="AT69" s="334"/>
      <c r="AU69" s="334"/>
      <c r="AV69" s="334"/>
      <c r="AW69" s="334"/>
      <c r="AX69" s="334"/>
      <c r="AY69" s="334"/>
      <c r="AZ69" s="334"/>
      <c r="BA69" s="334"/>
      <c r="BB69" s="334"/>
      <c r="BC69" s="334"/>
      <c r="BD69" s="754"/>
      <c r="BE69" s="754"/>
      <c r="BF69" s="754"/>
      <c r="BG69" s="752"/>
      <c r="BH69" s="754"/>
      <c r="BI69" s="754"/>
      <c r="BJ69" s="754"/>
      <c r="BK69" s="752"/>
      <c r="BL69" s="752"/>
    </row>
    <row r="70" spans="1:64" s="330" customFormat="1" ht="19.2" x14ac:dyDescent="0.2">
      <c r="A70" s="341">
        <v>62</v>
      </c>
      <c r="B70" s="749" t="s">
        <v>621</v>
      </c>
      <c r="C70" s="750" t="s">
        <v>246</v>
      </c>
      <c r="D70" s="334">
        <f>DATEDIF(E70,$AU$4,"y")</f>
        <v>81</v>
      </c>
      <c r="E70" s="404">
        <v>13154</v>
      </c>
      <c r="F70" s="334">
        <f t="shared" si="13"/>
        <v>0</v>
      </c>
      <c r="G70" s="334">
        <f t="shared" si="14"/>
        <v>0</v>
      </c>
      <c r="H70" s="334">
        <f t="shared" si="15"/>
        <v>0</v>
      </c>
      <c r="I70" s="332">
        <f t="shared" si="16"/>
        <v>0</v>
      </c>
      <c r="J70" s="332">
        <f t="shared" si="17"/>
        <v>0</v>
      </c>
      <c r="K70" s="334"/>
      <c r="L70" s="334"/>
      <c r="M70" s="334"/>
      <c r="N70" s="334"/>
      <c r="O70" s="334"/>
      <c r="P70" s="334"/>
      <c r="Q70" s="334"/>
      <c r="R70" s="334"/>
      <c r="S70" s="334"/>
      <c r="T70" s="334"/>
      <c r="U70" s="334"/>
      <c r="V70" s="334"/>
      <c r="W70" s="334"/>
      <c r="X70" s="334"/>
      <c r="Y70" s="334"/>
      <c r="Z70" s="334"/>
      <c r="AA70" s="334"/>
      <c r="AB70" s="334"/>
      <c r="AC70" s="334"/>
      <c r="AD70" s="334"/>
      <c r="AE70" s="334"/>
      <c r="AF70" s="334"/>
      <c r="AG70" s="334"/>
      <c r="AH70" s="334"/>
      <c r="AI70" s="334"/>
      <c r="AJ70" s="334"/>
      <c r="AK70" s="334"/>
      <c r="AL70" s="334"/>
      <c r="AM70" s="334"/>
      <c r="AN70" s="334"/>
      <c r="AO70" s="334"/>
      <c r="AP70" s="334"/>
      <c r="AQ70" s="334"/>
      <c r="AR70" s="334"/>
      <c r="AS70" s="334"/>
      <c r="AT70" s="334"/>
      <c r="AU70" s="334"/>
      <c r="AV70" s="334"/>
      <c r="AW70" s="334"/>
      <c r="AX70" s="334"/>
      <c r="AY70" s="334"/>
      <c r="AZ70" s="334"/>
      <c r="BA70" s="334"/>
      <c r="BB70" s="334"/>
      <c r="BC70" s="334"/>
      <c r="BD70" s="728"/>
      <c r="BE70" s="728"/>
      <c r="BF70" s="728"/>
      <c r="BG70" s="752"/>
      <c r="BH70" s="754"/>
      <c r="BI70" s="754"/>
      <c r="BJ70" s="763"/>
      <c r="BK70" s="752"/>
      <c r="BL70" s="752"/>
    </row>
    <row r="71" spans="1:64" ht="19.2" x14ac:dyDescent="0.2">
      <c r="A71" s="341">
        <v>63</v>
      </c>
      <c r="B71" s="749" t="s">
        <v>314</v>
      </c>
      <c r="C71" s="750" t="s">
        <v>246</v>
      </c>
      <c r="D71" s="334">
        <f>DATEDIF(E71,$AU$4,"y")</f>
        <v>67</v>
      </c>
      <c r="E71" s="404">
        <v>18141</v>
      </c>
      <c r="F71" s="334">
        <f t="shared" si="13"/>
        <v>1</v>
      </c>
      <c r="G71" s="334">
        <f t="shared" si="14"/>
        <v>0</v>
      </c>
      <c r="H71" s="334">
        <f t="shared" si="15"/>
        <v>1</v>
      </c>
      <c r="I71" s="332">
        <f t="shared" si="16"/>
        <v>2</v>
      </c>
      <c r="J71" s="332">
        <f t="shared" si="17"/>
        <v>4</v>
      </c>
      <c r="K71" s="334"/>
      <c r="L71" s="334"/>
      <c r="M71" s="334"/>
      <c r="N71" s="334"/>
      <c r="O71" s="334"/>
      <c r="P71" s="334"/>
      <c r="Q71" s="334"/>
      <c r="R71" s="334"/>
      <c r="S71" s="334"/>
      <c r="T71" s="334"/>
      <c r="U71" s="334"/>
      <c r="V71" s="334"/>
      <c r="W71" s="334"/>
      <c r="X71" s="334"/>
      <c r="Y71" s="334">
        <v>1</v>
      </c>
      <c r="Z71" s="334">
        <v>1</v>
      </c>
      <c r="AA71" s="334"/>
      <c r="AB71" s="334"/>
      <c r="AC71" s="334"/>
      <c r="AD71" s="334"/>
      <c r="AE71" s="334"/>
      <c r="AF71" s="334"/>
      <c r="AG71" s="334"/>
      <c r="AH71" s="334"/>
      <c r="AI71" s="334"/>
      <c r="AJ71" s="334"/>
      <c r="AK71" s="334"/>
      <c r="AL71" s="334"/>
      <c r="AM71" s="334"/>
      <c r="AN71" s="334"/>
      <c r="AO71" s="334"/>
      <c r="AP71" s="334"/>
      <c r="AQ71" s="334"/>
      <c r="AR71" s="334"/>
      <c r="AS71" s="334"/>
      <c r="AT71" s="334"/>
      <c r="AU71" s="334"/>
      <c r="AV71" s="334"/>
      <c r="AW71" s="334"/>
      <c r="AX71" s="334"/>
      <c r="AY71" s="334"/>
      <c r="AZ71" s="334"/>
      <c r="BA71" s="334"/>
      <c r="BB71" s="334"/>
      <c r="BC71" s="334"/>
      <c r="BD71" s="754"/>
      <c r="BE71" s="754"/>
      <c r="BF71" s="754"/>
      <c r="BG71" s="752"/>
      <c r="BH71" s="754"/>
      <c r="BI71" s="754"/>
      <c r="BJ71" s="754"/>
      <c r="BK71" s="752"/>
      <c r="BL71" s="752"/>
    </row>
    <row r="72" spans="1:64" s="330" customFormat="1" ht="19.2" x14ac:dyDescent="0.2">
      <c r="A72" s="341">
        <v>64</v>
      </c>
      <c r="B72" s="749" t="s">
        <v>631</v>
      </c>
      <c r="C72" s="750" t="s">
        <v>246</v>
      </c>
      <c r="D72" s="334">
        <f t="shared" ref="D72:D79" si="18">DATEDIF(E72,$AU$4,"y")</f>
        <v>73</v>
      </c>
      <c r="E72" s="404">
        <v>15978</v>
      </c>
      <c r="F72" s="334">
        <f t="shared" si="13"/>
        <v>1</v>
      </c>
      <c r="G72" s="334">
        <f t="shared" si="14"/>
        <v>0</v>
      </c>
      <c r="H72" s="334">
        <f t="shared" si="15"/>
        <v>0</v>
      </c>
      <c r="I72" s="332">
        <f t="shared" si="16"/>
        <v>1</v>
      </c>
      <c r="J72" s="332">
        <f t="shared" si="17"/>
        <v>3</v>
      </c>
      <c r="K72" s="334"/>
      <c r="L72" s="334"/>
      <c r="M72" s="334"/>
      <c r="N72" s="334"/>
      <c r="O72" s="334"/>
      <c r="P72" s="334"/>
      <c r="Q72" s="334"/>
      <c r="R72" s="334"/>
      <c r="S72" s="334"/>
      <c r="T72" s="334"/>
      <c r="U72" s="334"/>
      <c r="V72" s="334"/>
      <c r="W72" s="334"/>
      <c r="X72" s="334"/>
      <c r="Y72" s="334"/>
      <c r="Z72" s="334">
        <v>1</v>
      </c>
      <c r="AA72" s="334"/>
      <c r="AB72" s="334"/>
      <c r="AC72" s="334"/>
      <c r="AD72" s="334"/>
      <c r="AE72" s="334"/>
      <c r="AF72" s="334"/>
      <c r="AG72" s="334"/>
      <c r="AH72" s="334"/>
      <c r="AI72" s="334"/>
      <c r="AJ72" s="334"/>
      <c r="AK72" s="334"/>
      <c r="AL72" s="334"/>
      <c r="AM72" s="334"/>
      <c r="AN72" s="334"/>
      <c r="AO72" s="334"/>
      <c r="AP72" s="334"/>
      <c r="AQ72" s="334"/>
      <c r="AR72" s="334"/>
      <c r="AS72" s="334"/>
      <c r="AT72" s="334"/>
      <c r="AU72" s="334"/>
      <c r="AV72" s="334"/>
      <c r="AW72" s="334"/>
      <c r="AX72" s="334"/>
      <c r="AY72" s="334"/>
      <c r="AZ72" s="334"/>
      <c r="BA72" s="334"/>
      <c r="BB72" s="334"/>
      <c r="BC72" s="334"/>
      <c r="BD72" s="746"/>
      <c r="BE72" s="746"/>
      <c r="BF72" s="746"/>
      <c r="BG72" s="752"/>
      <c r="BH72" s="763"/>
      <c r="BI72" s="763"/>
      <c r="BJ72" s="763"/>
      <c r="BK72" s="752"/>
      <c r="BL72" s="752"/>
    </row>
    <row r="73" spans="1:64" ht="19.2" x14ac:dyDescent="0.2">
      <c r="A73" s="341">
        <v>65</v>
      </c>
      <c r="B73" s="749" t="s">
        <v>316</v>
      </c>
      <c r="C73" s="750" t="s">
        <v>246</v>
      </c>
      <c r="D73" s="334">
        <f t="shared" si="18"/>
        <v>65</v>
      </c>
      <c r="E73" s="404">
        <v>18920</v>
      </c>
      <c r="F73" s="334">
        <f t="shared" si="13"/>
        <v>0</v>
      </c>
      <c r="G73" s="334">
        <f t="shared" si="14"/>
        <v>0</v>
      </c>
      <c r="H73" s="334">
        <f t="shared" si="15"/>
        <v>0</v>
      </c>
      <c r="I73" s="332">
        <f t="shared" si="16"/>
        <v>0</v>
      </c>
      <c r="J73" s="332">
        <f t="shared" si="17"/>
        <v>0</v>
      </c>
      <c r="K73" s="334"/>
      <c r="L73" s="334"/>
      <c r="M73" s="334"/>
      <c r="N73" s="334"/>
      <c r="O73" s="334"/>
      <c r="P73" s="334"/>
      <c r="Q73" s="334"/>
      <c r="R73" s="334"/>
      <c r="S73" s="334"/>
      <c r="T73" s="334"/>
      <c r="U73" s="334"/>
      <c r="V73" s="334"/>
      <c r="W73" s="334"/>
      <c r="X73" s="334"/>
      <c r="Y73" s="334"/>
      <c r="Z73" s="334"/>
      <c r="AA73" s="334"/>
      <c r="AB73" s="334"/>
      <c r="AC73" s="334"/>
      <c r="AD73" s="334"/>
      <c r="AE73" s="334"/>
      <c r="AF73" s="334"/>
      <c r="AG73" s="334"/>
      <c r="AH73" s="334"/>
      <c r="AI73" s="334"/>
      <c r="AJ73" s="334"/>
      <c r="AK73" s="334"/>
      <c r="AL73" s="334"/>
      <c r="AM73" s="334"/>
      <c r="AN73" s="334"/>
      <c r="AO73" s="334"/>
      <c r="AP73" s="334"/>
      <c r="AQ73" s="334"/>
      <c r="AR73" s="334"/>
      <c r="AS73" s="334"/>
      <c r="AT73" s="334"/>
      <c r="AU73" s="334"/>
      <c r="AV73" s="334"/>
      <c r="AW73" s="334"/>
      <c r="AX73" s="334"/>
      <c r="AY73" s="334"/>
      <c r="AZ73" s="334"/>
      <c r="BA73" s="334"/>
      <c r="BB73" s="334"/>
      <c r="BC73" s="334"/>
      <c r="BD73" s="746"/>
      <c r="BE73" s="746"/>
      <c r="BF73" s="746"/>
      <c r="BG73" s="752"/>
      <c r="BH73" s="763"/>
      <c r="BI73" s="763"/>
      <c r="BJ73" s="763"/>
      <c r="BK73" s="752"/>
      <c r="BL73" s="752"/>
    </row>
    <row r="74" spans="1:64" ht="19.2" x14ac:dyDescent="0.2">
      <c r="A74" s="341">
        <v>66</v>
      </c>
      <c r="B74" s="749" t="s">
        <v>317</v>
      </c>
      <c r="C74" s="750" t="s">
        <v>246</v>
      </c>
      <c r="D74" s="334">
        <f t="shared" si="18"/>
        <v>72</v>
      </c>
      <c r="E74" s="404">
        <v>16459</v>
      </c>
      <c r="F74" s="334">
        <f t="shared" si="13"/>
        <v>0</v>
      </c>
      <c r="G74" s="334">
        <f t="shared" si="14"/>
        <v>0</v>
      </c>
      <c r="H74" s="334">
        <f t="shared" si="15"/>
        <v>0</v>
      </c>
      <c r="I74" s="332">
        <f t="shared" si="16"/>
        <v>0</v>
      </c>
      <c r="J74" s="332">
        <f t="shared" si="17"/>
        <v>0</v>
      </c>
      <c r="K74" s="334"/>
      <c r="L74" s="334"/>
      <c r="M74" s="334"/>
      <c r="N74" s="334"/>
      <c r="O74" s="334"/>
      <c r="P74" s="334"/>
      <c r="Q74" s="334"/>
      <c r="R74" s="334"/>
      <c r="S74" s="334"/>
      <c r="T74" s="334"/>
      <c r="U74" s="334"/>
      <c r="V74" s="334"/>
      <c r="W74" s="334"/>
      <c r="X74" s="334"/>
      <c r="Y74" s="334"/>
      <c r="Z74" s="334"/>
      <c r="AA74" s="334"/>
      <c r="AB74" s="334"/>
      <c r="AC74" s="334"/>
      <c r="AD74" s="334"/>
      <c r="AE74" s="334"/>
      <c r="AF74" s="334"/>
      <c r="AG74" s="334"/>
      <c r="AH74" s="334"/>
      <c r="AI74" s="334"/>
      <c r="AJ74" s="334"/>
      <c r="AK74" s="334"/>
      <c r="AL74" s="334"/>
      <c r="AM74" s="334"/>
      <c r="AN74" s="334"/>
      <c r="AO74" s="334"/>
      <c r="AP74" s="334"/>
      <c r="AQ74" s="334"/>
      <c r="AR74" s="334"/>
      <c r="AS74" s="334"/>
      <c r="AT74" s="334"/>
      <c r="AU74" s="334"/>
      <c r="AV74" s="334"/>
      <c r="AW74" s="334"/>
      <c r="AX74" s="334"/>
      <c r="AY74" s="334"/>
      <c r="AZ74" s="334"/>
      <c r="BA74" s="334"/>
      <c r="BB74" s="334"/>
      <c r="BC74" s="334"/>
      <c r="BD74" s="746"/>
      <c r="BE74" s="746"/>
      <c r="BF74" s="746"/>
      <c r="BG74" s="752"/>
      <c r="BH74" s="763"/>
      <c r="BI74" s="763"/>
      <c r="BJ74" s="763"/>
      <c r="BK74" s="752"/>
      <c r="BL74" s="752"/>
    </row>
    <row r="75" spans="1:64" s="330" customFormat="1" ht="19.2" x14ac:dyDescent="0.2">
      <c r="A75" s="341">
        <v>67</v>
      </c>
      <c r="B75" s="749" t="s">
        <v>247</v>
      </c>
      <c r="C75" s="750" t="s">
        <v>246</v>
      </c>
      <c r="D75" s="334">
        <f t="shared" si="18"/>
        <v>74</v>
      </c>
      <c r="E75" s="404">
        <v>15658</v>
      </c>
      <c r="F75" s="334">
        <f t="shared" si="13"/>
        <v>1</v>
      </c>
      <c r="G75" s="334">
        <f t="shared" si="14"/>
        <v>0</v>
      </c>
      <c r="H75" s="334">
        <f t="shared" si="15"/>
        <v>0</v>
      </c>
      <c r="I75" s="332">
        <f t="shared" si="16"/>
        <v>1</v>
      </c>
      <c r="J75" s="332">
        <f t="shared" si="17"/>
        <v>3</v>
      </c>
      <c r="K75" s="334"/>
      <c r="L75" s="334"/>
      <c r="M75" s="334"/>
      <c r="N75" s="334"/>
      <c r="O75" s="334"/>
      <c r="P75" s="334"/>
      <c r="Q75" s="334"/>
      <c r="R75" s="334"/>
      <c r="S75" s="334"/>
      <c r="T75" s="334"/>
      <c r="U75" s="334"/>
      <c r="V75" s="334"/>
      <c r="W75" s="334"/>
      <c r="X75" s="334"/>
      <c r="Y75" s="334"/>
      <c r="Z75" s="334">
        <v>1</v>
      </c>
      <c r="AA75" s="334"/>
      <c r="AB75" s="334"/>
      <c r="AC75" s="334"/>
      <c r="AD75" s="334"/>
      <c r="AE75" s="334"/>
      <c r="AF75" s="334"/>
      <c r="AG75" s="334"/>
      <c r="AH75" s="334"/>
      <c r="AI75" s="334"/>
      <c r="AJ75" s="334"/>
      <c r="AK75" s="334"/>
      <c r="AL75" s="334"/>
      <c r="AM75" s="334"/>
      <c r="AN75" s="334"/>
      <c r="AO75" s="334"/>
      <c r="AP75" s="334"/>
      <c r="AQ75" s="334"/>
      <c r="AR75" s="334"/>
      <c r="AS75" s="334"/>
      <c r="AT75" s="334"/>
      <c r="AU75" s="334"/>
      <c r="AV75" s="334"/>
      <c r="AW75" s="334"/>
      <c r="AX75" s="334"/>
      <c r="AY75" s="334"/>
      <c r="AZ75" s="334"/>
      <c r="BA75" s="334"/>
      <c r="BB75" s="334"/>
      <c r="BC75" s="334"/>
      <c r="BD75" s="754"/>
      <c r="BE75" s="754"/>
      <c r="BF75" s="754"/>
      <c r="BG75" s="752"/>
      <c r="BH75" s="754"/>
      <c r="BI75" s="754"/>
      <c r="BJ75" s="754"/>
      <c r="BK75" s="752"/>
      <c r="BL75" s="752"/>
    </row>
    <row r="76" spans="1:64" s="330" customFormat="1" ht="19.2" x14ac:dyDescent="0.2">
      <c r="A76" s="341">
        <v>68</v>
      </c>
      <c r="B76" s="749" t="s">
        <v>600</v>
      </c>
      <c r="C76" s="750" t="s">
        <v>246</v>
      </c>
      <c r="D76" s="334">
        <f t="shared" si="18"/>
        <v>69</v>
      </c>
      <c r="E76" s="404">
        <v>17287</v>
      </c>
      <c r="F76" s="334">
        <f t="shared" ref="F76:H78" si="19">SUM(K76,N76,Q76,T76,W76,Z76,AC76,AF76,AI76,AL76,AO76,AR76,AU76,AX76,BA76,BD76,BG76,BJ76)</f>
        <v>1</v>
      </c>
      <c r="G76" s="334">
        <f t="shared" si="19"/>
        <v>0</v>
      </c>
      <c r="H76" s="334">
        <f t="shared" si="19"/>
        <v>0</v>
      </c>
      <c r="I76" s="332">
        <f>SUM(K76:BL76)</f>
        <v>1</v>
      </c>
      <c r="J76" s="332">
        <f t="shared" si="17"/>
        <v>3</v>
      </c>
      <c r="K76" s="334">
        <v>1</v>
      </c>
      <c r="L76" s="334"/>
      <c r="M76" s="334"/>
      <c r="N76" s="334"/>
      <c r="O76" s="334"/>
      <c r="P76" s="334"/>
      <c r="Q76" s="334"/>
      <c r="R76" s="334"/>
      <c r="S76" s="334"/>
      <c r="T76" s="334"/>
      <c r="U76" s="334"/>
      <c r="V76" s="334"/>
      <c r="W76" s="334"/>
      <c r="X76" s="334"/>
      <c r="Y76" s="334"/>
      <c r="Z76" s="334"/>
      <c r="AA76" s="334"/>
      <c r="AB76" s="334"/>
      <c r="AC76" s="334"/>
      <c r="AD76" s="334"/>
      <c r="AE76" s="334"/>
      <c r="AF76" s="334"/>
      <c r="AG76" s="334"/>
      <c r="AH76" s="334"/>
      <c r="AI76" s="334"/>
      <c r="AJ76" s="334"/>
      <c r="AK76" s="334"/>
      <c r="AL76" s="334"/>
      <c r="AM76" s="334"/>
      <c r="AN76" s="334"/>
      <c r="AO76" s="334"/>
      <c r="AP76" s="334"/>
      <c r="AQ76" s="334"/>
      <c r="AR76" s="334"/>
      <c r="AS76" s="334"/>
      <c r="AT76" s="334"/>
      <c r="AU76" s="334"/>
      <c r="AV76" s="334"/>
      <c r="AW76" s="334"/>
      <c r="AX76" s="334"/>
      <c r="AY76" s="334"/>
      <c r="AZ76" s="334"/>
      <c r="BA76" s="334"/>
      <c r="BB76" s="334"/>
      <c r="BC76" s="334"/>
      <c r="BD76" s="754"/>
      <c r="BE76" s="754"/>
      <c r="BF76" s="754"/>
      <c r="BG76" s="752"/>
      <c r="BH76" s="754"/>
      <c r="BI76" s="754"/>
      <c r="BJ76" s="754"/>
      <c r="BK76" s="752"/>
      <c r="BL76" s="752"/>
    </row>
    <row r="77" spans="1:64" s="330" customFormat="1" ht="19.2" x14ac:dyDescent="0.2">
      <c r="A77" s="341">
        <v>69</v>
      </c>
      <c r="B77" s="749" t="s">
        <v>604</v>
      </c>
      <c r="C77" s="750" t="s">
        <v>246</v>
      </c>
      <c r="D77" s="334">
        <f t="shared" si="18"/>
        <v>61</v>
      </c>
      <c r="E77" s="404">
        <v>20216</v>
      </c>
      <c r="F77" s="334">
        <f t="shared" si="19"/>
        <v>0</v>
      </c>
      <c r="G77" s="334">
        <f t="shared" si="19"/>
        <v>1</v>
      </c>
      <c r="H77" s="334">
        <f t="shared" si="19"/>
        <v>0</v>
      </c>
      <c r="I77" s="332">
        <f>SUM(K77:BL77)</f>
        <v>1</v>
      </c>
      <c r="J77" s="332">
        <f t="shared" si="17"/>
        <v>2</v>
      </c>
      <c r="K77" s="334"/>
      <c r="L77" s="334">
        <v>1</v>
      </c>
      <c r="M77" s="334"/>
      <c r="N77" s="334"/>
      <c r="O77" s="334"/>
      <c r="P77" s="334"/>
      <c r="Q77" s="334"/>
      <c r="R77" s="334"/>
      <c r="S77" s="334"/>
      <c r="T77" s="334"/>
      <c r="U77" s="334"/>
      <c r="V77" s="334"/>
      <c r="W77" s="334"/>
      <c r="X77" s="334"/>
      <c r="Y77" s="334"/>
      <c r="Z77" s="334"/>
      <c r="AA77" s="334"/>
      <c r="AB77" s="334"/>
      <c r="AC77" s="334"/>
      <c r="AD77" s="334"/>
      <c r="AE77" s="334"/>
      <c r="AF77" s="334"/>
      <c r="AG77" s="334"/>
      <c r="AH77" s="334"/>
      <c r="AI77" s="334"/>
      <c r="AJ77" s="334"/>
      <c r="AK77" s="334"/>
      <c r="AL77" s="334"/>
      <c r="AM77" s="334"/>
      <c r="AN77" s="334"/>
      <c r="AO77" s="334"/>
      <c r="AP77" s="334"/>
      <c r="AQ77" s="334"/>
      <c r="AR77" s="334"/>
      <c r="AS77" s="334"/>
      <c r="AT77" s="334"/>
      <c r="AU77" s="334"/>
      <c r="AV77" s="334"/>
      <c r="AW77" s="334"/>
      <c r="AX77" s="334"/>
      <c r="AY77" s="334"/>
      <c r="AZ77" s="334"/>
      <c r="BA77" s="334"/>
      <c r="BB77" s="334"/>
      <c r="BC77" s="334"/>
      <c r="BD77" s="754"/>
      <c r="BE77" s="754"/>
      <c r="BF77" s="754"/>
      <c r="BG77" s="752"/>
      <c r="BH77" s="754"/>
      <c r="BI77" s="754"/>
      <c r="BJ77" s="754"/>
      <c r="BK77" s="752"/>
      <c r="BL77" s="752"/>
    </row>
    <row r="78" spans="1:64" ht="19.2" x14ac:dyDescent="0.2">
      <c r="A78" s="341">
        <v>70</v>
      </c>
      <c r="B78" s="749" t="s">
        <v>268</v>
      </c>
      <c r="C78" s="750" t="s">
        <v>246</v>
      </c>
      <c r="D78" s="334">
        <f t="shared" si="18"/>
        <v>65</v>
      </c>
      <c r="E78" s="404">
        <v>18968</v>
      </c>
      <c r="F78" s="334">
        <f t="shared" si="19"/>
        <v>0</v>
      </c>
      <c r="G78" s="334">
        <f t="shared" si="19"/>
        <v>0</v>
      </c>
      <c r="H78" s="334">
        <f t="shared" si="19"/>
        <v>0</v>
      </c>
      <c r="I78" s="332">
        <f>SUM(K78:BL78)</f>
        <v>0</v>
      </c>
      <c r="J78" s="332">
        <f t="shared" si="17"/>
        <v>0</v>
      </c>
      <c r="K78" s="334"/>
      <c r="L78" s="334"/>
      <c r="M78" s="334"/>
      <c r="N78" s="334"/>
      <c r="O78" s="334"/>
      <c r="P78" s="334"/>
      <c r="Q78" s="334"/>
      <c r="R78" s="334"/>
      <c r="S78" s="334"/>
      <c r="T78" s="334"/>
      <c r="U78" s="334"/>
      <c r="V78" s="334"/>
      <c r="W78" s="334"/>
      <c r="X78" s="334"/>
      <c r="Y78" s="334"/>
      <c r="Z78" s="334"/>
      <c r="AA78" s="334"/>
      <c r="AB78" s="334"/>
      <c r="AC78" s="334"/>
      <c r="AD78" s="334"/>
      <c r="AE78" s="334"/>
      <c r="AF78" s="334"/>
      <c r="AG78" s="334"/>
      <c r="AH78" s="334"/>
      <c r="AI78" s="334"/>
      <c r="AJ78" s="334"/>
      <c r="AK78" s="334"/>
      <c r="AL78" s="334"/>
      <c r="AM78" s="334"/>
      <c r="AN78" s="334"/>
      <c r="AO78" s="334"/>
      <c r="AP78" s="334"/>
      <c r="AQ78" s="334"/>
      <c r="AR78" s="334"/>
      <c r="AS78" s="334"/>
      <c r="AT78" s="334"/>
      <c r="AU78" s="334"/>
      <c r="AV78" s="334"/>
      <c r="AW78" s="334"/>
      <c r="AX78" s="334"/>
      <c r="AY78" s="334"/>
      <c r="AZ78" s="334"/>
      <c r="BA78" s="334"/>
      <c r="BB78" s="334"/>
      <c r="BC78" s="334"/>
      <c r="BD78" s="754"/>
      <c r="BE78" s="754"/>
      <c r="BF78" s="754"/>
      <c r="BG78" s="752"/>
      <c r="BH78" s="754"/>
      <c r="BI78" s="754"/>
      <c r="BJ78" s="754"/>
      <c r="BK78" s="752"/>
      <c r="BL78" s="752"/>
    </row>
    <row r="79" spans="1:64" s="330" customFormat="1" ht="19.2" x14ac:dyDescent="0.2">
      <c r="A79" s="341">
        <v>71</v>
      </c>
      <c r="B79" s="761" t="s">
        <v>275</v>
      </c>
      <c r="C79" s="762" t="s">
        <v>246</v>
      </c>
      <c r="D79" s="672">
        <f t="shared" si="18"/>
        <v>71</v>
      </c>
      <c r="E79" s="664">
        <v>16795</v>
      </c>
      <c r="F79" s="672">
        <f t="shared" si="13"/>
        <v>0</v>
      </c>
      <c r="G79" s="672">
        <f t="shared" si="14"/>
        <v>0</v>
      </c>
      <c r="H79" s="672">
        <f t="shared" si="15"/>
        <v>0</v>
      </c>
      <c r="I79" s="337">
        <f t="shared" si="16"/>
        <v>0</v>
      </c>
      <c r="J79" s="337">
        <f t="shared" si="17"/>
        <v>0</v>
      </c>
      <c r="K79" s="672"/>
      <c r="L79" s="672"/>
      <c r="M79" s="672"/>
      <c r="N79" s="672"/>
      <c r="O79" s="672"/>
      <c r="P79" s="672"/>
      <c r="Q79" s="672"/>
      <c r="R79" s="672"/>
      <c r="S79" s="672"/>
      <c r="T79" s="672"/>
      <c r="U79" s="672"/>
      <c r="V79" s="672"/>
      <c r="W79" s="672"/>
      <c r="X79" s="672"/>
      <c r="Y79" s="672"/>
      <c r="Z79" s="672"/>
      <c r="AA79" s="672"/>
      <c r="AB79" s="672"/>
      <c r="AC79" s="672"/>
      <c r="AD79" s="672"/>
      <c r="AE79" s="672"/>
      <c r="AF79" s="672"/>
      <c r="AG79" s="672"/>
      <c r="AH79" s="672"/>
      <c r="AI79" s="672"/>
      <c r="AJ79" s="672"/>
      <c r="AK79" s="672"/>
      <c r="AL79" s="672"/>
      <c r="AM79" s="672"/>
      <c r="AN79" s="672"/>
      <c r="AO79" s="672"/>
      <c r="AP79" s="672"/>
      <c r="AQ79" s="672"/>
      <c r="AR79" s="672"/>
      <c r="AS79" s="672"/>
      <c r="AT79" s="672"/>
      <c r="AU79" s="672"/>
      <c r="AV79" s="672"/>
      <c r="AW79" s="672"/>
      <c r="AX79" s="672"/>
      <c r="AY79" s="672"/>
      <c r="AZ79" s="672"/>
      <c r="BA79" s="672"/>
      <c r="BB79" s="672"/>
      <c r="BC79" s="672"/>
      <c r="BD79" s="757"/>
      <c r="BE79" s="757"/>
      <c r="BF79" s="757"/>
      <c r="BG79" s="755"/>
      <c r="BH79" s="757"/>
      <c r="BI79" s="757"/>
      <c r="BJ79" s="757"/>
      <c r="BK79" s="755"/>
      <c r="BL79" s="755"/>
    </row>
    <row r="80" spans="1:64" ht="19.2" x14ac:dyDescent="0.2">
      <c r="A80" s="341">
        <v>72</v>
      </c>
      <c r="B80" s="749" t="s">
        <v>318</v>
      </c>
      <c r="C80" s="750" t="s">
        <v>319</v>
      </c>
      <c r="D80" s="333">
        <f t="shared" ref="D80:D92" si="20">DATEDIF(E80,$AU$4,"y")</f>
        <v>61</v>
      </c>
      <c r="E80" s="404">
        <v>20400</v>
      </c>
      <c r="F80" s="334">
        <f t="shared" si="13"/>
        <v>1</v>
      </c>
      <c r="G80" s="334">
        <f t="shared" si="14"/>
        <v>1</v>
      </c>
      <c r="H80" s="334">
        <f t="shared" si="15"/>
        <v>2</v>
      </c>
      <c r="I80" s="332">
        <f t="shared" si="16"/>
        <v>4</v>
      </c>
      <c r="J80" s="332">
        <f t="shared" si="17"/>
        <v>7</v>
      </c>
      <c r="K80" s="334"/>
      <c r="L80" s="334"/>
      <c r="M80" s="334"/>
      <c r="N80" s="334"/>
      <c r="O80" s="334"/>
      <c r="P80" s="334"/>
      <c r="Q80" s="334"/>
      <c r="R80" s="334"/>
      <c r="S80" s="334"/>
      <c r="T80" s="334"/>
      <c r="U80" s="334"/>
      <c r="V80" s="334"/>
      <c r="W80" s="334"/>
      <c r="X80" s="334">
        <v>1</v>
      </c>
      <c r="Y80" s="334">
        <v>1</v>
      </c>
      <c r="Z80" s="334">
        <v>1</v>
      </c>
      <c r="AA80" s="334"/>
      <c r="AB80" s="334">
        <v>1</v>
      </c>
      <c r="AC80" s="334"/>
      <c r="AD80" s="334"/>
      <c r="AE80" s="334"/>
      <c r="AF80" s="334"/>
      <c r="AG80" s="334"/>
      <c r="AH80" s="334"/>
      <c r="AI80" s="334"/>
      <c r="AJ80" s="334"/>
      <c r="AK80" s="334"/>
      <c r="AL80" s="334"/>
      <c r="AM80" s="334"/>
      <c r="AN80" s="334"/>
      <c r="AO80" s="334"/>
      <c r="AP80" s="334"/>
      <c r="AQ80" s="334"/>
      <c r="AR80" s="334"/>
      <c r="AS80" s="334"/>
      <c r="AT80" s="334"/>
      <c r="AU80" s="334"/>
      <c r="AV80" s="334"/>
      <c r="AW80" s="334"/>
      <c r="AX80" s="334"/>
      <c r="AY80" s="334"/>
      <c r="AZ80" s="334"/>
      <c r="BA80" s="334"/>
      <c r="BB80" s="334"/>
      <c r="BC80" s="334"/>
      <c r="BD80" s="754"/>
      <c r="BE80" s="754"/>
      <c r="BF80" s="754"/>
      <c r="BG80" s="752"/>
      <c r="BH80" s="754"/>
      <c r="BI80" s="754"/>
      <c r="BJ80" s="754"/>
      <c r="BK80" s="752"/>
      <c r="BL80" s="752"/>
    </row>
    <row r="81" spans="1:64" s="330" customFormat="1" ht="19.2" x14ac:dyDescent="0.2">
      <c r="A81" s="341">
        <v>73</v>
      </c>
      <c r="B81" s="749" t="s">
        <v>320</v>
      </c>
      <c r="C81" s="750" t="s">
        <v>319</v>
      </c>
      <c r="D81" s="333">
        <f t="shared" si="20"/>
        <v>70</v>
      </c>
      <c r="E81" s="404">
        <v>17101</v>
      </c>
      <c r="F81" s="334">
        <f t="shared" si="13"/>
        <v>0</v>
      </c>
      <c r="G81" s="334">
        <f t="shared" si="14"/>
        <v>0</v>
      </c>
      <c r="H81" s="334">
        <f t="shared" si="15"/>
        <v>1</v>
      </c>
      <c r="I81" s="332">
        <f t="shared" si="16"/>
        <v>1</v>
      </c>
      <c r="J81" s="332">
        <f t="shared" si="17"/>
        <v>1</v>
      </c>
      <c r="K81" s="334"/>
      <c r="L81" s="334"/>
      <c r="M81" s="334"/>
      <c r="N81" s="334"/>
      <c r="O81" s="334"/>
      <c r="P81" s="334"/>
      <c r="Q81" s="334"/>
      <c r="R81" s="334"/>
      <c r="S81" s="334"/>
      <c r="T81" s="334"/>
      <c r="U81" s="334"/>
      <c r="V81" s="334"/>
      <c r="W81" s="334"/>
      <c r="X81" s="334"/>
      <c r="Y81" s="334">
        <v>1</v>
      </c>
      <c r="Z81" s="334"/>
      <c r="AA81" s="334"/>
      <c r="AB81" s="334"/>
      <c r="AC81" s="334"/>
      <c r="AD81" s="334"/>
      <c r="AE81" s="334"/>
      <c r="AF81" s="334"/>
      <c r="AG81" s="334"/>
      <c r="AH81" s="334"/>
      <c r="AI81" s="334"/>
      <c r="AJ81" s="334"/>
      <c r="AK81" s="334"/>
      <c r="AL81" s="334"/>
      <c r="AM81" s="334"/>
      <c r="AN81" s="334"/>
      <c r="AO81" s="334"/>
      <c r="AP81" s="334"/>
      <c r="AQ81" s="334"/>
      <c r="AR81" s="334"/>
      <c r="AS81" s="334"/>
      <c r="AT81" s="334"/>
      <c r="AU81" s="334"/>
      <c r="AV81" s="334"/>
      <c r="AW81" s="334"/>
      <c r="AX81" s="334"/>
      <c r="AY81" s="334"/>
      <c r="AZ81" s="334"/>
      <c r="BA81" s="334"/>
      <c r="BB81" s="334"/>
      <c r="BC81" s="334"/>
      <c r="BD81" s="754"/>
      <c r="BE81" s="754"/>
      <c r="BF81" s="754"/>
      <c r="BG81" s="752"/>
      <c r="BH81" s="754"/>
      <c r="BI81" s="754"/>
      <c r="BJ81" s="754"/>
      <c r="BK81" s="752"/>
      <c r="BL81" s="752"/>
    </row>
    <row r="82" spans="1:64" ht="19.2" x14ac:dyDescent="0.2">
      <c r="A82" s="341">
        <v>74</v>
      </c>
      <c r="B82" s="749" t="s">
        <v>186</v>
      </c>
      <c r="C82" s="750" t="s">
        <v>319</v>
      </c>
      <c r="D82" s="333">
        <f t="shared" si="20"/>
        <v>67</v>
      </c>
      <c r="E82" s="404">
        <v>18127</v>
      </c>
      <c r="F82" s="334">
        <f t="shared" si="13"/>
        <v>1</v>
      </c>
      <c r="G82" s="334">
        <f t="shared" si="14"/>
        <v>1</v>
      </c>
      <c r="H82" s="334">
        <f t="shared" si="15"/>
        <v>0</v>
      </c>
      <c r="I82" s="332">
        <f t="shared" si="16"/>
        <v>2</v>
      </c>
      <c r="J82" s="332">
        <f t="shared" si="17"/>
        <v>5</v>
      </c>
      <c r="K82" s="334"/>
      <c r="L82" s="334"/>
      <c r="M82" s="334"/>
      <c r="N82" s="334"/>
      <c r="O82" s="334"/>
      <c r="P82" s="334"/>
      <c r="Q82" s="334"/>
      <c r="R82" s="334"/>
      <c r="S82" s="334"/>
      <c r="T82" s="334"/>
      <c r="U82" s="334"/>
      <c r="V82" s="334"/>
      <c r="W82" s="334"/>
      <c r="X82" s="334"/>
      <c r="Y82" s="334"/>
      <c r="Z82" s="334"/>
      <c r="AA82" s="334"/>
      <c r="AB82" s="334"/>
      <c r="AC82" s="334"/>
      <c r="AD82" s="334"/>
      <c r="AE82" s="334"/>
      <c r="AF82" s="334"/>
      <c r="AG82" s="334"/>
      <c r="AH82" s="334"/>
      <c r="AI82" s="334">
        <v>1</v>
      </c>
      <c r="AJ82" s="334"/>
      <c r="AK82" s="334"/>
      <c r="AL82" s="334"/>
      <c r="AM82" s="334"/>
      <c r="AN82" s="334"/>
      <c r="AO82" s="334"/>
      <c r="AP82" s="334">
        <v>1</v>
      </c>
      <c r="AQ82" s="334"/>
      <c r="AR82" s="334"/>
      <c r="AS82" s="334"/>
      <c r="AT82" s="334"/>
      <c r="AU82" s="334"/>
      <c r="AV82" s="334"/>
      <c r="AW82" s="334"/>
      <c r="AX82" s="334"/>
      <c r="AY82" s="334"/>
      <c r="AZ82" s="334"/>
      <c r="BA82" s="334"/>
      <c r="BB82" s="334"/>
      <c r="BC82" s="334"/>
      <c r="BD82" s="754"/>
      <c r="BE82" s="754"/>
      <c r="BF82" s="754"/>
      <c r="BG82" s="752"/>
      <c r="BH82" s="754"/>
      <c r="BI82" s="754"/>
      <c r="BJ82" s="754"/>
      <c r="BK82" s="752"/>
      <c r="BL82" s="752"/>
    </row>
    <row r="83" spans="1:64" s="330" customFormat="1" ht="19.2" x14ac:dyDescent="0.2">
      <c r="A83" s="341">
        <v>75</v>
      </c>
      <c r="B83" s="749" t="s">
        <v>321</v>
      </c>
      <c r="C83" s="750" t="s">
        <v>319</v>
      </c>
      <c r="D83" s="333">
        <f t="shared" si="20"/>
        <v>64</v>
      </c>
      <c r="E83" s="404">
        <v>19230</v>
      </c>
      <c r="F83" s="334">
        <f t="shared" si="13"/>
        <v>0</v>
      </c>
      <c r="G83" s="334">
        <f t="shared" si="14"/>
        <v>0</v>
      </c>
      <c r="H83" s="334">
        <f t="shared" si="15"/>
        <v>2</v>
      </c>
      <c r="I83" s="332">
        <f t="shared" si="16"/>
        <v>2</v>
      </c>
      <c r="J83" s="332">
        <f t="shared" si="17"/>
        <v>2</v>
      </c>
      <c r="K83" s="334"/>
      <c r="L83" s="334"/>
      <c r="M83" s="334"/>
      <c r="N83" s="334"/>
      <c r="O83" s="334"/>
      <c r="P83" s="334"/>
      <c r="Q83" s="334"/>
      <c r="R83" s="334"/>
      <c r="S83" s="334"/>
      <c r="T83" s="334"/>
      <c r="U83" s="334"/>
      <c r="V83" s="334"/>
      <c r="W83" s="334"/>
      <c r="X83" s="334"/>
      <c r="Y83" s="334"/>
      <c r="Z83" s="334"/>
      <c r="AA83" s="334"/>
      <c r="AB83" s="334">
        <v>1</v>
      </c>
      <c r="AC83" s="334"/>
      <c r="AD83" s="334"/>
      <c r="AE83" s="334"/>
      <c r="AF83" s="334"/>
      <c r="AG83" s="334"/>
      <c r="AH83" s="334"/>
      <c r="AI83" s="334"/>
      <c r="AJ83" s="334"/>
      <c r="AK83" s="334">
        <v>1</v>
      </c>
      <c r="AL83" s="334"/>
      <c r="AM83" s="334"/>
      <c r="AN83" s="334"/>
      <c r="AO83" s="334"/>
      <c r="AP83" s="334"/>
      <c r="AQ83" s="334"/>
      <c r="AR83" s="334"/>
      <c r="AS83" s="334"/>
      <c r="AT83" s="334"/>
      <c r="AU83" s="334"/>
      <c r="AV83" s="334"/>
      <c r="AW83" s="334"/>
      <c r="AX83" s="334"/>
      <c r="AY83" s="334"/>
      <c r="AZ83" s="334"/>
      <c r="BA83" s="334"/>
      <c r="BB83" s="334"/>
      <c r="BC83" s="334"/>
      <c r="BD83" s="754"/>
      <c r="BE83" s="754"/>
      <c r="BF83" s="754"/>
      <c r="BG83" s="752"/>
      <c r="BH83" s="754"/>
      <c r="BI83" s="754"/>
      <c r="BJ83" s="754"/>
      <c r="BK83" s="752"/>
      <c r="BL83" s="752"/>
    </row>
    <row r="84" spans="1:64" ht="19.2" x14ac:dyDescent="0.2">
      <c r="A84" s="341">
        <v>76</v>
      </c>
      <c r="B84" s="749" t="s">
        <v>322</v>
      </c>
      <c r="C84" s="750" t="s">
        <v>319</v>
      </c>
      <c r="D84" s="333">
        <f t="shared" si="20"/>
        <v>68</v>
      </c>
      <c r="E84" s="404">
        <v>17700</v>
      </c>
      <c r="F84" s="334">
        <f t="shared" si="13"/>
        <v>1</v>
      </c>
      <c r="G84" s="334">
        <f t="shared" si="14"/>
        <v>1</v>
      </c>
      <c r="H84" s="334">
        <f t="shared" si="15"/>
        <v>1</v>
      </c>
      <c r="I84" s="332">
        <f t="shared" si="16"/>
        <v>3</v>
      </c>
      <c r="J84" s="332">
        <f t="shared" si="17"/>
        <v>6</v>
      </c>
      <c r="K84" s="334"/>
      <c r="L84" s="334">
        <v>1</v>
      </c>
      <c r="M84" s="334"/>
      <c r="N84" s="334"/>
      <c r="O84" s="334"/>
      <c r="P84" s="334"/>
      <c r="Q84" s="334"/>
      <c r="R84" s="334"/>
      <c r="S84" s="334"/>
      <c r="T84" s="334"/>
      <c r="U84" s="334"/>
      <c r="V84" s="334"/>
      <c r="W84" s="334">
        <v>1</v>
      </c>
      <c r="X84" s="334"/>
      <c r="Y84" s="334"/>
      <c r="Z84" s="334"/>
      <c r="AA84" s="334"/>
      <c r="AB84" s="334"/>
      <c r="AC84" s="334"/>
      <c r="AD84" s="334"/>
      <c r="AE84" s="334"/>
      <c r="AF84" s="334"/>
      <c r="AG84" s="334"/>
      <c r="AH84" s="334"/>
      <c r="AI84" s="334"/>
      <c r="AJ84" s="334"/>
      <c r="AK84" s="334"/>
      <c r="AL84" s="334"/>
      <c r="AM84" s="334"/>
      <c r="AN84" s="334"/>
      <c r="AO84" s="334"/>
      <c r="AP84" s="334"/>
      <c r="AQ84" s="334">
        <v>1</v>
      </c>
      <c r="AR84" s="334"/>
      <c r="AS84" s="334"/>
      <c r="AT84" s="334"/>
      <c r="AU84" s="334"/>
      <c r="AV84" s="334"/>
      <c r="AW84" s="334"/>
      <c r="AX84" s="334"/>
      <c r="AY84" s="334"/>
      <c r="AZ84" s="334"/>
      <c r="BA84" s="334"/>
      <c r="BB84" s="334"/>
      <c r="BC84" s="334"/>
      <c r="BD84" s="754"/>
      <c r="BE84" s="754"/>
      <c r="BF84" s="754"/>
      <c r="BG84" s="752"/>
      <c r="BH84" s="754"/>
      <c r="BI84" s="754"/>
      <c r="BJ84" s="754"/>
      <c r="BK84" s="752"/>
      <c r="BL84" s="752"/>
    </row>
    <row r="85" spans="1:64" s="330" customFormat="1" ht="19.2" x14ac:dyDescent="0.2">
      <c r="A85" s="341">
        <v>77</v>
      </c>
      <c r="B85" s="749" t="s">
        <v>323</v>
      </c>
      <c r="C85" s="750" t="s">
        <v>319</v>
      </c>
      <c r="D85" s="334">
        <f t="shared" si="20"/>
        <v>76</v>
      </c>
      <c r="E85" s="404">
        <v>14722</v>
      </c>
      <c r="F85" s="334">
        <f t="shared" si="13"/>
        <v>0</v>
      </c>
      <c r="G85" s="334">
        <f t="shared" si="14"/>
        <v>0</v>
      </c>
      <c r="H85" s="334">
        <f t="shared" si="15"/>
        <v>0</v>
      </c>
      <c r="I85" s="332">
        <f t="shared" si="16"/>
        <v>0</v>
      </c>
      <c r="J85" s="332">
        <f t="shared" si="17"/>
        <v>0</v>
      </c>
      <c r="K85" s="334"/>
      <c r="L85" s="334"/>
      <c r="M85" s="334"/>
      <c r="N85" s="334"/>
      <c r="O85" s="334"/>
      <c r="P85" s="334"/>
      <c r="Q85" s="334"/>
      <c r="R85" s="334"/>
      <c r="S85" s="334"/>
      <c r="T85" s="334"/>
      <c r="U85" s="334"/>
      <c r="V85" s="334"/>
      <c r="W85" s="334"/>
      <c r="X85" s="334"/>
      <c r="Y85" s="334"/>
      <c r="Z85" s="334"/>
      <c r="AA85" s="334"/>
      <c r="AB85" s="334"/>
      <c r="AC85" s="334"/>
      <c r="AD85" s="334"/>
      <c r="AE85" s="334"/>
      <c r="AF85" s="334"/>
      <c r="AG85" s="334"/>
      <c r="AH85" s="334"/>
      <c r="AI85" s="334"/>
      <c r="AJ85" s="334"/>
      <c r="AK85" s="334"/>
      <c r="AL85" s="334"/>
      <c r="AM85" s="334"/>
      <c r="AN85" s="334"/>
      <c r="AO85" s="334"/>
      <c r="AP85" s="334"/>
      <c r="AQ85" s="334"/>
      <c r="AR85" s="334"/>
      <c r="AS85" s="334"/>
      <c r="AT85" s="334"/>
      <c r="AU85" s="334"/>
      <c r="AV85" s="334"/>
      <c r="AW85" s="334"/>
      <c r="AX85" s="334"/>
      <c r="AY85" s="334"/>
      <c r="AZ85" s="334"/>
      <c r="BA85" s="334"/>
      <c r="BB85" s="334"/>
      <c r="BC85" s="334"/>
      <c r="BD85" s="754"/>
      <c r="BE85" s="754"/>
      <c r="BF85" s="754"/>
      <c r="BG85" s="752"/>
      <c r="BH85" s="754"/>
      <c r="BI85" s="754"/>
      <c r="BJ85" s="754"/>
      <c r="BK85" s="752"/>
      <c r="BL85" s="752"/>
    </row>
    <row r="86" spans="1:64" ht="19.2" x14ac:dyDescent="0.2">
      <c r="A86" s="341">
        <v>78</v>
      </c>
      <c r="B86" s="749" t="s">
        <v>251</v>
      </c>
      <c r="C86" s="750" t="s">
        <v>319</v>
      </c>
      <c r="D86" s="334">
        <f t="shared" si="20"/>
        <v>74</v>
      </c>
      <c r="E86" s="404">
        <v>15506</v>
      </c>
      <c r="F86" s="334">
        <f t="shared" si="13"/>
        <v>0</v>
      </c>
      <c r="G86" s="334">
        <f t="shared" si="14"/>
        <v>0</v>
      </c>
      <c r="H86" s="334">
        <f t="shared" si="15"/>
        <v>0</v>
      </c>
      <c r="I86" s="332">
        <f t="shared" si="16"/>
        <v>0</v>
      </c>
      <c r="J86" s="332">
        <f t="shared" si="17"/>
        <v>0</v>
      </c>
      <c r="K86" s="334"/>
      <c r="L86" s="334"/>
      <c r="M86" s="334"/>
      <c r="N86" s="334"/>
      <c r="O86" s="334"/>
      <c r="P86" s="334"/>
      <c r="Q86" s="334"/>
      <c r="R86" s="334"/>
      <c r="S86" s="334"/>
      <c r="T86" s="334"/>
      <c r="U86" s="334"/>
      <c r="V86" s="334"/>
      <c r="W86" s="334"/>
      <c r="X86" s="334"/>
      <c r="Y86" s="334"/>
      <c r="Z86" s="334"/>
      <c r="AA86" s="334"/>
      <c r="AB86" s="334"/>
      <c r="AC86" s="334"/>
      <c r="AD86" s="334"/>
      <c r="AE86" s="334"/>
      <c r="AF86" s="334"/>
      <c r="AG86" s="334"/>
      <c r="AH86" s="334"/>
      <c r="AI86" s="334"/>
      <c r="AJ86" s="334"/>
      <c r="AK86" s="334"/>
      <c r="AL86" s="334"/>
      <c r="AM86" s="334"/>
      <c r="AN86" s="334"/>
      <c r="AO86" s="334"/>
      <c r="AP86" s="334"/>
      <c r="AQ86" s="334"/>
      <c r="AR86" s="334"/>
      <c r="AS86" s="334"/>
      <c r="AT86" s="334"/>
      <c r="AU86" s="334"/>
      <c r="AV86" s="334"/>
      <c r="AW86" s="334"/>
      <c r="AX86" s="334"/>
      <c r="AY86" s="334"/>
      <c r="AZ86" s="334"/>
      <c r="BA86" s="334"/>
      <c r="BB86" s="334"/>
      <c r="BC86" s="334"/>
      <c r="BD86" s="754"/>
      <c r="BE86" s="754"/>
      <c r="BF86" s="754"/>
      <c r="BG86" s="752"/>
      <c r="BH86" s="754"/>
      <c r="BI86" s="754"/>
      <c r="BJ86" s="754"/>
      <c r="BK86" s="752"/>
      <c r="BL86" s="752"/>
    </row>
    <row r="87" spans="1:64" s="330" customFormat="1" ht="19.2" x14ac:dyDescent="0.2">
      <c r="A87" s="341">
        <v>79</v>
      </c>
      <c r="B87" s="749" t="s">
        <v>324</v>
      </c>
      <c r="C87" s="750" t="s">
        <v>319</v>
      </c>
      <c r="D87" s="334">
        <f t="shared" si="20"/>
        <v>68</v>
      </c>
      <c r="E87" s="404">
        <v>17964</v>
      </c>
      <c r="F87" s="334">
        <f t="shared" si="13"/>
        <v>0</v>
      </c>
      <c r="G87" s="334">
        <f t="shared" si="14"/>
        <v>0</v>
      </c>
      <c r="H87" s="334">
        <f t="shared" si="15"/>
        <v>0</v>
      </c>
      <c r="I87" s="332">
        <f t="shared" si="16"/>
        <v>0</v>
      </c>
      <c r="J87" s="332">
        <f t="shared" si="17"/>
        <v>0</v>
      </c>
      <c r="K87" s="334"/>
      <c r="L87" s="334"/>
      <c r="M87" s="334"/>
      <c r="N87" s="334"/>
      <c r="O87" s="334"/>
      <c r="P87" s="334"/>
      <c r="Q87" s="334"/>
      <c r="R87" s="334"/>
      <c r="S87" s="334"/>
      <c r="T87" s="334"/>
      <c r="U87" s="334"/>
      <c r="V87" s="334"/>
      <c r="W87" s="334"/>
      <c r="X87" s="334"/>
      <c r="Y87" s="334"/>
      <c r="Z87" s="334"/>
      <c r="AA87" s="334"/>
      <c r="AB87" s="334"/>
      <c r="AC87" s="334"/>
      <c r="AD87" s="334"/>
      <c r="AE87" s="334"/>
      <c r="AF87" s="334"/>
      <c r="AG87" s="334"/>
      <c r="AH87" s="334"/>
      <c r="AI87" s="334"/>
      <c r="AJ87" s="334"/>
      <c r="AK87" s="334"/>
      <c r="AL87" s="334"/>
      <c r="AM87" s="334"/>
      <c r="AN87" s="334"/>
      <c r="AO87" s="334"/>
      <c r="AP87" s="334"/>
      <c r="AQ87" s="334"/>
      <c r="AR87" s="334"/>
      <c r="AS87" s="334"/>
      <c r="AT87" s="334"/>
      <c r="AU87" s="334"/>
      <c r="AV87" s="334"/>
      <c r="AW87" s="334"/>
      <c r="AX87" s="334"/>
      <c r="AY87" s="334"/>
      <c r="AZ87" s="334"/>
      <c r="BA87" s="334"/>
      <c r="BB87" s="334"/>
      <c r="BC87" s="334"/>
      <c r="BD87" s="754"/>
      <c r="BE87" s="754"/>
      <c r="BF87" s="754"/>
      <c r="BG87" s="752"/>
      <c r="BH87" s="754"/>
      <c r="BI87" s="754"/>
      <c r="BJ87" s="754"/>
      <c r="BK87" s="752"/>
      <c r="BL87" s="752"/>
    </row>
    <row r="88" spans="1:64" ht="19.2" x14ac:dyDescent="0.2">
      <c r="A88" s="341">
        <v>80</v>
      </c>
      <c r="B88" s="749" t="s">
        <v>229</v>
      </c>
      <c r="C88" s="750" t="s">
        <v>319</v>
      </c>
      <c r="D88" s="334">
        <f t="shared" si="20"/>
        <v>62</v>
      </c>
      <c r="E88" s="404">
        <v>19830</v>
      </c>
      <c r="F88" s="334">
        <f t="shared" si="13"/>
        <v>0</v>
      </c>
      <c r="G88" s="334">
        <f t="shared" si="14"/>
        <v>0</v>
      </c>
      <c r="H88" s="334">
        <f t="shared" si="15"/>
        <v>0</v>
      </c>
      <c r="I88" s="332">
        <f t="shared" si="16"/>
        <v>0</v>
      </c>
      <c r="J88" s="332">
        <f t="shared" si="17"/>
        <v>0</v>
      </c>
      <c r="K88" s="334"/>
      <c r="L88" s="334"/>
      <c r="M88" s="334"/>
      <c r="N88" s="334"/>
      <c r="O88" s="334"/>
      <c r="P88" s="334"/>
      <c r="Q88" s="334"/>
      <c r="R88" s="334"/>
      <c r="S88" s="334"/>
      <c r="T88" s="334"/>
      <c r="U88" s="334"/>
      <c r="V88" s="334"/>
      <c r="W88" s="334"/>
      <c r="X88" s="334"/>
      <c r="Y88" s="334"/>
      <c r="Z88" s="334"/>
      <c r="AA88" s="334"/>
      <c r="AB88" s="334"/>
      <c r="AC88" s="334"/>
      <c r="AD88" s="334"/>
      <c r="AE88" s="334"/>
      <c r="AF88" s="334"/>
      <c r="AG88" s="334"/>
      <c r="AH88" s="334"/>
      <c r="AI88" s="334"/>
      <c r="AJ88" s="334"/>
      <c r="AK88" s="334"/>
      <c r="AL88" s="334"/>
      <c r="AM88" s="334"/>
      <c r="AN88" s="334"/>
      <c r="AO88" s="334"/>
      <c r="AP88" s="334"/>
      <c r="AQ88" s="334"/>
      <c r="AR88" s="334"/>
      <c r="AS88" s="334"/>
      <c r="AT88" s="334"/>
      <c r="AU88" s="334"/>
      <c r="AV88" s="334"/>
      <c r="AW88" s="334"/>
      <c r="AX88" s="334"/>
      <c r="AY88" s="334"/>
      <c r="AZ88" s="334"/>
      <c r="BA88" s="334"/>
      <c r="BB88" s="334"/>
      <c r="BC88" s="334"/>
      <c r="BD88" s="754"/>
      <c r="BE88" s="754"/>
      <c r="BF88" s="754"/>
      <c r="BG88" s="752"/>
      <c r="BH88" s="754"/>
      <c r="BI88" s="754"/>
      <c r="BJ88" s="754"/>
      <c r="BK88" s="752"/>
      <c r="BL88" s="752"/>
    </row>
    <row r="89" spans="1:64" ht="19.2" x14ac:dyDescent="0.2">
      <c r="A89" s="341">
        <v>81</v>
      </c>
      <c r="B89" s="749" t="s">
        <v>172</v>
      </c>
      <c r="C89" s="750" t="s">
        <v>319</v>
      </c>
      <c r="D89" s="334">
        <f t="shared" si="20"/>
        <v>59</v>
      </c>
      <c r="E89" s="404">
        <v>21192</v>
      </c>
      <c r="F89" s="334">
        <f>SUM(K89,N89,Q89,T89,W89,Z89,AC89,AF89,AI89,AL89,AO89,AR89,AU89,AX89,BA89,BD89,BG89,BJ89)</f>
        <v>1</v>
      </c>
      <c r="G89" s="334">
        <f>SUM(L89,O89,R89,U89,X89,AA89,AD89,AG89,AJ89,AM89,AP89,AS89,AV89,AY89,BB89,BE89,BH89,BK89)</f>
        <v>1</v>
      </c>
      <c r="H89" s="334">
        <f>SUM(M89,P89,S89,V89,Y89,AB89,AE89,AH89,AK89,AN89,AQ89,AT89,AW89,AZ89,BC89,BF89,BI89,BL89)</f>
        <v>0</v>
      </c>
      <c r="I89" s="332">
        <f>SUM(K89:BL89)</f>
        <v>2</v>
      </c>
      <c r="J89" s="332"/>
      <c r="K89" s="334"/>
      <c r="L89" s="334"/>
      <c r="M89" s="334"/>
      <c r="N89" s="334"/>
      <c r="O89" s="334"/>
      <c r="P89" s="334"/>
      <c r="Q89" s="334"/>
      <c r="R89" s="334"/>
      <c r="S89" s="334"/>
      <c r="T89" s="334"/>
      <c r="U89" s="334"/>
      <c r="V89" s="334"/>
      <c r="W89" s="334"/>
      <c r="X89" s="334"/>
      <c r="Y89" s="334"/>
      <c r="Z89" s="334">
        <v>1</v>
      </c>
      <c r="AA89" s="334"/>
      <c r="AB89" s="334"/>
      <c r="AC89" s="334"/>
      <c r="AD89" s="334"/>
      <c r="AE89" s="334"/>
      <c r="AF89" s="334"/>
      <c r="AG89" s="334"/>
      <c r="AH89" s="334"/>
      <c r="AI89" s="334"/>
      <c r="AJ89" s="334"/>
      <c r="AK89" s="334"/>
      <c r="AL89" s="334"/>
      <c r="AM89" s="334"/>
      <c r="AN89" s="334"/>
      <c r="AO89" s="334"/>
      <c r="AP89" s="334">
        <v>1</v>
      </c>
      <c r="AQ89" s="334"/>
      <c r="AR89" s="334"/>
      <c r="AS89" s="334"/>
      <c r="AT89" s="334"/>
      <c r="AU89" s="334"/>
      <c r="AV89" s="334"/>
      <c r="AW89" s="334"/>
      <c r="AX89" s="334"/>
      <c r="AY89" s="334"/>
      <c r="AZ89" s="334"/>
      <c r="BA89" s="334"/>
      <c r="BB89" s="334"/>
      <c r="BC89" s="334"/>
      <c r="BD89" s="754"/>
      <c r="BE89" s="754"/>
      <c r="BF89" s="754"/>
      <c r="BG89" s="752"/>
      <c r="BH89" s="754"/>
      <c r="BI89" s="754"/>
      <c r="BJ89" s="754"/>
      <c r="BK89" s="752"/>
      <c r="BL89" s="752"/>
    </row>
    <row r="90" spans="1:64" s="330" customFormat="1" ht="19.2" x14ac:dyDescent="0.2">
      <c r="A90" s="341">
        <v>82</v>
      </c>
      <c r="B90" s="749" t="s">
        <v>325</v>
      </c>
      <c r="C90" s="750" t="s">
        <v>319</v>
      </c>
      <c r="D90" s="334">
        <f t="shared" si="20"/>
        <v>67</v>
      </c>
      <c r="E90" s="404">
        <v>18326</v>
      </c>
      <c r="F90" s="334">
        <f t="shared" si="13"/>
        <v>0</v>
      </c>
      <c r="G90" s="334">
        <f t="shared" si="14"/>
        <v>0</v>
      </c>
      <c r="H90" s="334">
        <f t="shared" si="15"/>
        <v>0</v>
      </c>
      <c r="I90" s="332">
        <f t="shared" si="16"/>
        <v>0</v>
      </c>
      <c r="J90" s="332">
        <f t="shared" si="17"/>
        <v>0</v>
      </c>
      <c r="K90" s="334"/>
      <c r="L90" s="334"/>
      <c r="M90" s="334"/>
      <c r="N90" s="334"/>
      <c r="O90" s="334"/>
      <c r="P90" s="334"/>
      <c r="Q90" s="334"/>
      <c r="R90" s="334"/>
      <c r="S90" s="334"/>
      <c r="T90" s="334"/>
      <c r="U90" s="334"/>
      <c r="V90" s="334"/>
      <c r="W90" s="334"/>
      <c r="X90" s="334"/>
      <c r="Y90" s="334"/>
      <c r="Z90" s="334"/>
      <c r="AA90" s="334"/>
      <c r="AB90" s="334"/>
      <c r="AC90" s="334"/>
      <c r="AD90" s="334"/>
      <c r="AE90" s="334"/>
      <c r="AF90" s="334"/>
      <c r="AG90" s="334"/>
      <c r="AH90" s="334"/>
      <c r="AI90" s="334"/>
      <c r="AJ90" s="334"/>
      <c r="AK90" s="334"/>
      <c r="AL90" s="334"/>
      <c r="AM90" s="334"/>
      <c r="AN90" s="334"/>
      <c r="AO90" s="334"/>
      <c r="AP90" s="334"/>
      <c r="AQ90" s="334"/>
      <c r="AR90" s="334"/>
      <c r="AS90" s="334"/>
      <c r="AT90" s="334"/>
      <c r="AU90" s="334"/>
      <c r="AV90" s="334"/>
      <c r="AW90" s="334"/>
      <c r="AX90" s="334"/>
      <c r="AY90" s="334"/>
      <c r="AZ90" s="334"/>
      <c r="BA90" s="334"/>
      <c r="BB90" s="334"/>
      <c r="BC90" s="334"/>
      <c r="BD90" s="754"/>
      <c r="BE90" s="754"/>
      <c r="BF90" s="754"/>
      <c r="BG90" s="752"/>
      <c r="BH90" s="754"/>
      <c r="BI90" s="754"/>
      <c r="BJ90" s="754"/>
      <c r="BK90" s="752"/>
      <c r="BL90" s="752"/>
    </row>
    <row r="91" spans="1:64" s="330" customFormat="1" ht="19.2" x14ac:dyDescent="0.2">
      <c r="A91" s="341">
        <v>83</v>
      </c>
      <c r="B91" s="749" t="s">
        <v>361</v>
      </c>
      <c r="C91" s="750" t="s">
        <v>319</v>
      </c>
      <c r="D91" s="334">
        <f t="shared" si="20"/>
        <v>68</v>
      </c>
      <c r="E91" s="404">
        <v>17939</v>
      </c>
      <c r="F91" s="334">
        <f>SUM(K91,N91,Q91,T91,W91,Z91,AC91,AF91,AI91,AL91,AO91,AR91,AU91,AX91,BA91,BD91,BG91,BJ91)</f>
        <v>0</v>
      </c>
      <c r="G91" s="334">
        <f>SUM(L91,O91,R91,U91,X91,AA91,AD91,AG91,AJ91,AM91,AP91,AS91,AV91,AY91,BB91,BE91,BH91,BK91)</f>
        <v>0</v>
      </c>
      <c r="H91" s="334">
        <f>SUM(M91,P91,S91,V91,Y91,AB91,AE91,AH91,AK91,AN91,AQ91,AT91,AW91,AZ91,BC91,BF91,BI91,BL91)</f>
        <v>2</v>
      </c>
      <c r="I91" s="332">
        <f>SUM(K91:BL91)</f>
        <v>2</v>
      </c>
      <c r="J91" s="332">
        <f>SUM(H91+G91*2+F91*3)</f>
        <v>2</v>
      </c>
      <c r="K91" s="334"/>
      <c r="L91" s="334"/>
      <c r="M91" s="334"/>
      <c r="N91" s="334"/>
      <c r="O91" s="334"/>
      <c r="P91" s="334"/>
      <c r="Q91" s="334"/>
      <c r="R91" s="334"/>
      <c r="S91" s="334"/>
      <c r="T91" s="334"/>
      <c r="U91" s="334"/>
      <c r="V91" s="334"/>
      <c r="W91" s="334"/>
      <c r="X91" s="334"/>
      <c r="Y91" s="334"/>
      <c r="Z91" s="334"/>
      <c r="AA91" s="334"/>
      <c r="AB91" s="334"/>
      <c r="AC91" s="334"/>
      <c r="AD91" s="334"/>
      <c r="AE91" s="334"/>
      <c r="AF91" s="334"/>
      <c r="AG91" s="334"/>
      <c r="AH91" s="334"/>
      <c r="AI91" s="334"/>
      <c r="AJ91" s="334"/>
      <c r="AK91" s="334">
        <v>2</v>
      </c>
      <c r="AL91" s="334"/>
      <c r="AM91" s="334"/>
      <c r="AN91" s="334"/>
      <c r="AO91" s="334"/>
      <c r="AP91" s="334"/>
      <c r="AQ91" s="334"/>
      <c r="AR91" s="334"/>
      <c r="AS91" s="334"/>
      <c r="AT91" s="334"/>
      <c r="AU91" s="334"/>
      <c r="AV91" s="334"/>
      <c r="AW91" s="334"/>
      <c r="AX91" s="334"/>
      <c r="AY91" s="334"/>
      <c r="AZ91" s="334"/>
      <c r="BA91" s="334"/>
      <c r="BB91" s="334"/>
      <c r="BC91" s="334"/>
      <c r="BD91" s="754"/>
      <c r="BE91" s="754"/>
      <c r="BF91" s="754"/>
      <c r="BG91" s="752"/>
      <c r="BH91" s="754"/>
      <c r="BI91" s="754"/>
      <c r="BJ91" s="754"/>
      <c r="BK91" s="752"/>
      <c r="BL91" s="752"/>
    </row>
    <row r="92" spans="1:64" ht="19.2" x14ac:dyDescent="0.2">
      <c r="A92" s="341">
        <v>84</v>
      </c>
      <c r="B92" s="761" t="s">
        <v>638</v>
      </c>
      <c r="C92" s="762" t="s">
        <v>319</v>
      </c>
      <c r="D92" s="672">
        <f t="shared" si="20"/>
        <v>59</v>
      </c>
      <c r="E92" s="664">
        <v>20989</v>
      </c>
      <c r="F92" s="672">
        <f t="shared" si="13"/>
        <v>1</v>
      </c>
      <c r="G92" s="672">
        <f t="shared" si="14"/>
        <v>1</v>
      </c>
      <c r="H92" s="672">
        <f t="shared" si="15"/>
        <v>0</v>
      </c>
      <c r="I92" s="337">
        <f t="shared" si="16"/>
        <v>2</v>
      </c>
      <c r="J92" s="337">
        <f t="shared" si="17"/>
        <v>5</v>
      </c>
      <c r="K92" s="672"/>
      <c r="L92" s="672"/>
      <c r="M92" s="672"/>
      <c r="N92" s="672"/>
      <c r="O92" s="672"/>
      <c r="P92" s="672"/>
      <c r="Q92" s="672"/>
      <c r="R92" s="672"/>
      <c r="S92" s="672"/>
      <c r="T92" s="672"/>
      <c r="U92" s="672"/>
      <c r="V92" s="672"/>
      <c r="W92" s="672"/>
      <c r="X92" s="672">
        <v>1</v>
      </c>
      <c r="Y92" s="672"/>
      <c r="Z92" s="672">
        <v>1</v>
      </c>
      <c r="AA92" s="672"/>
      <c r="AB92" s="672"/>
      <c r="AC92" s="672"/>
      <c r="AD92" s="672"/>
      <c r="AE92" s="672"/>
      <c r="AF92" s="672"/>
      <c r="AG92" s="672"/>
      <c r="AH92" s="672"/>
      <c r="AI92" s="672"/>
      <c r="AJ92" s="672"/>
      <c r="AK92" s="672"/>
      <c r="AL92" s="672"/>
      <c r="AM92" s="672"/>
      <c r="AN92" s="672"/>
      <c r="AO92" s="672"/>
      <c r="AP92" s="672"/>
      <c r="AQ92" s="672"/>
      <c r="AR92" s="672"/>
      <c r="AS92" s="672"/>
      <c r="AT92" s="672"/>
      <c r="AU92" s="672"/>
      <c r="AV92" s="672"/>
      <c r="AW92" s="672"/>
      <c r="AX92" s="672"/>
      <c r="AY92" s="672"/>
      <c r="AZ92" s="672"/>
      <c r="BA92" s="672"/>
      <c r="BB92" s="672"/>
      <c r="BC92" s="672"/>
      <c r="BD92" s="757"/>
      <c r="BE92" s="757"/>
      <c r="BF92" s="757"/>
      <c r="BG92" s="755"/>
      <c r="BH92" s="757"/>
      <c r="BI92" s="757"/>
      <c r="BJ92" s="757"/>
      <c r="BK92" s="755"/>
      <c r="BL92" s="755"/>
    </row>
    <row r="93" spans="1:64" s="330" customFormat="1" ht="19.2" x14ac:dyDescent="0.2">
      <c r="A93" s="341">
        <v>85</v>
      </c>
      <c r="B93" s="749" t="s">
        <v>242</v>
      </c>
      <c r="C93" s="750" t="s">
        <v>327</v>
      </c>
      <c r="D93" s="334">
        <f>DATEDIF(E93,$AU$4,"y")</f>
        <v>72</v>
      </c>
      <c r="E93" s="404">
        <v>16405</v>
      </c>
      <c r="F93" s="334">
        <f t="shared" si="13"/>
        <v>1</v>
      </c>
      <c r="G93" s="334">
        <f t="shared" si="14"/>
        <v>0</v>
      </c>
      <c r="H93" s="334">
        <f t="shared" si="15"/>
        <v>0</v>
      </c>
      <c r="I93" s="332">
        <f t="shared" si="16"/>
        <v>1</v>
      </c>
      <c r="J93" s="332">
        <f t="shared" si="17"/>
        <v>3</v>
      </c>
      <c r="K93" s="334">
        <v>1</v>
      </c>
      <c r="L93" s="334"/>
      <c r="M93" s="334"/>
      <c r="N93" s="334"/>
      <c r="O93" s="334"/>
      <c r="P93" s="334"/>
      <c r="Q93" s="334"/>
      <c r="R93" s="334"/>
      <c r="S93" s="334"/>
      <c r="T93" s="334"/>
      <c r="U93" s="334"/>
      <c r="V93" s="334"/>
      <c r="W93" s="334"/>
      <c r="X93" s="334"/>
      <c r="Y93" s="334"/>
      <c r="Z93" s="334"/>
      <c r="AA93" s="334"/>
      <c r="AB93" s="334"/>
      <c r="AC93" s="334"/>
      <c r="AD93" s="334"/>
      <c r="AE93" s="334"/>
      <c r="AF93" s="334"/>
      <c r="AG93" s="334"/>
      <c r="AH93" s="334"/>
      <c r="AI93" s="334"/>
      <c r="AJ93" s="334"/>
      <c r="AK93" s="334"/>
      <c r="AL93" s="334"/>
      <c r="AM93" s="334"/>
      <c r="AN93" s="334"/>
      <c r="AO93" s="334"/>
      <c r="AP93" s="334"/>
      <c r="AQ93" s="334"/>
      <c r="AR93" s="334"/>
      <c r="AS93" s="334"/>
      <c r="AT93" s="334"/>
      <c r="AU93" s="334"/>
      <c r="AV93" s="334"/>
      <c r="AW93" s="334"/>
      <c r="AX93" s="334"/>
      <c r="AY93" s="334"/>
      <c r="AZ93" s="334"/>
      <c r="BA93" s="334"/>
      <c r="BB93" s="334"/>
      <c r="BC93" s="334"/>
      <c r="BD93" s="754"/>
      <c r="BE93" s="754"/>
      <c r="BF93" s="754"/>
      <c r="BG93" s="752"/>
      <c r="BH93" s="754"/>
      <c r="BI93" s="754"/>
      <c r="BJ93" s="754"/>
      <c r="BK93" s="752"/>
      <c r="BL93" s="752"/>
    </row>
    <row r="94" spans="1:64" ht="19.2" x14ac:dyDescent="0.2">
      <c r="A94" s="341">
        <v>86</v>
      </c>
      <c r="B94" s="749" t="s">
        <v>328</v>
      </c>
      <c r="C94" s="750" t="s">
        <v>327</v>
      </c>
      <c r="D94" s="334">
        <f>DATEDIF(E94,$AU$4,"y")</f>
        <v>69</v>
      </c>
      <c r="E94" s="404">
        <v>17292</v>
      </c>
      <c r="F94" s="334">
        <f t="shared" si="13"/>
        <v>1</v>
      </c>
      <c r="G94" s="334">
        <f t="shared" si="14"/>
        <v>0</v>
      </c>
      <c r="H94" s="334">
        <f t="shared" si="15"/>
        <v>0</v>
      </c>
      <c r="I94" s="332">
        <f t="shared" si="16"/>
        <v>1</v>
      </c>
      <c r="J94" s="332">
        <f t="shared" si="17"/>
        <v>3</v>
      </c>
      <c r="K94" s="334"/>
      <c r="L94" s="334"/>
      <c r="M94" s="334"/>
      <c r="N94" s="334"/>
      <c r="O94" s="334"/>
      <c r="P94" s="334"/>
      <c r="Q94" s="334">
        <v>1</v>
      </c>
      <c r="R94" s="334"/>
      <c r="S94" s="334"/>
      <c r="T94" s="334"/>
      <c r="U94" s="334"/>
      <c r="V94" s="334"/>
      <c r="W94" s="334"/>
      <c r="X94" s="334"/>
      <c r="Y94" s="334"/>
      <c r="Z94" s="334"/>
      <c r="AA94" s="334"/>
      <c r="AB94" s="334"/>
      <c r="AC94" s="334"/>
      <c r="AD94" s="334"/>
      <c r="AE94" s="334"/>
      <c r="AF94" s="334"/>
      <c r="AG94" s="334"/>
      <c r="AH94" s="334"/>
      <c r="AI94" s="334"/>
      <c r="AJ94" s="334"/>
      <c r="AK94" s="334"/>
      <c r="AL94" s="334"/>
      <c r="AM94" s="334"/>
      <c r="AN94" s="334"/>
      <c r="AO94" s="334"/>
      <c r="AP94" s="334"/>
      <c r="AQ94" s="334"/>
      <c r="AR94" s="334"/>
      <c r="AS94" s="334"/>
      <c r="AT94" s="334"/>
      <c r="AU94" s="334"/>
      <c r="AV94" s="334"/>
      <c r="AW94" s="334"/>
      <c r="AX94" s="334"/>
      <c r="AY94" s="334"/>
      <c r="AZ94" s="334"/>
      <c r="BA94" s="334"/>
      <c r="BB94" s="334"/>
      <c r="BC94" s="334"/>
      <c r="BD94" s="754"/>
      <c r="BE94" s="754"/>
      <c r="BF94" s="754"/>
      <c r="BG94" s="752"/>
      <c r="BH94" s="754"/>
      <c r="BI94" s="754"/>
      <c r="BJ94" s="754"/>
      <c r="BK94" s="752"/>
      <c r="BL94" s="752"/>
    </row>
    <row r="95" spans="1:64" s="330" customFormat="1" ht="19.2" x14ac:dyDescent="0.2">
      <c r="A95" s="341">
        <v>87</v>
      </c>
      <c r="B95" s="749" t="s">
        <v>329</v>
      </c>
      <c r="C95" s="750" t="s">
        <v>327</v>
      </c>
      <c r="D95" s="333">
        <f>DATEDIF(E95,$AU$4,"y")</f>
        <v>71</v>
      </c>
      <c r="E95" s="404">
        <v>16827</v>
      </c>
      <c r="F95" s="334">
        <f t="shared" si="13"/>
        <v>0</v>
      </c>
      <c r="G95" s="334">
        <f t="shared" si="14"/>
        <v>0</v>
      </c>
      <c r="H95" s="334">
        <f t="shared" si="15"/>
        <v>2</v>
      </c>
      <c r="I95" s="332">
        <f t="shared" si="16"/>
        <v>2</v>
      </c>
      <c r="J95" s="332">
        <f t="shared" si="17"/>
        <v>2</v>
      </c>
      <c r="K95" s="334"/>
      <c r="L95" s="334"/>
      <c r="M95" s="334">
        <v>1</v>
      </c>
      <c r="N95" s="334"/>
      <c r="O95" s="334"/>
      <c r="P95" s="334">
        <v>1</v>
      </c>
      <c r="Q95" s="334"/>
      <c r="R95" s="334"/>
      <c r="S95" s="334"/>
      <c r="T95" s="334"/>
      <c r="U95" s="334"/>
      <c r="V95" s="334"/>
      <c r="W95" s="334"/>
      <c r="X95" s="334"/>
      <c r="Y95" s="334"/>
      <c r="Z95" s="334"/>
      <c r="AA95" s="334"/>
      <c r="AB95" s="334"/>
      <c r="AC95" s="334"/>
      <c r="AD95" s="334"/>
      <c r="AE95" s="334"/>
      <c r="AF95" s="334"/>
      <c r="AG95" s="334"/>
      <c r="AH95" s="334"/>
      <c r="AI95" s="334"/>
      <c r="AJ95" s="334"/>
      <c r="AK95" s="334"/>
      <c r="AL95" s="334"/>
      <c r="AM95" s="334"/>
      <c r="AN95" s="334"/>
      <c r="AO95" s="334"/>
      <c r="AP95" s="334"/>
      <c r="AQ95" s="334"/>
      <c r="AR95" s="334"/>
      <c r="AS95" s="334"/>
      <c r="AT95" s="334"/>
      <c r="AU95" s="334"/>
      <c r="AV95" s="334"/>
      <c r="AW95" s="334"/>
      <c r="AX95" s="334"/>
      <c r="AY95" s="334"/>
      <c r="AZ95" s="334"/>
      <c r="BA95" s="334"/>
      <c r="BB95" s="334"/>
      <c r="BC95" s="334"/>
      <c r="BD95" s="754"/>
      <c r="BE95" s="754"/>
      <c r="BF95" s="754"/>
      <c r="BG95" s="752"/>
      <c r="BH95" s="754"/>
      <c r="BI95" s="754"/>
      <c r="BJ95" s="754"/>
      <c r="BK95" s="752"/>
      <c r="BL95" s="752"/>
    </row>
    <row r="96" spans="1:64" ht="19.2" x14ac:dyDescent="0.2">
      <c r="A96" s="341">
        <v>88</v>
      </c>
      <c r="B96" s="749" t="s">
        <v>205</v>
      </c>
      <c r="C96" s="750" t="s">
        <v>327</v>
      </c>
      <c r="D96" s="333">
        <f>DATEDIF(E96,$AU$4,"y")</f>
        <v>64</v>
      </c>
      <c r="E96" s="404">
        <v>19376</v>
      </c>
      <c r="F96" s="334">
        <f t="shared" si="13"/>
        <v>2</v>
      </c>
      <c r="G96" s="334">
        <f t="shared" si="14"/>
        <v>0</v>
      </c>
      <c r="H96" s="334">
        <f t="shared" si="15"/>
        <v>0</v>
      </c>
      <c r="I96" s="332">
        <f t="shared" si="16"/>
        <v>2</v>
      </c>
      <c r="J96" s="332">
        <f t="shared" si="17"/>
        <v>6</v>
      </c>
      <c r="K96" s="334"/>
      <c r="L96" s="334"/>
      <c r="M96" s="334"/>
      <c r="N96" s="334"/>
      <c r="O96" s="334"/>
      <c r="P96" s="334"/>
      <c r="Q96" s="334">
        <v>2</v>
      </c>
      <c r="R96" s="334"/>
      <c r="S96" s="334"/>
      <c r="T96" s="334"/>
      <c r="U96" s="334"/>
      <c r="V96" s="334"/>
      <c r="W96" s="334"/>
      <c r="X96" s="334"/>
      <c r="Y96" s="334"/>
      <c r="Z96" s="334"/>
      <c r="AA96" s="334"/>
      <c r="AB96" s="334"/>
      <c r="AC96" s="334"/>
      <c r="AD96" s="334"/>
      <c r="AE96" s="334"/>
      <c r="AF96" s="334"/>
      <c r="AG96" s="334"/>
      <c r="AH96" s="334"/>
      <c r="AI96" s="334"/>
      <c r="AJ96" s="334"/>
      <c r="AK96" s="334"/>
      <c r="AL96" s="334"/>
      <c r="AM96" s="334"/>
      <c r="AN96" s="334"/>
      <c r="AO96" s="334"/>
      <c r="AP96" s="334"/>
      <c r="AQ96" s="334"/>
      <c r="AR96" s="334"/>
      <c r="AS96" s="334"/>
      <c r="AT96" s="334"/>
      <c r="AU96" s="334"/>
      <c r="AV96" s="334"/>
      <c r="AW96" s="334"/>
      <c r="AX96" s="334"/>
      <c r="AY96" s="334"/>
      <c r="AZ96" s="334"/>
      <c r="BA96" s="334"/>
      <c r="BB96" s="334"/>
      <c r="BC96" s="334"/>
      <c r="BD96" s="752"/>
      <c r="BE96" s="752"/>
      <c r="BF96" s="752"/>
      <c r="BG96" s="752"/>
      <c r="BH96" s="752"/>
      <c r="BI96" s="752"/>
      <c r="BJ96" s="752"/>
      <c r="BK96" s="752"/>
      <c r="BL96" s="752"/>
    </row>
    <row r="97" spans="1:65" s="330" customFormat="1" ht="19.2" x14ac:dyDescent="0.2">
      <c r="A97" s="341">
        <v>89</v>
      </c>
      <c r="B97" s="749" t="s">
        <v>330</v>
      </c>
      <c r="C97" s="750" t="s">
        <v>327</v>
      </c>
      <c r="D97" s="333">
        <f t="shared" ref="D97:D105" si="21">DATEDIF(E97,$AU$4,"y")</f>
        <v>73</v>
      </c>
      <c r="E97" s="404">
        <v>15864</v>
      </c>
      <c r="F97" s="334">
        <f t="shared" si="13"/>
        <v>0</v>
      </c>
      <c r="G97" s="334">
        <f t="shared" si="14"/>
        <v>0</v>
      </c>
      <c r="H97" s="334">
        <f t="shared" si="15"/>
        <v>1</v>
      </c>
      <c r="I97" s="332">
        <f t="shared" si="16"/>
        <v>1</v>
      </c>
      <c r="J97" s="332">
        <f t="shared" si="17"/>
        <v>1</v>
      </c>
      <c r="K97" s="334"/>
      <c r="L97" s="334"/>
      <c r="M97" s="334"/>
      <c r="N97" s="334"/>
      <c r="O97" s="334"/>
      <c r="P97" s="334">
        <v>1</v>
      </c>
      <c r="Q97" s="334"/>
      <c r="R97" s="334"/>
      <c r="S97" s="334"/>
      <c r="T97" s="334"/>
      <c r="U97" s="334"/>
      <c r="V97" s="334"/>
      <c r="W97" s="334"/>
      <c r="X97" s="334"/>
      <c r="Y97" s="334"/>
      <c r="Z97" s="334"/>
      <c r="AA97" s="334"/>
      <c r="AB97" s="334"/>
      <c r="AC97" s="334"/>
      <c r="AD97" s="334"/>
      <c r="AE97" s="334"/>
      <c r="AF97" s="334"/>
      <c r="AG97" s="334"/>
      <c r="AH97" s="334"/>
      <c r="AI97" s="334"/>
      <c r="AJ97" s="334"/>
      <c r="AK97" s="334"/>
      <c r="AL97" s="334"/>
      <c r="AM97" s="334"/>
      <c r="AN97" s="334"/>
      <c r="AO97" s="334"/>
      <c r="AP97" s="334"/>
      <c r="AQ97" s="334"/>
      <c r="AR97" s="334"/>
      <c r="AS97" s="334"/>
      <c r="AT97" s="334"/>
      <c r="AU97" s="334"/>
      <c r="AV97" s="334"/>
      <c r="AW97" s="334"/>
      <c r="AX97" s="334"/>
      <c r="AY97" s="334"/>
      <c r="AZ97" s="334"/>
      <c r="BA97" s="334"/>
      <c r="BB97" s="334"/>
      <c r="BC97" s="334"/>
      <c r="BD97" s="754"/>
      <c r="BE97" s="754"/>
      <c r="BF97" s="754"/>
      <c r="BG97" s="752"/>
      <c r="BH97" s="754"/>
      <c r="BI97" s="754"/>
      <c r="BJ97" s="754"/>
      <c r="BK97" s="752"/>
      <c r="BL97" s="752"/>
    </row>
    <row r="98" spans="1:65" ht="19.2" x14ac:dyDescent="0.2">
      <c r="A98" s="341">
        <v>90</v>
      </c>
      <c r="B98" s="749" t="s">
        <v>331</v>
      </c>
      <c r="C98" s="750" t="s">
        <v>327</v>
      </c>
      <c r="D98" s="333">
        <f t="shared" si="21"/>
        <v>71</v>
      </c>
      <c r="E98" s="404">
        <v>16696</v>
      </c>
      <c r="F98" s="334">
        <f t="shared" si="13"/>
        <v>0</v>
      </c>
      <c r="G98" s="334">
        <f t="shared" si="14"/>
        <v>0</v>
      </c>
      <c r="H98" s="334">
        <f t="shared" si="15"/>
        <v>1</v>
      </c>
      <c r="I98" s="332">
        <f t="shared" si="16"/>
        <v>1</v>
      </c>
      <c r="J98" s="332">
        <f t="shared" si="17"/>
        <v>1</v>
      </c>
      <c r="K98" s="334"/>
      <c r="L98" s="334"/>
      <c r="M98" s="334"/>
      <c r="N98" s="334"/>
      <c r="O98" s="334"/>
      <c r="P98" s="334"/>
      <c r="Q98" s="334"/>
      <c r="R98" s="334"/>
      <c r="S98" s="334"/>
      <c r="T98" s="334"/>
      <c r="U98" s="334"/>
      <c r="V98" s="334"/>
      <c r="W98" s="334"/>
      <c r="X98" s="334"/>
      <c r="Y98" s="334"/>
      <c r="Z98" s="334"/>
      <c r="AA98" s="334"/>
      <c r="AB98" s="334">
        <v>1</v>
      </c>
      <c r="AC98" s="334"/>
      <c r="AD98" s="334"/>
      <c r="AE98" s="334"/>
      <c r="AF98" s="334"/>
      <c r="AG98" s="334"/>
      <c r="AH98" s="334"/>
      <c r="AI98" s="334"/>
      <c r="AJ98" s="334"/>
      <c r="AK98" s="334"/>
      <c r="AL98" s="334"/>
      <c r="AM98" s="334"/>
      <c r="AN98" s="334"/>
      <c r="AO98" s="334"/>
      <c r="AP98" s="334"/>
      <c r="AQ98" s="334"/>
      <c r="AR98" s="334"/>
      <c r="AS98" s="334"/>
      <c r="AT98" s="334"/>
      <c r="AU98" s="334"/>
      <c r="AV98" s="334"/>
      <c r="AW98" s="334"/>
      <c r="AX98" s="334"/>
      <c r="AY98" s="334"/>
      <c r="AZ98" s="334"/>
      <c r="BA98" s="334"/>
      <c r="BB98" s="334"/>
      <c r="BC98" s="334"/>
      <c r="BD98" s="754"/>
      <c r="BE98" s="754"/>
      <c r="BF98" s="754"/>
      <c r="BG98" s="752"/>
      <c r="BH98" s="754"/>
      <c r="BI98" s="754"/>
      <c r="BJ98" s="754"/>
      <c r="BK98" s="752"/>
      <c r="BL98" s="752"/>
    </row>
    <row r="99" spans="1:65" s="330" customFormat="1" ht="19.2" x14ac:dyDescent="0.2">
      <c r="A99" s="341">
        <v>91</v>
      </c>
      <c r="B99" s="749" t="s">
        <v>332</v>
      </c>
      <c r="C99" s="750" t="s">
        <v>327</v>
      </c>
      <c r="D99" s="333">
        <f t="shared" si="21"/>
        <v>67</v>
      </c>
      <c r="E99" s="404">
        <v>18185</v>
      </c>
      <c r="F99" s="334">
        <f t="shared" si="13"/>
        <v>0</v>
      </c>
      <c r="G99" s="334">
        <f t="shared" si="14"/>
        <v>0</v>
      </c>
      <c r="H99" s="334">
        <f t="shared" si="15"/>
        <v>0</v>
      </c>
      <c r="I99" s="332">
        <f t="shared" si="16"/>
        <v>0</v>
      </c>
      <c r="J99" s="332">
        <f t="shared" si="17"/>
        <v>0</v>
      </c>
      <c r="K99" s="334"/>
      <c r="L99" s="334"/>
      <c r="M99" s="334"/>
      <c r="N99" s="334"/>
      <c r="O99" s="334"/>
      <c r="P99" s="334"/>
      <c r="Q99" s="334"/>
      <c r="R99" s="334"/>
      <c r="S99" s="334"/>
      <c r="T99" s="334"/>
      <c r="U99" s="334"/>
      <c r="V99" s="334"/>
      <c r="W99" s="334"/>
      <c r="X99" s="334"/>
      <c r="Y99" s="334"/>
      <c r="Z99" s="334"/>
      <c r="AA99" s="334"/>
      <c r="AB99" s="334"/>
      <c r="AC99" s="334"/>
      <c r="AD99" s="334"/>
      <c r="AE99" s="334"/>
      <c r="AF99" s="334"/>
      <c r="AG99" s="334"/>
      <c r="AH99" s="334"/>
      <c r="AI99" s="334"/>
      <c r="AJ99" s="334"/>
      <c r="AK99" s="334"/>
      <c r="AL99" s="334"/>
      <c r="AM99" s="334"/>
      <c r="AN99" s="334"/>
      <c r="AO99" s="334"/>
      <c r="AP99" s="334"/>
      <c r="AQ99" s="334"/>
      <c r="AR99" s="334"/>
      <c r="AS99" s="334"/>
      <c r="AT99" s="334"/>
      <c r="AU99" s="334"/>
      <c r="AV99" s="334"/>
      <c r="AW99" s="334"/>
      <c r="AX99" s="334"/>
      <c r="AY99" s="334"/>
      <c r="AZ99" s="334"/>
      <c r="BA99" s="334"/>
      <c r="BB99" s="334"/>
      <c r="BC99" s="334"/>
      <c r="BD99" s="754"/>
      <c r="BE99" s="754"/>
      <c r="BF99" s="754"/>
      <c r="BG99" s="752"/>
      <c r="BH99" s="754"/>
      <c r="BI99" s="754"/>
      <c r="BJ99" s="754"/>
      <c r="BK99" s="752"/>
      <c r="BL99" s="752"/>
    </row>
    <row r="100" spans="1:65" ht="19.2" x14ac:dyDescent="0.2">
      <c r="A100" s="341">
        <v>92</v>
      </c>
      <c r="B100" s="749" t="s">
        <v>333</v>
      </c>
      <c r="C100" s="750" t="s">
        <v>334</v>
      </c>
      <c r="D100" s="333">
        <f t="shared" si="21"/>
        <v>78</v>
      </c>
      <c r="E100" s="404">
        <v>14153</v>
      </c>
      <c r="F100" s="334">
        <f t="shared" si="13"/>
        <v>0</v>
      </c>
      <c r="G100" s="334">
        <f t="shared" si="14"/>
        <v>0</v>
      </c>
      <c r="H100" s="334">
        <f t="shared" si="15"/>
        <v>0</v>
      </c>
      <c r="I100" s="332">
        <f t="shared" si="16"/>
        <v>0</v>
      </c>
      <c r="J100" s="332">
        <f t="shared" si="17"/>
        <v>0</v>
      </c>
      <c r="K100" s="334"/>
      <c r="L100" s="334"/>
      <c r="M100" s="334"/>
      <c r="N100" s="334"/>
      <c r="O100" s="334"/>
      <c r="P100" s="334"/>
      <c r="Q100" s="334"/>
      <c r="R100" s="334"/>
      <c r="S100" s="334"/>
      <c r="T100" s="334"/>
      <c r="U100" s="334"/>
      <c r="V100" s="334"/>
      <c r="W100" s="334"/>
      <c r="X100" s="334"/>
      <c r="Y100" s="334"/>
      <c r="Z100" s="334"/>
      <c r="AA100" s="334"/>
      <c r="AB100" s="334"/>
      <c r="AC100" s="334"/>
      <c r="AD100" s="334"/>
      <c r="AE100" s="334"/>
      <c r="AF100" s="334"/>
      <c r="AG100" s="334"/>
      <c r="AH100" s="334"/>
      <c r="AI100" s="334"/>
      <c r="AJ100" s="334"/>
      <c r="AK100" s="334"/>
      <c r="AL100" s="334"/>
      <c r="AM100" s="334"/>
      <c r="AN100" s="334"/>
      <c r="AO100" s="334"/>
      <c r="AP100" s="334"/>
      <c r="AQ100" s="334"/>
      <c r="AR100" s="334"/>
      <c r="AS100" s="334"/>
      <c r="AT100" s="334"/>
      <c r="AU100" s="334"/>
      <c r="AV100" s="334"/>
      <c r="AW100" s="334"/>
      <c r="AX100" s="334"/>
      <c r="AY100" s="334"/>
      <c r="AZ100" s="334"/>
      <c r="BA100" s="334"/>
      <c r="BB100" s="334"/>
      <c r="BC100" s="334"/>
      <c r="BD100" s="754"/>
      <c r="BE100" s="754"/>
      <c r="BF100" s="754"/>
      <c r="BG100" s="752"/>
      <c r="BH100" s="754"/>
      <c r="BI100" s="754"/>
      <c r="BJ100" s="754"/>
      <c r="BK100" s="752"/>
      <c r="BL100" s="752"/>
    </row>
    <row r="101" spans="1:65" ht="19.2" x14ac:dyDescent="0.2">
      <c r="A101" s="341">
        <v>93</v>
      </c>
      <c r="B101" s="749" t="s">
        <v>603</v>
      </c>
      <c r="C101" s="750" t="s">
        <v>334</v>
      </c>
      <c r="D101" s="333">
        <f t="shared" si="21"/>
        <v>75</v>
      </c>
      <c r="E101" s="404">
        <v>15245</v>
      </c>
      <c r="F101" s="334">
        <f t="shared" ref="F101:H106" si="22">SUM(K101,N101,Q101,T101,W101,Z101,AC101,AF101,AI101,AL101,AO101,AR101,AU101,AX101,BA101,BD101,BG101,BJ101)</f>
        <v>1</v>
      </c>
      <c r="G101" s="334">
        <f t="shared" si="22"/>
        <v>0</v>
      </c>
      <c r="H101" s="334">
        <f t="shared" si="22"/>
        <v>1</v>
      </c>
      <c r="I101" s="332">
        <f t="shared" ref="I101:I106" si="23">SUM(K101:BL101)</f>
        <v>2</v>
      </c>
      <c r="J101" s="332">
        <f t="shared" si="17"/>
        <v>4</v>
      </c>
      <c r="K101" s="334"/>
      <c r="L101" s="334"/>
      <c r="M101" s="334">
        <v>1</v>
      </c>
      <c r="N101" s="334"/>
      <c r="O101" s="334"/>
      <c r="P101" s="334"/>
      <c r="Q101" s="334"/>
      <c r="R101" s="334"/>
      <c r="S101" s="334"/>
      <c r="T101" s="334"/>
      <c r="U101" s="334"/>
      <c r="V101" s="334"/>
      <c r="W101" s="334"/>
      <c r="X101" s="334"/>
      <c r="Y101" s="334"/>
      <c r="Z101" s="334"/>
      <c r="AA101" s="334"/>
      <c r="AB101" s="334"/>
      <c r="AC101" s="334"/>
      <c r="AD101" s="334"/>
      <c r="AE101" s="334"/>
      <c r="AF101" s="334"/>
      <c r="AG101" s="334"/>
      <c r="AH101" s="334"/>
      <c r="AI101" s="334"/>
      <c r="AJ101" s="334"/>
      <c r="AK101" s="334"/>
      <c r="AL101" s="334"/>
      <c r="AM101" s="334"/>
      <c r="AN101" s="334"/>
      <c r="AO101" s="334">
        <v>1</v>
      </c>
      <c r="AP101" s="334"/>
      <c r="AQ101" s="334"/>
      <c r="AR101" s="334"/>
      <c r="AS101" s="334"/>
      <c r="AT101" s="334"/>
      <c r="AU101" s="334"/>
      <c r="AV101" s="334"/>
      <c r="AW101" s="334"/>
      <c r="AX101" s="334"/>
      <c r="AY101" s="334"/>
      <c r="AZ101" s="334"/>
      <c r="BA101" s="334"/>
      <c r="BB101" s="334"/>
      <c r="BC101" s="334"/>
      <c r="BD101" s="754"/>
      <c r="BE101" s="754"/>
      <c r="BF101" s="754"/>
      <c r="BG101" s="752"/>
      <c r="BH101" s="754"/>
      <c r="BI101" s="754"/>
      <c r="BJ101" s="754"/>
      <c r="BK101" s="752"/>
      <c r="BL101" s="752"/>
    </row>
    <row r="102" spans="1:65" ht="19.2" x14ac:dyDescent="0.2">
      <c r="A102" s="341">
        <v>94</v>
      </c>
      <c r="B102" s="749" t="s">
        <v>654</v>
      </c>
      <c r="C102" s="750" t="s">
        <v>334</v>
      </c>
      <c r="D102" s="333">
        <f t="shared" si="21"/>
        <v>71</v>
      </c>
      <c r="E102" s="404">
        <v>16598</v>
      </c>
      <c r="F102" s="334">
        <f t="shared" si="22"/>
        <v>0</v>
      </c>
      <c r="G102" s="334">
        <f t="shared" si="22"/>
        <v>1</v>
      </c>
      <c r="H102" s="334">
        <f t="shared" si="22"/>
        <v>0</v>
      </c>
      <c r="I102" s="332">
        <f t="shared" si="23"/>
        <v>1</v>
      </c>
      <c r="J102" s="332">
        <f>SUM(H102+G102*2+F102*3)</f>
        <v>2</v>
      </c>
      <c r="K102" s="334"/>
      <c r="L102" s="334"/>
      <c r="M102" s="334"/>
      <c r="N102" s="334"/>
      <c r="O102" s="334"/>
      <c r="P102" s="334"/>
      <c r="Q102" s="334"/>
      <c r="R102" s="334"/>
      <c r="S102" s="334"/>
      <c r="T102" s="334"/>
      <c r="U102" s="334"/>
      <c r="V102" s="334"/>
      <c r="W102" s="334"/>
      <c r="X102" s="334"/>
      <c r="Y102" s="334"/>
      <c r="Z102" s="334"/>
      <c r="AA102" s="334">
        <v>1</v>
      </c>
      <c r="AB102" s="334"/>
      <c r="AC102" s="334"/>
      <c r="AD102" s="334"/>
      <c r="AE102" s="334"/>
      <c r="AF102" s="334"/>
      <c r="AG102" s="334"/>
      <c r="AH102" s="334"/>
      <c r="AI102" s="334"/>
      <c r="AJ102" s="334"/>
      <c r="AK102" s="334"/>
      <c r="AL102" s="334"/>
      <c r="AM102" s="334"/>
      <c r="AN102" s="334"/>
      <c r="AO102" s="334"/>
      <c r="AP102" s="334"/>
      <c r="AQ102" s="334"/>
      <c r="AR102" s="334"/>
      <c r="AS102" s="334"/>
      <c r="AT102" s="334"/>
      <c r="AU102" s="334"/>
      <c r="AV102" s="334"/>
      <c r="AW102" s="334"/>
      <c r="AX102" s="334"/>
      <c r="AY102" s="334"/>
      <c r="AZ102" s="334"/>
      <c r="BA102" s="334"/>
      <c r="BB102" s="334"/>
      <c r="BC102" s="334"/>
      <c r="BD102" s="754"/>
      <c r="BE102" s="754"/>
      <c r="BF102" s="754"/>
      <c r="BG102" s="752"/>
      <c r="BH102" s="754"/>
      <c r="BI102" s="754"/>
      <c r="BJ102" s="754"/>
      <c r="BK102" s="752"/>
      <c r="BL102" s="752"/>
    </row>
    <row r="103" spans="1:65" ht="19.2" x14ac:dyDescent="0.2">
      <c r="A103" s="341">
        <v>95</v>
      </c>
      <c r="B103" s="749" t="s">
        <v>655</v>
      </c>
      <c r="C103" s="750" t="s">
        <v>334</v>
      </c>
      <c r="D103" s="333">
        <f t="shared" si="21"/>
        <v>68</v>
      </c>
      <c r="E103" s="404">
        <v>17816</v>
      </c>
      <c r="F103" s="334">
        <f t="shared" si="22"/>
        <v>0</v>
      </c>
      <c r="G103" s="334">
        <f t="shared" si="22"/>
        <v>0</v>
      </c>
      <c r="H103" s="334">
        <f t="shared" si="22"/>
        <v>1</v>
      </c>
      <c r="I103" s="332">
        <f t="shared" si="23"/>
        <v>1</v>
      </c>
      <c r="J103" s="332">
        <f>SUM(H103+G103*2+F103*3)</f>
        <v>1</v>
      </c>
      <c r="K103" s="334"/>
      <c r="L103" s="334"/>
      <c r="M103" s="334"/>
      <c r="N103" s="334"/>
      <c r="O103" s="334"/>
      <c r="P103" s="334"/>
      <c r="Q103" s="334"/>
      <c r="R103" s="334"/>
      <c r="S103" s="334"/>
      <c r="T103" s="334"/>
      <c r="U103" s="334"/>
      <c r="V103" s="334"/>
      <c r="W103" s="334"/>
      <c r="X103" s="334"/>
      <c r="Y103" s="334"/>
      <c r="Z103" s="334"/>
      <c r="AA103" s="334"/>
      <c r="AB103" s="334">
        <v>1</v>
      </c>
      <c r="AC103" s="334"/>
      <c r="AD103" s="334"/>
      <c r="AE103" s="334"/>
      <c r="AF103" s="334"/>
      <c r="AG103" s="334"/>
      <c r="AH103" s="334"/>
      <c r="AI103" s="334"/>
      <c r="AJ103" s="334"/>
      <c r="AK103" s="334"/>
      <c r="AL103" s="334"/>
      <c r="AM103" s="334"/>
      <c r="AN103" s="334"/>
      <c r="AO103" s="334"/>
      <c r="AP103" s="334"/>
      <c r="AQ103" s="334"/>
      <c r="AR103" s="334"/>
      <c r="AS103" s="334"/>
      <c r="AT103" s="334"/>
      <c r="AU103" s="334"/>
      <c r="AV103" s="334"/>
      <c r="AW103" s="334"/>
      <c r="AX103" s="334"/>
      <c r="AY103" s="334"/>
      <c r="AZ103" s="334"/>
      <c r="BA103" s="334"/>
      <c r="BB103" s="334"/>
      <c r="BC103" s="334"/>
      <c r="BD103" s="754"/>
      <c r="BE103" s="754"/>
      <c r="BF103" s="754"/>
      <c r="BG103" s="752"/>
      <c r="BH103" s="754"/>
      <c r="BI103" s="754"/>
      <c r="BJ103" s="754"/>
      <c r="BK103" s="752"/>
      <c r="BL103" s="752"/>
    </row>
    <row r="104" spans="1:65" s="330" customFormat="1" ht="19.2" x14ac:dyDescent="0.2">
      <c r="A104" s="341">
        <v>96</v>
      </c>
      <c r="B104" s="749" t="s">
        <v>204</v>
      </c>
      <c r="C104" s="750" t="s">
        <v>327</v>
      </c>
      <c r="D104" s="333">
        <f t="shared" si="21"/>
        <v>66</v>
      </c>
      <c r="E104" s="404">
        <v>18627</v>
      </c>
      <c r="F104" s="334">
        <f t="shared" si="22"/>
        <v>0</v>
      </c>
      <c r="G104" s="334">
        <f t="shared" si="22"/>
        <v>0</v>
      </c>
      <c r="H104" s="334">
        <f t="shared" si="22"/>
        <v>0</v>
      </c>
      <c r="I104" s="332">
        <f t="shared" si="23"/>
        <v>0</v>
      </c>
      <c r="J104" s="332">
        <f>SUM(H104+G104*2+F104*3)</f>
        <v>0</v>
      </c>
      <c r="K104" s="334"/>
      <c r="L104" s="334"/>
      <c r="M104" s="334"/>
      <c r="N104" s="334"/>
      <c r="O104" s="334"/>
      <c r="P104" s="334"/>
      <c r="Q104" s="334"/>
      <c r="R104" s="334"/>
      <c r="S104" s="334"/>
      <c r="T104" s="334"/>
      <c r="U104" s="334"/>
      <c r="V104" s="334"/>
      <c r="W104" s="334"/>
      <c r="X104" s="334"/>
      <c r="Y104" s="334"/>
      <c r="Z104" s="334"/>
      <c r="AA104" s="334"/>
      <c r="AB104" s="334"/>
      <c r="AC104" s="334"/>
      <c r="AD104" s="334"/>
      <c r="AE104" s="334"/>
      <c r="AF104" s="334"/>
      <c r="AG104" s="334"/>
      <c r="AH104" s="334"/>
      <c r="AI104" s="334"/>
      <c r="AJ104" s="334"/>
      <c r="AK104" s="334"/>
      <c r="AL104" s="334"/>
      <c r="AM104" s="334"/>
      <c r="AN104" s="334"/>
      <c r="AO104" s="334"/>
      <c r="AP104" s="334"/>
      <c r="AQ104" s="334"/>
      <c r="AR104" s="334"/>
      <c r="AS104" s="334"/>
      <c r="AT104" s="334"/>
      <c r="AU104" s="334"/>
      <c r="AV104" s="334"/>
      <c r="AW104" s="334"/>
      <c r="AX104" s="334"/>
      <c r="AY104" s="334"/>
      <c r="AZ104" s="334"/>
      <c r="BA104" s="334"/>
      <c r="BB104" s="334"/>
      <c r="BC104" s="334"/>
      <c r="BD104" s="754"/>
      <c r="BE104" s="754"/>
      <c r="BF104" s="754"/>
      <c r="BG104" s="752"/>
      <c r="BH104" s="754"/>
      <c r="BI104" s="754"/>
      <c r="BJ104" s="754"/>
      <c r="BK104" s="752"/>
      <c r="BL104" s="752"/>
      <c r="BM104" s="329"/>
    </row>
    <row r="105" spans="1:65" ht="19.2" x14ac:dyDescent="0.2">
      <c r="A105" s="341">
        <v>97</v>
      </c>
      <c r="B105" s="761" t="s">
        <v>305</v>
      </c>
      <c r="C105" s="762" t="s">
        <v>327</v>
      </c>
      <c r="D105" s="333">
        <f t="shared" si="21"/>
        <v>70</v>
      </c>
      <c r="E105" s="664">
        <v>16896</v>
      </c>
      <c r="F105" s="334">
        <f t="shared" si="22"/>
        <v>0</v>
      </c>
      <c r="G105" s="334">
        <f t="shared" si="22"/>
        <v>1</v>
      </c>
      <c r="H105" s="334">
        <f t="shared" si="22"/>
        <v>0</v>
      </c>
      <c r="I105" s="332">
        <f t="shared" si="23"/>
        <v>1</v>
      </c>
      <c r="J105" s="332">
        <f>SUM(H105+G105*2+F105*3)</f>
        <v>2</v>
      </c>
      <c r="K105" s="672"/>
      <c r="L105" s="672"/>
      <c r="M105" s="672"/>
      <c r="N105" s="672"/>
      <c r="O105" s="672"/>
      <c r="P105" s="672"/>
      <c r="Q105" s="672"/>
      <c r="R105" s="672"/>
      <c r="S105" s="672"/>
      <c r="T105" s="672"/>
      <c r="U105" s="672"/>
      <c r="V105" s="672"/>
      <c r="W105" s="672"/>
      <c r="X105" s="672"/>
      <c r="Y105" s="672"/>
      <c r="Z105" s="672"/>
      <c r="AA105" s="672"/>
      <c r="AB105" s="672"/>
      <c r="AC105" s="672"/>
      <c r="AD105" s="672"/>
      <c r="AE105" s="672"/>
      <c r="AF105" s="672"/>
      <c r="AG105" s="672"/>
      <c r="AH105" s="672"/>
      <c r="AI105" s="672"/>
      <c r="AJ105" s="672"/>
      <c r="AK105" s="672"/>
      <c r="AL105" s="672"/>
      <c r="AM105" s="672"/>
      <c r="AN105" s="672"/>
      <c r="AO105" s="672"/>
      <c r="AP105" s="672">
        <v>1</v>
      </c>
      <c r="AQ105" s="672"/>
      <c r="AR105" s="672"/>
      <c r="AS105" s="672"/>
      <c r="AT105" s="672"/>
      <c r="AU105" s="672"/>
      <c r="AV105" s="672"/>
      <c r="AW105" s="672"/>
      <c r="AX105" s="672"/>
      <c r="AY105" s="672"/>
      <c r="AZ105" s="672"/>
      <c r="BA105" s="672"/>
      <c r="BB105" s="672"/>
      <c r="BC105" s="672"/>
      <c r="BD105" s="754"/>
      <c r="BE105" s="754"/>
      <c r="BF105" s="754"/>
      <c r="BG105" s="752"/>
      <c r="BH105" s="754"/>
      <c r="BI105" s="754"/>
      <c r="BJ105" s="754"/>
      <c r="BK105" s="752"/>
      <c r="BL105" s="752"/>
    </row>
    <row r="106" spans="1:65" s="330" customFormat="1" ht="19.2" x14ac:dyDescent="0.2">
      <c r="A106" s="341">
        <v>98</v>
      </c>
      <c r="B106" s="758" t="s">
        <v>318</v>
      </c>
      <c r="C106" s="759" t="s">
        <v>335</v>
      </c>
      <c r="D106" s="716">
        <f>DATEDIF(E106,$AU$4,"y")</f>
        <v>70</v>
      </c>
      <c r="E106" s="719">
        <v>17044</v>
      </c>
      <c r="F106" s="751">
        <f t="shared" si="22"/>
        <v>1</v>
      </c>
      <c r="G106" s="751">
        <f t="shared" si="22"/>
        <v>0</v>
      </c>
      <c r="H106" s="751">
        <f t="shared" si="22"/>
        <v>0</v>
      </c>
      <c r="I106" s="342">
        <f t="shared" si="23"/>
        <v>1</v>
      </c>
      <c r="J106" s="342">
        <f>SUM(H106+G106*2+F106*3)</f>
        <v>3</v>
      </c>
      <c r="K106" s="751"/>
      <c r="L106" s="751"/>
      <c r="M106" s="751"/>
      <c r="N106" s="751"/>
      <c r="O106" s="751"/>
      <c r="P106" s="751"/>
      <c r="Q106" s="751"/>
      <c r="R106" s="751"/>
      <c r="S106" s="751"/>
      <c r="T106" s="751"/>
      <c r="U106" s="751"/>
      <c r="V106" s="751"/>
      <c r="W106" s="751">
        <v>1</v>
      </c>
      <c r="X106" s="751"/>
      <c r="Y106" s="751"/>
      <c r="Z106" s="751"/>
      <c r="AA106" s="751"/>
      <c r="AB106" s="751"/>
      <c r="AC106" s="751"/>
      <c r="AD106" s="751"/>
      <c r="AE106" s="751"/>
      <c r="AF106" s="751"/>
      <c r="AG106" s="751"/>
      <c r="AH106" s="751"/>
      <c r="AI106" s="751"/>
      <c r="AJ106" s="751"/>
      <c r="AK106" s="751"/>
      <c r="AL106" s="751"/>
      <c r="AM106" s="751"/>
      <c r="AN106" s="751"/>
      <c r="AO106" s="751"/>
      <c r="AP106" s="751"/>
      <c r="AQ106" s="751"/>
      <c r="AR106" s="751"/>
      <c r="AS106" s="751"/>
      <c r="AT106" s="751"/>
      <c r="AU106" s="751"/>
      <c r="AV106" s="751"/>
      <c r="AW106" s="751"/>
      <c r="AX106" s="751"/>
      <c r="AY106" s="751"/>
      <c r="AZ106" s="751"/>
      <c r="BA106" s="751"/>
      <c r="BB106" s="751"/>
      <c r="BC106" s="334"/>
      <c r="BD106" s="752"/>
      <c r="BE106" s="752"/>
      <c r="BF106" s="752"/>
      <c r="BG106" s="752"/>
      <c r="BH106" s="752"/>
      <c r="BI106" s="752"/>
      <c r="BJ106" s="752"/>
      <c r="BK106" s="752"/>
      <c r="BL106" s="752"/>
    </row>
    <row r="107" spans="1:65" ht="19.2" x14ac:dyDescent="0.2">
      <c r="A107" s="341">
        <v>99</v>
      </c>
      <c r="B107" s="749" t="s">
        <v>336</v>
      </c>
      <c r="C107" s="750" t="s">
        <v>335</v>
      </c>
      <c r="D107" s="334">
        <f>DATEDIF(E107,$AU$4,"y")</f>
        <v>66</v>
      </c>
      <c r="E107" s="404">
        <v>18676</v>
      </c>
      <c r="F107" s="334">
        <f t="shared" ref="F107:F140" si="24">SUM(K107,N107,Q107,T107,W107,Z107,AC107,AF107,AI107,AL107,AO107,AR107,AU107,AX107,BA107,BD107,BG107,BJ107)</f>
        <v>0</v>
      </c>
      <c r="G107" s="334">
        <f t="shared" ref="G107:G140" si="25">SUM(L107,O107,R107,U107,X107,AA107,AD107,AG107,AJ107,AM107,AP107,AS107,AV107,AY107,BB107,BE107,BH107,BK107)</f>
        <v>0</v>
      </c>
      <c r="H107" s="334">
        <f t="shared" ref="H107:H140" si="26">SUM(M107,P107,S107,V107,Y107,AB107,AE107,AH107,AK107,AN107,AQ107,AT107,AW107,AZ107,BC107,BF107,BI107,BL107)</f>
        <v>1</v>
      </c>
      <c r="I107" s="332">
        <f t="shared" ref="I107:I140" si="27">SUM(K107:BL107)</f>
        <v>1</v>
      </c>
      <c r="J107" s="332">
        <f t="shared" ref="J107:J140" si="28">SUM(H107+G107*2+F107*3)</f>
        <v>1</v>
      </c>
      <c r="K107" s="334"/>
      <c r="L107" s="334"/>
      <c r="M107" s="334">
        <v>1</v>
      </c>
      <c r="N107" s="334"/>
      <c r="O107" s="334"/>
      <c r="P107" s="334"/>
      <c r="Q107" s="334"/>
      <c r="R107" s="334"/>
      <c r="S107" s="334"/>
      <c r="T107" s="334"/>
      <c r="U107" s="334"/>
      <c r="V107" s="334"/>
      <c r="W107" s="334"/>
      <c r="X107" s="334"/>
      <c r="Y107" s="334"/>
      <c r="Z107" s="334"/>
      <c r="AA107" s="334"/>
      <c r="AB107" s="334"/>
      <c r="AC107" s="334"/>
      <c r="AD107" s="334"/>
      <c r="AE107" s="334"/>
      <c r="AF107" s="334"/>
      <c r="AG107" s="334"/>
      <c r="AH107" s="334"/>
      <c r="AI107" s="334"/>
      <c r="AJ107" s="334"/>
      <c r="AK107" s="334"/>
      <c r="AL107" s="334"/>
      <c r="AM107" s="334"/>
      <c r="AN107" s="334"/>
      <c r="AO107" s="334"/>
      <c r="AP107" s="334"/>
      <c r="AQ107" s="334"/>
      <c r="AR107" s="334"/>
      <c r="AS107" s="334"/>
      <c r="AT107" s="334"/>
      <c r="AU107" s="334"/>
      <c r="AV107" s="334"/>
      <c r="AW107" s="334"/>
      <c r="AX107" s="334"/>
      <c r="AY107" s="334"/>
      <c r="AZ107" s="334"/>
      <c r="BA107" s="334"/>
      <c r="BB107" s="334"/>
      <c r="BC107" s="334"/>
      <c r="BD107" s="752"/>
      <c r="BE107" s="752"/>
      <c r="BF107" s="752"/>
      <c r="BG107" s="752"/>
      <c r="BH107" s="752"/>
      <c r="BI107" s="752"/>
      <c r="BJ107" s="752"/>
      <c r="BK107" s="752"/>
      <c r="BL107" s="752"/>
    </row>
    <row r="108" spans="1:65" s="330" customFormat="1" ht="19.2" x14ac:dyDescent="0.2">
      <c r="A108" s="341">
        <v>100</v>
      </c>
      <c r="B108" s="749" t="s">
        <v>197</v>
      </c>
      <c r="C108" s="750" t="s">
        <v>335</v>
      </c>
      <c r="D108" s="334">
        <f>DATEDIF(E108,$AU$4,"y")</f>
        <v>64</v>
      </c>
      <c r="E108" s="404">
        <v>19122</v>
      </c>
      <c r="F108" s="334">
        <f t="shared" si="24"/>
        <v>0</v>
      </c>
      <c r="G108" s="334">
        <f t="shared" si="25"/>
        <v>0</v>
      </c>
      <c r="H108" s="334">
        <f t="shared" si="26"/>
        <v>0</v>
      </c>
      <c r="I108" s="332">
        <f t="shared" si="27"/>
        <v>0</v>
      </c>
      <c r="J108" s="332">
        <f t="shared" si="28"/>
        <v>0</v>
      </c>
      <c r="K108" s="334"/>
      <c r="L108" s="334"/>
      <c r="M108" s="334"/>
      <c r="N108" s="334"/>
      <c r="O108" s="334"/>
      <c r="P108" s="334"/>
      <c r="Q108" s="334"/>
      <c r="R108" s="334"/>
      <c r="S108" s="334"/>
      <c r="T108" s="334"/>
      <c r="U108" s="334"/>
      <c r="V108" s="334"/>
      <c r="W108" s="334"/>
      <c r="X108" s="334"/>
      <c r="Y108" s="334"/>
      <c r="Z108" s="334"/>
      <c r="AA108" s="334"/>
      <c r="AB108" s="334"/>
      <c r="AC108" s="334"/>
      <c r="AD108" s="334"/>
      <c r="AE108" s="334"/>
      <c r="AF108" s="334"/>
      <c r="AG108" s="334"/>
      <c r="AH108" s="334"/>
      <c r="AI108" s="334"/>
      <c r="AJ108" s="334"/>
      <c r="AK108" s="334"/>
      <c r="AL108" s="334"/>
      <c r="AM108" s="334"/>
      <c r="AN108" s="334"/>
      <c r="AO108" s="334"/>
      <c r="AP108" s="334"/>
      <c r="AQ108" s="334"/>
      <c r="AR108" s="334"/>
      <c r="AS108" s="334"/>
      <c r="AT108" s="334"/>
      <c r="AU108" s="334"/>
      <c r="AV108" s="334"/>
      <c r="AW108" s="334"/>
      <c r="AX108" s="334"/>
      <c r="AY108" s="334"/>
      <c r="AZ108" s="334"/>
      <c r="BA108" s="334"/>
      <c r="BB108" s="334"/>
      <c r="BC108" s="334"/>
      <c r="BD108" s="752"/>
      <c r="BE108" s="752"/>
      <c r="BF108" s="752"/>
      <c r="BG108" s="752"/>
      <c r="BH108" s="752"/>
      <c r="BI108" s="752"/>
      <c r="BJ108" s="752"/>
      <c r="BK108" s="752"/>
      <c r="BL108" s="752"/>
    </row>
    <row r="109" spans="1:65" ht="19.2" x14ac:dyDescent="0.2">
      <c r="A109" s="341">
        <v>101</v>
      </c>
      <c r="B109" s="749" t="s">
        <v>337</v>
      </c>
      <c r="C109" s="750" t="s">
        <v>335</v>
      </c>
      <c r="D109" s="334">
        <f>DATEDIF(E109,$AU$4,"y")</f>
        <v>67</v>
      </c>
      <c r="E109" s="404">
        <v>18318</v>
      </c>
      <c r="F109" s="334">
        <f t="shared" si="24"/>
        <v>0</v>
      </c>
      <c r="G109" s="334">
        <f t="shared" si="25"/>
        <v>0</v>
      </c>
      <c r="H109" s="334">
        <f t="shared" si="26"/>
        <v>0</v>
      </c>
      <c r="I109" s="332">
        <f t="shared" si="27"/>
        <v>0</v>
      </c>
      <c r="J109" s="332">
        <f t="shared" si="28"/>
        <v>0</v>
      </c>
      <c r="K109" s="334"/>
      <c r="L109" s="334"/>
      <c r="M109" s="334"/>
      <c r="N109" s="334"/>
      <c r="O109" s="334"/>
      <c r="P109" s="334"/>
      <c r="Q109" s="334"/>
      <c r="R109" s="334"/>
      <c r="S109" s="334"/>
      <c r="T109" s="334"/>
      <c r="U109" s="334"/>
      <c r="V109" s="334"/>
      <c r="W109" s="334"/>
      <c r="X109" s="334"/>
      <c r="Y109" s="334"/>
      <c r="Z109" s="334"/>
      <c r="AA109" s="334"/>
      <c r="AB109" s="334"/>
      <c r="AC109" s="334"/>
      <c r="AD109" s="334"/>
      <c r="AE109" s="334"/>
      <c r="AF109" s="334"/>
      <c r="AG109" s="334"/>
      <c r="AH109" s="334"/>
      <c r="AI109" s="334"/>
      <c r="AJ109" s="334"/>
      <c r="AK109" s="334"/>
      <c r="AL109" s="334"/>
      <c r="AM109" s="334"/>
      <c r="AN109" s="334"/>
      <c r="AO109" s="334"/>
      <c r="AP109" s="334"/>
      <c r="AQ109" s="334"/>
      <c r="AR109" s="334"/>
      <c r="AS109" s="334"/>
      <c r="AT109" s="334"/>
      <c r="AU109" s="334"/>
      <c r="AV109" s="334"/>
      <c r="AW109" s="334"/>
      <c r="AX109" s="334"/>
      <c r="AY109" s="334"/>
      <c r="AZ109" s="334"/>
      <c r="BA109" s="334"/>
      <c r="BB109" s="334"/>
      <c r="BC109" s="334"/>
      <c r="BD109" s="752"/>
      <c r="BE109" s="752"/>
      <c r="BF109" s="752"/>
      <c r="BG109" s="752"/>
      <c r="BH109" s="752"/>
      <c r="BI109" s="752"/>
      <c r="BJ109" s="752"/>
      <c r="BK109" s="752"/>
      <c r="BL109" s="752"/>
    </row>
    <row r="110" spans="1:65" s="330" customFormat="1" ht="19.2" x14ac:dyDescent="0.2">
      <c r="A110" s="341">
        <v>102</v>
      </c>
      <c r="B110" s="749" t="s">
        <v>338</v>
      </c>
      <c r="C110" s="750" t="s">
        <v>335</v>
      </c>
      <c r="D110" s="334">
        <f t="shared" ref="D110:D122" si="29">DATEDIF(E110,$AU$4,"y")</f>
        <v>70</v>
      </c>
      <c r="E110" s="404">
        <v>17214</v>
      </c>
      <c r="F110" s="334">
        <f t="shared" si="24"/>
        <v>0</v>
      </c>
      <c r="G110" s="334">
        <f t="shared" si="25"/>
        <v>0</v>
      </c>
      <c r="H110" s="334">
        <f t="shared" si="26"/>
        <v>0</v>
      </c>
      <c r="I110" s="332">
        <f t="shared" si="27"/>
        <v>0</v>
      </c>
      <c r="J110" s="332">
        <f t="shared" si="28"/>
        <v>0</v>
      </c>
      <c r="K110" s="334"/>
      <c r="L110" s="334"/>
      <c r="M110" s="334"/>
      <c r="N110" s="334"/>
      <c r="O110" s="334"/>
      <c r="P110" s="334"/>
      <c r="Q110" s="334"/>
      <c r="R110" s="334"/>
      <c r="S110" s="334"/>
      <c r="T110" s="334"/>
      <c r="U110" s="334"/>
      <c r="V110" s="334"/>
      <c r="W110" s="334"/>
      <c r="X110" s="334"/>
      <c r="Y110" s="334"/>
      <c r="Z110" s="334"/>
      <c r="AA110" s="334"/>
      <c r="AB110" s="334"/>
      <c r="AC110" s="334"/>
      <c r="AD110" s="334"/>
      <c r="AE110" s="334"/>
      <c r="AF110" s="334"/>
      <c r="AG110" s="334"/>
      <c r="AH110" s="334"/>
      <c r="AI110" s="334"/>
      <c r="AJ110" s="334"/>
      <c r="AK110" s="334"/>
      <c r="AL110" s="334"/>
      <c r="AM110" s="334"/>
      <c r="AN110" s="334"/>
      <c r="AO110" s="334"/>
      <c r="AP110" s="334"/>
      <c r="AQ110" s="334"/>
      <c r="AR110" s="334"/>
      <c r="AS110" s="334"/>
      <c r="AT110" s="334"/>
      <c r="AU110" s="334"/>
      <c r="AV110" s="334"/>
      <c r="AW110" s="334"/>
      <c r="AX110" s="334"/>
      <c r="AY110" s="334"/>
      <c r="AZ110" s="334"/>
      <c r="BA110" s="334"/>
      <c r="BB110" s="334"/>
      <c r="BC110" s="334"/>
      <c r="BD110" s="752"/>
      <c r="BE110" s="752"/>
      <c r="BF110" s="752"/>
      <c r="BG110" s="752"/>
      <c r="BH110" s="752"/>
      <c r="BI110" s="752"/>
      <c r="BJ110" s="752"/>
      <c r="BK110" s="752"/>
      <c r="BL110" s="752"/>
    </row>
    <row r="111" spans="1:65" ht="19.2" x14ac:dyDescent="0.2">
      <c r="A111" s="341">
        <v>103</v>
      </c>
      <c r="B111" s="749" t="s">
        <v>339</v>
      </c>
      <c r="C111" s="750" t="s">
        <v>335</v>
      </c>
      <c r="D111" s="334">
        <f t="shared" si="29"/>
        <v>73</v>
      </c>
      <c r="E111" s="404">
        <v>16114</v>
      </c>
      <c r="F111" s="334">
        <f t="shared" si="24"/>
        <v>0</v>
      </c>
      <c r="G111" s="334">
        <f t="shared" si="25"/>
        <v>0</v>
      </c>
      <c r="H111" s="334">
        <f t="shared" si="26"/>
        <v>0</v>
      </c>
      <c r="I111" s="332">
        <f t="shared" si="27"/>
        <v>0</v>
      </c>
      <c r="J111" s="332">
        <f t="shared" si="28"/>
        <v>0</v>
      </c>
      <c r="K111" s="334"/>
      <c r="L111" s="334"/>
      <c r="M111" s="334"/>
      <c r="N111" s="334"/>
      <c r="O111" s="334"/>
      <c r="P111" s="334"/>
      <c r="Q111" s="334"/>
      <c r="R111" s="334"/>
      <c r="S111" s="334"/>
      <c r="T111" s="334"/>
      <c r="U111" s="334"/>
      <c r="V111" s="334"/>
      <c r="W111" s="334"/>
      <c r="X111" s="334"/>
      <c r="Y111" s="334"/>
      <c r="Z111" s="334"/>
      <c r="AA111" s="334"/>
      <c r="AB111" s="334"/>
      <c r="AC111" s="334"/>
      <c r="AD111" s="334"/>
      <c r="AE111" s="334"/>
      <c r="AF111" s="334"/>
      <c r="AG111" s="334"/>
      <c r="AH111" s="334"/>
      <c r="AI111" s="334"/>
      <c r="AJ111" s="334"/>
      <c r="AK111" s="334"/>
      <c r="AL111" s="334"/>
      <c r="AM111" s="334"/>
      <c r="AN111" s="334"/>
      <c r="AO111" s="334"/>
      <c r="AP111" s="334"/>
      <c r="AQ111" s="334"/>
      <c r="AR111" s="334"/>
      <c r="AS111" s="334"/>
      <c r="AT111" s="334"/>
      <c r="AU111" s="334"/>
      <c r="AV111" s="334"/>
      <c r="AW111" s="334"/>
      <c r="AX111" s="334"/>
      <c r="AY111" s="334"/>
      <c r="AZ111" s="334"/>
      <c r="BA111" s="334"/>
      <c r="BB111" s="334"/>
      <c r="BC111" s="334"/>
      <c r="BD111" s="752"/>
      <c r="BE111" s="752"/>
      <c r="BF111" s="752"/>
      <c r="BG111" s="752"/>
      <c r="BH111" s="752"/>
      <c r="BI111" s="752"/>
      <c r="BJ111" s="752"/>
      <c r="BK111" s="752"/>
      <c r="BL111" s="752"/>
    </row>
    <row r="112" spans="1:65" s="330" customFormat="1" ht="19.2" x14ac:dyDescent="0.2">
      <c r="A112" s="341">
        <v>104</v>
      </c>
      <c r="B112" s="749" t="s">
        <v>340</v>
      </c>
      <c r="C112" s="750" t="s">
        <v>335</v>
      </c>
      <c r="D112" s="334">
        <f t="shared" si="29"/>
        <v>61</v>
      </c>
      <c r="E112" s="404">
        <v>20293</v>
      </c>
      <c r="F112" s="334">
        <f t="shared" si="24"/>
        <v>0</v>
      </c>
      <c r="G112" s="334">
        <f t="shared" si="25"/>
        <v>0</v>
      </c>
      <c r="H112" s="334">
        <f t="shared" si="26"/>
        <v>0</v>
      </c>
      <c r="I112" s="332">
        <f t="shared" si="27"/>
        <v>0</v>
      </c>
      <c r="J112" s="332">
        <f t="shared" si="28"/>
        <v>0</v>
      </c>
      <c r="K112" s="334"/>
      <c r="L112" s="334"/>
      <c r="M112" s="334"/>
      <c r="N112" s="334"/>
      <c r="O112" s="334"/>
      <c r="P112" s="334"/>
      <c r="Q112" s="334"/>
      <c r="R112" s="334"/>
      <c r="S112" s="334"/>
      <c r="T112" s="334"/>
      <c r="U112" s="334"/>
      <c r="V112" s="334"/>
      <c r="W112" s="334"/>
      <c r="X112" s="334"/>
      <c r="Y112" s="334"/>
      <c r="Z112" s="334"/>
      <c r="AA112" s="334"/>
      <c r="AB112" s="334"/>
      <c r="AC112" s="334"/>
      <c r="AD112" s="334"/>
      <c r="AE112" s="334"/>
      <c r="AF112" s="334"/>
      <c r="AG112" s="334"/>
      <c r="AH112" s="334"/>
      <c r="AI112" s="334"/>
      <c r="AJ112" s="334"/>
      <c r="AK112" s="334"/>
      <c r="AL112" s="334"/>
      <c r="AM112" s="334"/>
      <c r="AN112" s="334"/>
      <c r="AO112" s="334"/>
      <c r="AP112" s="334"/>
      <c r="AQ112" s="334"/>
      <c r="AR112" s="334"/>
      <c r="AS112" s="334"/>
      <c r="AT112" s="334"/>
      <c r="AU112" s="334"/>
      <c r="AV112" s="334"/>
      <c r="AW112" s="334"/>
      <c r="AX112" s="334"/>
      <c r="AY112" s="334"/>
      <c r="AZ112" s="334"/>
      <c r="BA112" s="334"/>
      <c r="BB112" s="334"/>
      <c r="BC112" s="334"/>
      <c r="BD112" s="752"/>
      <c r="BE112" s="752"/>
      <c r="BF112" s="752"/>
      <c r="BG112" s="752"/>
      <c r="BH112" s="752"/>
      <c r="BI112" s="752"/>
      <c r="BJ112" s="752"/>
      <c r="BK112" s="752"/>
      <c r="BL112" s="752"/>
    </row>
    <row r="113" spans="1:66" s="330" customFormat="1" ht="19.2" x14ac:dyDescent="0.2">
      <c r="A113" s="341">
        <v>105</v>
      </c>
      <c r="B113" s="749" t="s">
        <v>635</v>
      </c>
      <c r="C113" s="750" t="s">
        <v>335</v>
      </c>
      <c r="D113" s="334">
        <f t="shared" si="29"/>
        <v>70</v>
      </c>
      <c r="E113" s="404">
        <v>17016</v>
      </c>
      <c r="F113" s="334">
        <f>SUM(K113,N113,Q113,T113,W113,Z113,AC113,AF113,AI113,AL113,AO113,AR113,AU113,AX113,BA113,BD113,BG113,BJ113)</f>
        <v>0</v>
      </c>
      <c r="G113" s="334">
        <f>SUM(L113,O113,R113,U113,X113,AA113,AD113,AG113,AJ113,AM113,AP113,AS113,AV113,AY113,BB113,BE113,BH113,BK113)</f>
        <v>1</v>
      </c>
      <c r="H113" s="334">
        <f>SUM(M113,P113,S113,V113,Y113,AB113,AE113,AH113,AK113,AN113,AQ113,AT113,AW113,AZ113,BC113,BF113,BI113,BL113)</f>
        <v>2</v>
      </c>
      <c r="I113" s="332">
        <f>SUM(K113:BL113)</f>
        <v>3</v>
      </c>
      <c r="J113" s="332">
        <f>SUM(H113+G113*2+F113*3)</f>
        <v>4</v>
      </c>
      <c r="K113" s="334"/>
      <c r="L113" s="334"/>
      <c r="M113" s="334"/>
      <c r="N113" s="334"/>
      <c r="O113" s="334"/>
      <c r="P113" s="334"/>
      <c r="Q113" s="334"/>
      <c r="R113" s="334"/>
      <c r="S113" s="334"/>
      <c r="T113" s="334"/>
      <c r="U113" s="334"/>
      <c r="V113" s="334"/>
      <c r="W113" s="334"/>
      <c r="X113" s="334">
        <v>1</v>
      </c>
      <c r="Y113" s="334">
        <v>2</v>
      </c>
      <c r="Z113" s="334"/>
      <c r="AA113" s="334"/>
      <c r="AB113" s="334"/>
      <c r="AC113" s="334"/>
      <c r="AD113" s="334"/>
      <c r="AE113" s="334"/>
      <c r="AF113" s="334"/>
      <c r="AG113" s="334"/>
      <c r="AH113" s="334"/>
      <c r="AI113" s="334"/>
      <c r="AJ113" s="334"/>
      <c r="AK113" s="334"/>
      <c r="AL113" s="334"/>
      <c r="AM113" s="334"/>
      <c r="AN113" s="334"/>
      <c r="AO113" s="334"/>
      <c r="AP113" s="334"/>
      <c r="AQ113" s="334"/>
      <c r="AR113" s="334"/>
      <c r="AS113" s="334"/>
      <c r="AT113" s="334"/>
      <c r="AU113" s="334"/>
      <c r="AV113" s="334"/>
      <c r="AW113" s="334"/>
      <c r="AX113" s="334"/>
      <c r="AY113" s="334"/>
      <c r="AZ113" s="334"/>
      <c r="BA113" s="334"/>
      <c r="BB113" s="334"/>
      <c r="BC113" s="334"/>
      <c r="BD113" s="752"/>
      <c r="BE113" s="752"/>
      <c r="BF113" s="752"/>
      <c r="BG113" s="752"/>
      <c r="BH113" s="752"/>
      <c r="BI113" s="752"/>
      <c r="BJ113" s="752"/>
      <c r="BK113" s="752"/>
      <c r="BL113" s="752"/>
    </row>
    <row r="114" spans="1:66" s="330" customFormat="1" ht="19.2" x14ac:dyDescent="0.2">
      <c r="A114" s="341">
        <v>106</v>
      </c>
      <c r="B114" s="749" t="s">
        <v>602</v>
      </c>
      <c r="C114" s="750" t="s">
        <v>335</v>
      </c>
      <c r="D114" s="334">
        <f t="shared" si="29"/>
        <v>67</v>
      </c>
      <c r="E114" s="404">
        <v>18303</v>
      </c>
      <c r="F114" s="334">
        <f t="shared" ref="F114:H115" si="30">SUM(K114,N114,Q114,T114,W114,Z114,AC114,AF114,AI114,AL114,AO114,AR114,AU114,AX114,BA114,BD114,BG114,BJ114)</f>
        <v>0</v>
      </c>
      <c r="G114" s="334">
        <f t="shared" si="30"/>
        <v>0</v>
      </c>
      <c r="H114" s="334">
        <f t="shared" si="30"/>
        <v>1</v>
      </c>
      <c r="I114" s="332">
        <f>SUM(K114:BL114)</f>
        <v>1</v>
      </c>
      <c r="J114" s="332">
        <f t="shared" si="28"/>
        <v>1</v>
      </c>
      <c r="K114" s="334"/>
      <c r="L114" s="334"/>
      <c r="M114" s="334">
        <v>1</v>
      </c>
      <c r="N114" s="334"/>
      <c r="O114" s="334"/>
      <c r="P114" s="334"/>
      <c r="Q114" s="334"/>
      <c r="R114" s="334"/>
      <c r="S114" s="334"/>
      <c r="T114" s="334"/>
      <c r="U114" s="334"/>
      <c r="V114" s="334"/>
      <c r="W114" s="334"/>
      <c r="X114" s="334"/>
      <c r="Y114" s="334"/>
      <c r="Z114" s="334"/>
      <c r="AA114" s="334"/>
      <c r="AB114" s="334"/>
      <c r="AC114" s="334"/>
      <c r="AD114" s="334"/>
      <c r="AE114" s="334"/>
      <c r="AF114" s="334"/>
      <c r="AG114" s="334"/>
      <c r="AH114" s="334"/>
      <c r="AI114" s="334"/>
      <c r="AJ114" s="334"/>
      <c r="AK114" s="334"/>
      <c r="AL114" s="334"/>
      <c r="AM114" s="334"/>
      <c r="AN114" s="334"/>
      <c r="AO114" s="334"/>
      <c r="AP114" s="334"/>
      <c r="AQ114" s="334"/>
      <c r="AR114" s="334"/>
      <c r="AS114" s="334"/>
      <c r="AT114" s="334"/>
      <c r="AU114" s="334"/>
      <c r="AV114" s="334"/>
      <c r="AW114" s="334"/>
      <c r="AX114" s="334"/>
      <c r="AY114" s="334"/>
      <c r="AZ114" s="334"/>
      <c r="BA114" s="334"/>
      <c r="BB114" s="334"/>
      <c r="BC114" s="334"/>
      <c r="BD114" s="752"/>
      <c r="BE114" s="752"/>
      <c r="BF114" s="752"/>
      <c r="BG114" s="752"/>
      <c r="BH114" s="752"/>
      <c r="BI114" s="752"/>
      <c r="BJ114" s="752"/>
      <c r="BK114" s="752"/>
      <c r="BL114" s="752"/>
    </row>
    <row r="115" spans="1:66" s="330" customFormat="1" ht="19.2" x14ac:dyDescent="0.2">
      <c r="A115" s="341">
        <v>107</v>
      </c>
      <c r="B115" s="749" t="s">
        <v>601</v>
      </c>
      <c r="C115" s="750" t="s">
        <v>335</v>
      </c>
      <c r="D115" s="334">
        <f t="shared" si="29"/>
        <v>70</v>
      </c>
      <c r="E115" s="404">
        <v>17137</v>
      </c>
      <c r="F115" s="334">
        <f t="shared" si="30"/>
        <v>1</v>
      </c>
      <c r="G115" s="334">
        <f t="shared" si="30"/>
        <v>0</v>
      </c>
      <c r="H115" s="334">
        <f t="shared" si="30"/>
        <v>0</v>
      </c>
      <c r="I115" s="332">
        <f>SUM(K115:BL115)</f>
        <v>1</v>
      </c>
      <c r="J115" s="332">
        <f>SUM(H115+G115*2+F115*3)</f>
        <v>3</v>
      </c>
      <c r="K115" s="334">
        <v>1</v>
      </c>
      <c r="L115" s="334"/>
      <c r="M115" s="334"/>
      <c r="N115" s="334"/>
      <c r="O115" s="334"/>
      <c r="P115" s="334"/>
      <c r="Q115" s="334"/>
      <c r="R115" s="334"/>
      <c r="S115" s="334"/>
      <c r="T115" s="334"/>
      <c r="U115" s="334"/>
      <c r="V115" s="334"/>
      <c r="W115" s="334"/>
      <c r="X115" s="334"/>
      <c r="Y115" s="334"/>
      <c r="Z115" s="334"/>
      <c r="AA115" s="334"/>
      <c r="AB115" s="334"/>
      <c r="AC115" s="334"/>
      <c r="AD115" s="334"/>
      <c r="AE115" s="334"/>
      <c r="AF115" s="334"/>
      <c r="AG115" s="334"/>
      <c r="AH115" s="334"/>
      <c r="AI115" s="334"/>
      <c r="AJ115" s="334"/>
      <c r="AK115" s="334"/>
      <c r="AL115" s="334"/>
      <c r="AM115" s="334"/>
      <c r="AN115" s="334"/>
      <c r="AO115" s="334"/>
      <c r="AP115" s="334"/>
      <c r="AQ115" s="334"/>
      <c r="AR115" s="334"/>
      <c r="AS115" s="334"/>
      <c r="AT115" s="334"/>
      <c r="AU115" s="334"/>
      <c r="AV115" s="334"/>
      <c r="AW115" s="334"/>
      <c r="AX115" s="334"/>
      <c r="AY115" s="334"/>
      <c r="AZ115" s="334"/>
      <c r="BA115" s="334"/>
      <c r="BB115" s="334"/>
      <c r="BC115" s="334"/>
      <c r="BD115" s="752"/>
      <c r="BE115" s="752"/>
      <c r="BF115" s="752"/>
      <c r="BG115" s="752"/>
      <c r="BH115" s="752"/>
      <c r="BI115" s="752"/>
      <c r="BJ115" s="752"/>
      <c r="BK115" s="752"/>
      <c r="BL115" s="752"/>
    </row>
    <row r="116" spans="1:66" s="330" customFormat="1" ht="19.2" x14ac:dyDescent="0.2">
      <c r="A116" s="341">
        <v>108</v>
      </c>
      <c r="B116" s="749" t="s">
        <v>639</v>
      </c>
      <c r="C116" s="750" t="s">
        <v>335</v>
      </c>
      <c r="D116" s="334">
        <f t="shared" si="29"/>
        <v>75</v>
      </c>
      <c r="E116" s="404">
        <v>15318</v>
      </c>
      <c r="F116" s="334">
        <f>SUM(K116,N116,Q116,T116,W116,Z116,AC116,AF116,AI116,AL116,AO116,AR116,AU116,AX116,BA116,BD116,BG116,BJ116)</f>
        <v>0</v>
      </c>
      <c r="G116" s="334">
        <f>SUM(L116,O116,R116,U116,X116,AA116,AD116,AG116,AJ116,AM116,AP116,AS116,AV116,AY116,BB116,BE116,BH116,BK116)</f>
        <v>0</v>
      </c>
      <c r="H116" s="334">
        <f>SUM(M116,P116,S116,V116,Y116,AB116,AE116,AH116,AK116,AN116,AQ116,AT116,AW116,AZ116,BC116,BF116,BI116,BL116)</f>
        <v>1</v>
      </c>
      <c r="I116" s="332">
        <f>SUM(K116:BL116)</f>
        <v>1</v>
      </c>
      <c r="J116" s="332">
        <f>SUM(H116+G116*2+F116*3)</f>
        <v>1</v>
      </c>
      <c r="K116" s="334"/>
      <c r="L116" s="334"/>
      <c r="M116" s="334"/>
      <c r="N116" s="334"/>
      <c r="O116" s="334"/>
      <c r="P116" s="334"/>
      <c r="Q116" s="334"/>
      <c r="R116" s="334"/>
      <c r="S116" s="334"/>
      <c r="T116" s="334"/>
      <c r="U116" s="334"/>
      <c r="V116" s="334"/>
      <c r="W116" s="334"/>
      <c r="X116" s="334"/>
      <c r="Y116" s="334">
        <v>1</v>
      </c>
      <c r="Z116" s="334"/>
      <c r="AA116" s="334"/>
      <c r="AB116" s="334"/>
      <c r="AC116" s="334"/>
      <c r="AD116" s="334"/>
      <c r="AE116" s="334"/>
      <c r="AF116" s="334"/>
      <c r="AG116" s="334"/>
      <c r="AH116" s="334"/>
      <c r="AI116" s="334"/>
      <c r="AJ116" s="334"/>
      <c r="AK116" s="334"/>
      <c r="AL116" s="334"/>
      <c r="AM116" s="334"/>
      <c r="AN116" s="334"/>
      <c r="AO116" s="334"/>
      <c r="AP116" s="334"/>
      <c r="AQ116" s="334"/>
      <c r="AR116" s="334"/>
      <c r="AS116" s="334"/>
      <c r="AT116" s="334"/>
      <c r="AU116" s="334"/>
      <c r="AV116" s="334"/>
      <c r="AW116" s="334"/>
      <c r="AX116" s="334"/>
      <c r="AY116" s="334"/>
      <c r="AZ116" s="334"/>
      <c r="BA116" s="334"/>
      <c r="BB116" s="334"/>
      <c r="BC116" s="334"/>
      <c r="BD116" s="752"/>
      <c r="BE116" s="752"/>
      <c r="BF116" s="752"/>
      <c r="BG116" s="752"/>
      <c r="BH116" s="752"/>
      <c r="BI116" s="752"/>
      <c r="BJ116" s="752"/>
      <c r="BK116" s="752"/>
      <c r="BL116" s="752"/>
    </row>
    <row r="117" spans="1:66" ht="19.2" x14ac:dyDescent="0.2">
      <c r="A117" s="341">
        <v>109</v>
      </c>
      <c r="B117" s="749" t="s">
        <v>341</v>
      </c>
      <c r="C117" s="750" t="s">
        <v>335</v>
      </c>
      <c r="D117" s="672">
        <f t="shared" si="29"/>
        <v>66</v>
      </c>
      <c r="E117" s="404">
        <v>18455</v>
      </c>
      <c r="F117" s="672">
        <f t="shared" si="24"/>
        <v>0</v>
      </c>
      <c r="G117" s="672">
        <f t="shared" si="25"/>
        <v>0</v>
      </c>
      <c r="H117" s="672">
        <f t="shared" si="26"/>
        <v>2</v>
      </c>
      <c r="I117" s="337">
        <f t="shared" si="27"/>
        <v>2</v>
      </c>
      <c r="J117" s="337">
        <f t="shared" si="28"/>
        <v>2</v>
      </c>
      <c r="K117" s="334"/>
      <c r="L117" s="334"/>
      <c r="M117" s="334"/>
      <c r="N117" s="334"/>
      <c r="O117" s="334"/>
      <c r="P117" s="334"/>
      <c r="Q117" s="334"/>
      <c r="R117" s="334"/>
      <c r="S117" s="334">
        <v>1</v>
      </c>
      <c r="T117" s="334"/>
      <c r="U117" s="334"/>
      <c r="V117" s="334"/>
      <c r="W117" s="334"/>
      <c r="X117" s="334"/>
      <c r="Y117" s="334">
        <v>1</v>
      </c>
      <c r="Z117" s="334"/>
      <c r="AA117" s="334"/>
      <c r="AB117" s="334"/>
      <c r="AC117" s="334"/>
      <c r="AD117" s="334"/>
      <c r="AE117" s="334"/>
      <c r="AF117" s="334"/>
      <c r="AG117" s="334"/>
      <c r="AH117" s="334"/>
      <c r="AI117" s="334"/>
      <c r="AJ117" s="334"/>
      <c r="AK117" s="334"/>
      <c r="AL117" s="334"/>
      <c r="AM117" s="334"/>
      <c r="AN117" s="334"/>
      <c r="AO117" s="334"/>
      <c r="AP117" s="334"/>
      <c r="AQ117" s="334"/>
      <c r="AR117" s="334"/>
      <c r="AS117" s="334"/>
      <c r="AT117" s="334"/>
      <c r="AU117" s="334"/>
      <c r="AV117" s="334"/>
      <c r="AW117" s="334"/>
      <c r="AX117" s="334"/>
      <c r="AY117" s="334"/>
      <c r="AZ117" s="334"/>
      <c r="BA117" s="334"/>
      <c r="BB117" s="334"/>
      <c r="BC117" s="334"/>
      <c r="BD117" s="755"/>
      <c r="BE117" s="755"/>
      <c r="BF117" s="755"/>
      <c r="BG117" s="755"/>
      <c r="BH117" s="755"/>
      <c r="BI117" s="755"/>
      <c r="BJ117" s="755"/>
      <c r="BK117" s="755"/>
      <c r="BL117" s="755"/>
    </row>
    <row r="118" spans="1:66" s="330" customFormat="1" ht="19.2" x14ac:dyDescent="0.2">
      <c r="A118" s="341">
        <v>110</v>
      </c>
      <c r="B118" s="758" t="s">
        <v>342</v>
      </c>
      <c r="C118" s="759" t="s">
        <v>237</v>
      </c>
      <c r="D118" s="334">
        <f>DATEDIF(E118,$AU$4,"y")</f>
        <v>72</v>
      </c>
      <c r="E118" s="719">
        <v>16528</v>
      </c>
      <c r="F118" s="334">
        <f t="shared" si="24"/>
        <v>0</v>
      </c>
      <c r="G118" s="334">
        <f t="shared" si="25"/>
        <v>0</v>
      </c>
      <c r="H118" s="334">
        <f t="shared" si="26"/>
        <v>0</v>
      </c>
      <c r="I118" s="332">
        <f t="shared" si="27"/>
        <v>0</v>
      </c>
      <c r="J118" s="332">
        <f t="shared" si="28"/>
        <v>0</v>
      </c>
      <c r="K118" s="751"/>
      <c r="L118" s="751"/>
      <c r="M118" s="751"/>
      <c r="N118" s="751"/>
      <c r="O118" s="751"/>
      <c r="P118" s="751"/>
      <c r="Q118" s="751"/>
      <c r="R118" s="751"/>
      <c r="S118" s="751"/>
      <c r="T118" s="751"/>
      <c r="U118" s="751"/>
      <c r="V118" s="751"/>
      <c r="W118" s="751"/>
      <c r="X118" s="751"/>
      <c r="Y118" s="751"/>
      <c r="Z118" s="751"/>
      <c r="AA118" s="751"/>
      <c r="AB118" s="751"/>
      <c r="AC118" s="751"/>
      <c r="AD118" s="751"/>
      <c r="AE118" s="751"/>
      <c r="AF118" s="751"/>
      <c r="AG118" s="751"/>
      <c r="AH118" s="751"/>
      <c r="AI118" s="751"/>
      <c r="AJ118" s="751"/>
      <c r="AK118" s="751"/>
      <c r="AL118" s="751"/>
      <c r="AM118" s="751"/>
      <c r="AN118" s="751"/>
      <c r="AO118" s="751"/>
      <c r="AP118" s="751"/>
      <c r="AQ118" s="751"/>
      <c r="AR118" s="751"/>
      <c r="AS118" s="751"/>
      <c r="AT118" s="751"/>
      <c r="AU118" s="751"/>
      <c r="AV118" s="751"/>
      <c r="AW118" s="751"/>
      <c r="AX118" s="751"/>
      <c r="AY118" s="751"/>
      <c r="AZ118" s="751"/>
      <c r="BA118" s="751"/>
      <c r="BB118" s="751"/>
      <c r="BC118" s="751"/>
      <c r="BD118" s="752"/>
      <c r="BE118" s="752"/>
      <c r="BF118" s="752"/>
      <c r="BG118" s="752"/>
      <c r="BH118" s="752"/>
      <c r="BI118" s="752"/>
      <c r="BJ118" s="752"/>
      <c r="BK118" s="752"/>
      <c r="BL118" s="752"/>
    </row>
    <row r="119" spans="1:66" ht="18.75" customHeight="1" x14ac:dyDescent="0.2">
      <c r="A119" s="341">
        <v>111</v>
      </c>
      <c r="B119" s="764" t="s">
        <v>343</v>
      </c>
      <c r="C119" s="750" t="s">
        <v>237</v>
      </c>
      <c r="D119" s="334">
        <f t="shared" si="29"/>
        <v>72</v>
      </c>
      <c r="E119" s="404">
        <v>16352</v>
      </c>
      <c r="F119" s="334">
        <f t="shared" si="24"/>
        <v>0</v>
      </c>
      <c r="G119" s="334">
        <f t="shared" si="25"/>
        <v>0</v>
      </c>
      <c r="H119" s="334">
        <f t="shared" si="26"/>
        <v>0</v>
      </c>
      <c r="I119" s="332">
        <f t="shared" si="27"/>
        <v>0</v>
      </c>
      <c r="J119" s="332">
        <f t="shared" si="28"/>
        <v>0</v>
      </c>
      <c r="K119" s="334"/>
      <c r="L119" s="334"/>
      <c r="M119" s="334"/>
      <c r="N119" s="334"/>
      <c r="O119" s="334"/>
      <c r="P119" s="334"/>
      <c r="Q119" s="334"/>
      <c r="R119" s="334"/>
      <c r="S119" s="334"/>
      <c r="T119" s="334"/>
      <c r="U119" s="334"/>
      <c r="V119" s="334"/>
      <c r="W119" s="334"/>
      <c r="X119" s="334"/>
      <c r="Y119" s="334"/>
      <c r="Z119" s="334"/>
      <c r="AA119" s="334"/>
      <c r="AB119" s="334"/>
      <c r="AC119" s="334"/>
      <c r="AD119" s="334"/>
      <c r="AE119" s="334"/>
      <c r="AF119" s="334"/>
      <c r="AG119" s="334"/>
      <c r="AH119" s="334"/>
      <c r="AI119" s="334"/>
      <c r="AJ119" s="334"/>
      <c r="AK119" s="334"/>
      <c r="AL119" s="334"/>
      <c r="AM119" s="334"/>
      <c r="AN119" s="334"/>
      <c r="AO119" s="334"/>
      <c r="AP119" s="334"/>
      <c r="AQ119" s="334"/>
      <c r="AR119" s="334"/>
      <c r="AS119" s="334"/>
      <c r="AT119" s="334"/>
      <c r="AU119" s="334"/>
      <c r="AV119" s="334"/>
      <c r="AW119" s="334"/>
      <c r="AX119" s="334"/>
      <c r="AY119" s="334"/>
      <c r="AZ119" s="334"/>
      <c r="BA119" s="334"/>
      <c r="BB119" s="334"/>
      <c r="BC119" s="334"/>
      <c r="BD119" s="752"/>
      <c r="BE119" s="752"/>
      <c r="BF119" s="752"/>
      <c r="BG119" s="752"/>
      <c r="BH119" s="752"/>
      <c r="BI119" s="752"/>
      <c r="BJ119" s="752"/>
      <c r="BK119" s="752"/>
      <c r="BL119" s="752"/>
    </row>
    <row r="120" spans="1:66" s="330" customFormat="1" ht="19.2" x14ac:dyDescent="0.2">
      <c r="A120" s="341">
        <v>112</v>
      </c>
      <c r="B120" s="749" t="s">
        <v>344</v>
      </c>
      <c r="C120" s="750" t="s">
        <v>237</v>
      </c>
      <c r="D120" s="334">
        <f t="shared" si="29"/>
        <v>75</v>
      </c>
      <c r="E120" s="404">
        <v>15120</v>
      </c>
      <c r="F120" s="334">
        <f t="shared" si="24"/>
        <v>0</v>
      </c>
      <c r="G120" s="334">
        <f t="shared" si="25"/>
        <v>0</v>
      </c>
      <c r="H120" s="334">
        <f t="shared" si="26"/>
        <v>0</v>
      </c>
      <c r="I120" s="332">
        <f t="shared" si="27"/>
        <v>0</v>
      </c>
      <c r="J120" s="332">
        <f t="shared" si="28"/>
        <v>0</v>
      </c>
      <c r="K120" s="334"/>
      <c r="L120" s="334"/>
      <c r="M120" s="334"/>
      <c r="N120" s="334"/>
      <c r="O120" s="334"/>
      <c r="P120" s="334"/>
      <c r="Q120" s="334"/>
      <c r="R120" s="334"/>
      <c r="S120" s="334"/>
      <c r="T120" s="334"/>
      <c r="U120" s="334"/>
      <c r="V120" s="334"/>
      <c r="W120" s="334"/>
      <c r="X120" s="334"/>
      <c r="Y120" s="334"/>
      <c r="Z120" s="334"/>
      <c r="AA120" s="334"/>
      <c r="AB120" s="334"/>
      <c r="AC120" s="334"/>
      <c r="AD120" s="334"/>
      <c r="AE120" s="334"/>
      <c r="AF120" s="334"/>
      <c r="AG120" s="334"/>
      <c r="AH120" s="334"/>
      <c r="AI120" s="334"/>
      <c r="AJ120" s="334"/>
      <c r="AK120" s="334"/>
      <c r="AL120" s="334"/>
      <c r="AM120" s="334"/>
      <c r="AN120" s="334"/>
      <c r="AO120" s="334"/>
      <c r="AP120" s="334"/>
      <c r="AQ120" s="334"/>
      <c r="AR120" s="334"/>
      <c r="AS120" s="334"/>
      <c r="AT120" s="334"/>
      <c r="AU120" s="334"/>
      <c r="AV120" s="334"/>
      <c r="AW120" s="334"/>
      <c r="AX120" s="334"/>
      <c r="AY120" s="334"/>
      <c r="AZ120" s="334"/>
      <c r="BA120" s="334"/>
      <c r="BB120" s="334"/>
      <c r="BC120" s="334"/>
      <c r="BD120" s="752"/>
      <c r="BE120" s="752"/>
      <c r="BF120" s="752"/>
      <c r="BG120" s="752"/>
      <c r="BH120" s="752"/>
      <c r="BI120" s="752"/>
      <c r="BJ120" s="752"/>
      <c r="BK120" s="752"/>
      <c r="BL120" s="752"/>
    </row>
    <row r="121" spans="1:66" ht="19.2" x14ac:dyDescent="0.2">
      <c r="A121" s="341">
        <v>113</v>
      </c>
      <c r="B121" s="749" t="s">
        <v>229</v>
      </c>
      <c r="C121" s="750" t="s">
        <v>237</v>
      </c>
      <c r="D121" s="334">
        <f t="shared" si="29"/>
        <v>74</v>
      </c>
      <c r="E121" s="404">
        <v>15534</v>
      </c>
      <c r="F121" s="334">
        <f t="shared" si="24"/>
        <v>0</v>
      </c>
      <c r="G121" s="334">
        <f t="shared" si="25"/>
        <v>0</v>
      </c>
      <c r="H121" s="334">
        <f t="shared" si="26"/>
        <v>0</v>
      </c>
      <c r="I121" s="332">
        <f t="shared" si="27"/>
        <v>0</v>
      </c>
      <c r="J121" s="332">
        <f t="shared" si="28"/>
        <v>0</v>
      </c>
      <c r="K121" s="334"/>
      <c r="L121" s="334"/>
      <c r="M121" s="334"/>
      <c r="N121" s="334"/>
      <c r="O121" s="334"/>
      <c r="P121" s="334"/>
      <c r="Q121" s="334"/>
      <c r="R121" s="334"/>
      <c r="S121" s="334"/>
      <c r="T121" s="334"/>
      <c r="U121" s="334"/>
      <c r="V121" s="334"/>
      <c r="W121" s="334"/>
      <c r="X121" s="334"/>
      <c r="Y121" s="334"/>
      <c r="Z121" s="334"/>
      <c r="AA121" s="334"/>
      <c r="AB121" s="334"/>
      <c r="AC121" s="334"/>
      <c r="AD121" s="334"/>
      <c r="AE121" s="334"/>
      <c r="AF121" s="334"/>
      <c r="AG121" s="334"/>
      <c r="AH121" s="334"/>
      <c r="AI121" s="334"/>
      <c r="AJ121" s="334"/>
      <c r="AK121" s="334"/>
      <c r="AL121" s="334"/>
      <c r="AM121" s="334"/>
      <c r="AN121" s="334"/>
      <c r="AO121" s="334"/>
      <c r="AP121" s="334"/>
      <c r="AQ121" s="334"/>
      <c r="AR121" s="334"/>
      <c r="AS121" s="334"/>
      <c r="AT121" s="334"/>
      <c r="AU121" s="334"/>
      <c r="AV121" s="334"/>
      <c r="AW121" s="334"/>
      <c r="AX121" s="334"/>
      <c r="AY121" s="334"/>
      <c r="AZ121" s="334"/>
      <c r="BA121" s="334"/>
      <c r="BB121" s="334"/>
      <c r="BC121" s="334"/>
      <c r="BD121" s="752"/>
      <c r="BE121" s="752"/>
      <c r="BF121" s="752"/>
      <c r="BG121" s="752"/>
      <c r="BH121" s="752"/>
      <c r="BI121" s="752"/>
      <c r="BJ121" s="752"/>
      <c r="BK121" s="752"/>
      <c r="BL121" s="752"/>
    </row>
    <row r="122" spans="1:66" s="330" customFormat="1" ht="19.2" x14ac:dyDescent="0.2">
      <c r="A122" s="341">
        <v>114</v>
      </c>
      <c r="B122" s="761" t="s">
        <v>345</v>
      </c>
      <c r="C122" s="762" t="s">
        <v>237</v>
      </c>
      <c r="D122" s="672">
        <f t="shared" si="29"/>
        <v>64</v>
      </c>
      <c r="E122" s="664">
        <v>19344</v>
      </c>
      <c r="F122" s="672">
        <f t="shared" si="24"/>
        <v>0</v>
      </c>
      <c r="G122" s="672">
        <f t="shared" si="25"/>
        <v>0</v>
      </c>
      <c r="H122" s="672">
        <f t="shared" si="26"/>
        <v>0</v>
      </c>
      <c r="I122" s="337">
        <f t="shared" si="27"/>
        <v>0</v>
      </c>
      <c r="J122" s="337">
        <f t="shared" si="28"/>
        <v>0</v>
      </c>
      <c r="K122" s="672"/>
      <c r="L122" s="672"/>
      <c r="M122" s="672"/>
      <c r="N122" s="672"/>
      <c r="O122" s="672"/>
      <c r="P122" s="672"/>
      <c r="Q122" s="672"/>
      <c r="R122" s="672"/>
      <c r="S122" s="672"/>
      <c r="T122" s="672"/>
      <c r="U122" s="672"/>
      <c r="V122" s="672"/>
      <c r="W122" s="672"/>
      <c r="X122" s="672"/>
      <c r="Y122" s="672"/>
      <c r="Z122" s="672"/>
      <c r="AA122" s="672"/>
      <c r="AB122" s="672"/>
      <c r="AC122" s="672"/>
      <c r="AD122" s="672"/>
      <c r="AE122" s="672"/>
      <c r="AF122" s="672"/>
      <c r="AG122" s="672"/>
      <c r="AH122" s="672"/>
      <c r="AI122" s="672"/>
      <c r="AJ122" s="672"/>
      <c r="AK122" s="672"/>
      <c r="AL122" s="672"/>
      <c r="AM122" s="672"/>
      <c r="AN122" s="672"/>
      <c r="AO122" s="672"/>
      <c r="AP122" s="672"/>
      <c r="AQ122" s="672"/>
      <c r="AR122" s="672"/>
      <c r="AS122" s="672"/>
      <c r="AT122" s="672"/>
      <c r="AU122" s="672"/>
      <c r="AV122" s="672"/>
      <c r="AW122" s="672"/>
      <c r="AX122" s="672"/>
      <c r="AY122" s="672"/>
      <c r="AZ122" s="672"/>
      <c r="BA122" s="672"/>
      <c r="BB122" s="672"/>
      <c r="BC122" s="672"/>
      <c r="BD122" s="755"/>
      <c r="BE122" s="755"/>
      <c r="BF122" s="755"/>
      <c r="BG122" s="755"/>
      <c r="BH122" s="755"/>
      <c r="BI122" s="755"/>
      <c r="BJ122" s="755"/>
      <c r="BK122" s="755"/>
      <c r="BL122" s="755"/>
    </row>
    <row r="123" spans="1:66" ht="23.25" customHeight="1" x14ac:dyDescent="0.2">
      <c r="A123" s="341">
        <v>115</v>
      </c>
      <c r="B123" s="749" t="s">
        <v>346</v>
      </c>
      <c r="C123" s="750" t="s">
        <v>253</v>
      </c>
      <c r="D123" s="333">
        <f>DATEDIF(E123,$AU$4,"y")</f>
        <v>64</v>
      </c>
      <c r="E123" s="404">
        <v>19254</v>
      </c>
      <c r="F123" s="334">
        <f t="shared" si="24"/>
        <v>2</v>
      </c>
      <c r="G123" s="334">
        <f t="shared" si="25"/>
        <v>1</v>
      </c>
      <c r="H123" s="334">
        <f t="shared" si="26"/>
        <v>2</v>
      </c>
      <c r="I123" s="332">
        <f t="shared" si="27"/>
        <v>5</v>
      </c>
      <c r="J123" s="332">
        <f t="shared" si="28"/>
        <v>10</v>
      </c>
      <c r="K123" s="334">
        <v>2</v>
      </c>
      <c r="L123" s="334"/>
      <c r="M123" s="334">
        <v>1</v>
      </c>
      <c r="N123" s="334"/>
      <c r="O123" s="334"/>
      <c r="P123" s="334"/>
      <c r="Q123" s="334"/>
      <c r="R123" s="334"/>
      <c r="S123" s="334"/>
      <c r="T123" s="334"/>
      <c r="U123" s="334"/>
      <c r="V123" s="334"/>
      <c r="W123" s="334"/>
      <c r="X123" s="334">
        <v>1</v>
      </c>
      <c r="Y123" s="334"/>
      <c r="Z123" s="334"/>
      <c r="AA123" s="334"/>
      <c r="AB123" s="334">
        <v>1</v>
      </c>
      <c r="AC123" s="334"/>
      <c r="AD123" s="334"/>
      <c r="AE123" s="334"/>
      <c r="AF123" s="334"/>
      <c r="AG123" s="334"/>
      <c r="AH123" s="334"/>
      <c r="AI123" s="334"/>
      <c r="AJ123" s="334"/>
      <c r="AK123" s="334"/>
      <c r="AL123" s="334"/>
      <c r="AM123" s="334"/>
      <c r="AN123" s="334"/>
      <c r="AO123" s="334"/>
      <c r="AP123" s="334"/>
      <c r="AQ123" s="334"/>
      <c r="AR123" s="334"/>
      <c r="AS123" s="334"/>
      <c r="AT123" s="334"/>
      <c r="AU123" s="334"/>
      <c r="AV123" s="334"/>
      <c r="AW123" s="334"/>
      <c r="AX123" s="334"/>
      <c r="AY123" s="334"/>
      <c r="AZ123" s="334"/>
      <c r="BA123" s="334"/>
      <c r="BB123" s="334"/>
      <c r="BC123" s="334"/>
      <c r="BD123" s="752"/>
      <c r="BE123" s="752"/>
      <c r="BF123" s="752"/>
      <c r="BG123" s="752"/>
      <c r="BH123" s="752"/>
      <c r="BI123" s="752"/>
      <c r="BJ123" s="752"/>
      <c r="BK123" s="752"/>
      <c r="BL123" s="752"/>
    </row>
    <row r="124" spans="1:66" s="330" customFormat="1" ht="19.2" x14ac:dyDescent="0.2">
      <c r="A124" s="341">
        <v>116</v>
      </c>
      <c r="B124" s="749" t="s">
        <v>347</v>
      </c>
      <c r="C124" s="750" t="s">
        <v>253</v>
      </c>
      <c r="D124" s="334">
        <f>DATEDIF(E124,$AU$4,"y")</f>
        <v>62</v>
      </c>
      <c r="E124" s="404">
        <v>19843</v>
      </c>
      <c r="F124" s="334">
        <f t="shared" si="24"/>
        <v>1</v>
      </c>
      <c r="G124" s="334">
        <f t="shared" si="25"/>
        <v>0</v>
      </c>
      <c r="H124" s="334">
        <f t="shared" si="26"/>
        <v>0</v>
      </c>
      <c r="I124" s="332">
        <f t="shared" si="27"/>
        <v>1</v>
      </c>
      <c r="J124" s="332">
        <f t="shared" si="28"/>
        <v>3</v>
      </c>
      <c r="K124" s="334">
        <v>1</v>
      </c>
      <c r="L124" s="334"/>
      <c r="M124" s="334"/>
      <c r="N124" s="334"/>
      <c r="O124" s="334"/>
      <c r="P124" s="334"/>
      <c r="Q124" s="334"/>
      <c r="R124" s="334"/>
      <c r="S124" s="334"/>
      <c r="T124" s="334"/>
      <c r="U124" s="334"/>
      <c r="V124" s="334"/>
      <c r="W124" s="334"/>
      <c r="X124" s="334"/>
      <c r="Y124" s="334"/>
      <c r="Z124" s="334"/>
      <c r="AA124" s="334"/>
      <c r="AB124" s="334"/>
      <c r="AC124" s="334"/>
      <c r="AD124" s="334"/>
      <c r="AE124" s="334"/>
      <c r="AF124" s="334"/>
      <c r="AG124" s="334"/>
      <c r="AH124" s="334"/>
      <c r="AI124" s="334"/>
      <c r="AJ124" s="334"/>
      <c r="AK124" s="334"/>
      <c r="AL124" s="334"/>
      <c r="AM124" s="334"/>
      <c r="AN124" s="334"/>
      <c r="AO124" s="334"/>
      <c r="AP124" s="334"/>
      <c r="AQ124" s="334"/>
      <c r="AR124" s="334"/>
      <c r="AS124" s="334"/>
      <c r="AT124" s="334"/>
      <c r="AU124" s="334"/>
      <c r="AV124" s="334"/>
      <c r="AW124" s="334"/>
      <c r="AX124" s="334"/>
      <c r="AY124" s="334"/>
      <c r="AZ124" s="334"/>
      <c r="BA124" s="334"/>
      <c r="BB124" s="334"/>
      <c r="BC124" s="334"/>
      <c r="BD124" s="752"/>
      <c r="BE124" s="752"/>
      <c r="BF124" s="752"/>
      <c r="BG124" s="752"/>
      <c r="BH124" s="752"/>
      <c r="BI124" s="752"/>
      <c r="BJ124" s="752"/>
      <c r="BK124" s="752"/>
      <c r="BL124" s="752"/>
    </row>
    <row r="125" spans="1:66" ht="21" customHeight="1" x14ac:dyDescent="0.2">
      <c r="A125" s="341">
        <v>117</v>
      </c>
      <c r="B125" s="749" t="s">
        <v>348</v>
      </c>
      <c r="C125" s="750" t="s">
        <v>253</v>
      </c>
      <c r="D125" s="334">
        <f>DATEDIF(E125,$AU$4,"y")</f>
        <v>69</v>
      </c>
      <c r="E125" s="404">
        <v>17370</v>
      </c>
      <c r="F125" s="334">
        <f t="shared" si="24"/>
        <v>0</v>
      </c>
      <c r="G125" s="334">
        <f t="shared" si="25"/>
        <v>0</v>
      </c>
      <c r="H125" s="334">
        <f t="shared" si="26"/>
        <v>0</v>
      </c>
      <c r="I125" s="332">
        <f t="shared" si="27"/>
        <v>0</v>
      </c>
      <c r="J125" s="332">
        <f t="shared" si="28"/>
        <v>0</v>
      </c>
      <c r="K125" s="334"/>
      <c r="L125" s="334"/>
      <c r="M125" s="334"/>
      <c r="N125" s="334"/>
      <c r="O125" s="334"/>
      <c r="P125" s="334"/>
      <c r="Q125" s="334"/>
      <c r="R125" s="334"/>
      <c r="S125" s="334"/>
      <c r="T125" s="334"/>
      <c r="U125" s="334"/>
      <c r="V125" s="334"/>
      <c r="W125" s="334"/>
      <c r="X125" s="334"/>
      <c r="Y125" s="334"/>
      <c r="Z125" s="334"/>
      <c r="AA125" s="334"/>
      <c r="AB125" s="334"/>
      <c r="AC125" s="334"/>
      <c r="AD125" s="334"/>
      <c r="AE125" s="334"/>
      <c r="AF125" s="334"/>
      <c r="AG125" s="334"/>
      <c r="AH125" s="334"/>
      <c r="AI125" s="334"/>
      <c r="AJ125" s="334"/>
      <c r="AK125" s="334"/>
      <c r="AL125" s="334"/>
      <c r="AM125" s="334"/>
      <c r="AN125" s="334"/>
      <c r="AO125" s="334"/>
      <c r="AP125" s="334"/>
      <c r="AQ125" s="334"/>
      <c r="AR125" s="334"/>
      <c r="AS125" s="334"/>
      <c r="AT125" s="334"/>
      <c r="AU125" s="334"/>
      <c r="AV125" s="334"/>
      <c r="AW125" s="334"/>
      <c r="AX125" s="334"/>
      <c r="AY125" s="334"/>
      <c r="AZ125" s="334"/>
      <c r="BA125" s="334"/>
      <c r="BB125" s="334"/>
      <c r="BC125" s="334"/>
      <c r="BD125" s="752"/>
      <c r="BE125" s="752"/>
      <c r="BF125" s="752"/>
      <c r="BG125" s="752"/>
      <c r="BH125" s="752"/>
      <c r="BI125" s="752"/>
      <c r="BJ125" s="752"/>
      <c r="BK125" s="752"/>
      <c r="BL125" s="752"/>
      <c r="BN125" s="177"/>
    </row>
    <row r="126" spans="1:66" s="330" customFormat="1" ht="19.2" x14ac:dyDescent="0.2">
      <c r="A126" s="341">
        <v>118</v>
      </c>
      <c r="B126" s="749" t="s">
        <v>349</v>
      </c>
      <c r="C126" s="750" t="s">
        <v>253</v>
      </c>
      <c r="D126" s="334">
        <f t="shared" ref="D126:D140" si="31">DATEDIF(E126,$AU$4,"y")</f>
        <v>71</v>
      </c>
      <c r="E126" s="404">
        <v>16881</v>
      </c>
      <c r="F126" s="334">
        <f t="shared" si="24"/>
        <v>1</v>
      </c>
      <c r="G126" s="334">
        <f t="shared" si="25"/>
        <v>0</v>
      </c>
      <c r="H126" s="334">
        <f t="shared" si="26"/>
        <v>1</v>
      </c>
      <c r="I126" s="332">
        <f t="shared" si="27"/>
        <v>2</v>
      </c>
      <c r="J126" s="332">
        <f t="shared" si="28"/>
        <v>4</v>
      </c>
      <c r="K126" s="334">
        <v>1</v>
      </c>
      <c r="L126" s="334"/>
      <c r="M126" s="334"/>
      <c r="N126" s="334"/>
      <c r="O126" s="334"/>
      <c r="P126" s="334"/>
      <c r="Q126" s="334"/>
      <c r="R126" s="334"/>
      <c r="S126" s="334"/>
      <c r="T126" s="334"/>
      <c r="U126" s="334"/>
      <c r="V126" s="334"/>
      <c r="W126" s="334"/>
      <c r="X126" s="334"/>
      <c r="Y126" s="334">
        <v>1</v>
      </c>
      <c r="Z126" s="334"/>
      <c r="AA126" s="334"/>
      <c r="AB126" s="334"/>
      <c r="AC126" s="334"/>
      <c r="AD126" s="334"/>
      <c r="AE126" s="334"/>
      <c r="AF126" s="334"/>
      <c r="AG126" s="334"/>
      <c r="AH126" s="334"/>
      <c r="AI126" s="334"/>
      <c r="AJ126" s="334"/>
      <c r="AK126" s="334"/>
      <c r="AL126" s="334"/>
      <c r="AM126" s="334"/>
      <c r="AN126" s="334"/>
      <c r="AO126" s="334"/>
      <c r="AP126" s="334"/>
      <c r="AQ126" s="334"/>
      <c r="AR126" s="334"/>
      <c r="AS126" s="334"/>
      <c r="AT126" s="334"/>
      <c r="AU126" s="334"/>
      <c r="AV126" s="334"/>
      <c r="AW126" s="334"/>
      <c r="AX126" s="334"/>
      <c r="AY126" s="334"/>
      <c r="AZ126" s="334"/>
      <c r="BA126" s="334"/>
      <c r="BB126" s="334"/>
      <c r="BC126" s="334"/>
      <c r="BD126" s="752"/>
      <c r="BE126" s="752"/>
      <c r="BF126" s="752"/>
      <c r="BG126" s="752"/>
      <c r="BH126" s="752"/>
      <c r="BI126" s="752"/>
      <c r="BJ126" s="752"/>
      <c r="BK126" s="752"/>
      <c r="BL126" s="752"/>
    </row>
    <row r="127" spans="1:66" ht="19.2" x14ac:dyDescent="0.2">
      <c r="A127" s="341">
        <v>119</v>
      </c>
      <c r="B127" s="749" t="s">
        <v>350</v>
      </c>
      <c r="C127" s="750" t="s">
        <v>253</v>
      </c>
      <c r="D127" s="334">
        <f t="shared" si="31"/>
        <v>78</v>
      </c>
      <c r="E127" s="404">
        <v>14287</v>
      </c>
      <c r="F127" s="334">
        <f t="shared" si="24"/>
        <v>0</v>
      </c>
      <c r="G127" s="334">
        <f t="shared" si="25"/>
        <v>0</v>
      </c>
      <c r="H127" s="334">
        <f t="shared" si="26"/>
        <v>0</v>
      </c>
      <c r="I127" s="332">
        <f t="shared" si="27"/>
        <v>0</v>
      </c>
      <c r="J127" s="332">
        <f t="shared" si="28"/>
        <v>0</v>
      </c>
      <c r="K127" s="334"/>
      <c r="L127" s="334"/>
      <c r="M127" s="334"/>
      <c r="N127" s="334"/>
      <c r="O127" s="334"/>
      <c r="P127" s="334"/>
      <c r="Q127" s="334"/>
      <c r="R127" s="334"/>
      <c r="S127" s="334"/>
      <c r="T127" s="334"/>
      <c r="U127" s="334"/>
      <c r="V127" s="334"/>
      <c r="W127" s="334"/>
      <c r="X127" s="334"/>
      <c r="Y127" s="334"/>
      <c r="Z127" s="334"/>
      <c r="AA127" s="334"/>
      <c r="AB127" s="334"/>
      <c r="AC127" s="334"/>
      <c r="AD127" s="334"/>
      <c r="AE127" s="334"/>
      <c r="AF127" s="334"/>
      <c r="AG127" s="334"/>
      <c r="AH127" s="334"/>
      <c r="AI127" s="334"/>
      <c r="AJ127" s="334"/>
      <c r="AK127" s="334"/>
      <c r="AL127" s="334"/>
      <c r="AM127" s="334"/>
      <c r="AN127" s="334"/>
      <c r="AO127" s="334"/>
      <c r="AP127" s="334"/>
      <c r="AQ127" s="334"/>
      <c r="AR127" s="334"/>
      <c r="AS127" s="334"/>
      <c r="AT127" s="334"/>
      <c r="AU127" s="334"/>
      <c r="AV127" s="334"/>
      <c r="AW127" s="334"/>
      <c r="AX127" s="334"/>
      <c r="AY127" s="334"/>
      <c r="AZ127" s="334"/>
      <c r="BA127" s="334"/>
      <c r="BB127" s="334"/>
      <c r="BC127" s="334"/>
      <c r="BD127" s="752"/>
      <c r="BE127" s="752"/>
      <c r="BF127" s="752"/>
      <c r="BG127" s="752"/>
      <c r="BH127" s="752"/>
      <c r="BI127" s="752"/>
      <c r="BJ127" s="752"/>
      <c r="BK127" s="752"/>
      <c r="BL127" s="752"/>
    </row>
    <row r="128" spans="1:66" s="330" customFormat="1" ht="19.2" x14ac:dyDescent="0.2">
      <c r="A128" s="341">
        <v>120</v>
      </c>
      <c r="B128" s="749" t="s">
        <v>351</v>
      </c>
      <c r="C128" s="750" t="s">
        <v>253</v>
      </c>
      <c r="D128" s="334">
        <f t="shared" si="31"/>
        <v>73</v>
      </c>
      <c r="E128" s="404">
        <v>16037</v>
      </c>
      <c r="F128" s="334">
        <f t="shared" si="24"/>
        <v>1</v>
      </c>
      <c r="G128" s="334">
        <f t="shared" si="25"/>
        <v>1</v>
      </c>
      <c r="H128" s="334">
        <f t="shared" si="26"/>
        <v>0</v>
      </c>
      <c r="I128" s="332">
        <f t="shared" si="27"/>
        <v>2</v>
      </c>
      <c r="J128" s="332">
        <f t="shared" si="28"/>
        <v>5</v>
      </c>
      <c r="K128" s="334"/>
      <c r="L128" s="334"/>
      <c r="M128" s="334"/>
      <c r="N128" s="334"/>
      <c r="O128" s="334"/>
      <c r="P128" s="334"/>
      <c r="Q128" s="334"/>
      <c r="R128" s="334"/>
      <c r="S128" s="334"/>
      <c r="T128" s="334"/>
      <c r="U128" s="334"/>
      <c r="V128" s="334"/>
      <c r="W128" s="334"/>
      <c r="X128" s="334"/>
      <c r="Y128" s="334"/>
      <c r="Z128" s="334">
        <v>1</v>
      </c>
      <c r="AA128" s="334"/>
      <c r="AB128" s="334"/>
      <c r="AC128" s="334"/>
      <c r="AD128" s="334"/>
      <c r="AE128" s="334"/>
      <c r="AF128" s="334"/>
      <c r="AG128" s="334"/>
      <c r="AH128" s="334"/>
      <c r="AI128" s="334"/>
      <c r="AJ128" s="334"/>
      <c r="AK128" s="334"/>
      <c r="AL128" s="334"/>
      <c r="AM128" s="334"/>
      <c r="AN128" s="334"/>
      <c r="AO128" s="334"/>
      <c r="AP128" s="334">
        <v>1</v>
      </c>
      <c r="AQ128" s="334"/>
      <c r="AR128" s="334"/>
      <c r="AS128" s="334"/>
      <c r="AT128" s="334"/>
      <c r="AU128" s="334"/>
      <c r="AV128" s="334"/>
      <c r="AW128" s="334"/>
      <c r="AX128" s="334"/>
      <c r="AY128" s="334"/>
      <c r="AZ128" s="334"/>
      <c r="BA128" s="334"/>
      <c r="BB128" s="334"/>
      <c r="BC128" s="334"/>
      <c r="BD128" s="752"/>
      <c r="BE128" s="752"/>
      <c r="BF128" s="752"/>
      <c r="BG128" s="752"/>
      <c r="BH128" s="752"/>
      <c r="BI128" s="752"/>
      <c r="BJ128" s="752"/>
      <c r="BK128" s="752"/>
      <c r="BL128" s="752"/>
    </row>
    <row r="129" spans="1:68" s="330" customFormat="1" ht="19.2" x14ac:dyDescent="0.2">
      <c r="A129" s="341">
        <v>121</v>
      </c>
      <c r="B129" s="749" t="s">
        <v>605</v>
      </c>
      <c r="C129" s="750" t="s">
        <v>253</v>
      </c>
      <c r="D129" s="334">
        <f t="shared" si="31"/>
        <v>61</v>
      </c>
      <c r="E129" s="404">
        <v>20233</v>
      </c>
      <c r="F129" s="334">
        <f t="shared" ref="F129:H131" si="32">SUM(K129,N129,Q129,T129,W129,Z129,AC129,AF129,AI129,AL129,AO129,AR129,AU129,AX129,BA129,BD129,BG129,BJ129)</f>
        <v>2</v>
      </c>
      <c r="G129" s="334">
        <f t="shared" si="32"/>
        <v>0</v>
      </c>
      <c r="H129" s="334">
        <f t="shared" si="32"/>
        <v>1</v>
      </c>
      <c r="I129" s="332">
        <f>SUM(K129:BL129)</f>
        <v>3</v>
      </c>
      <c r="J129" s="332">
        <f>SUM(H129+G129*2+F129*3)</f>
        <v>7</v>
      </c>
      <c r="K129" s="334">
        <v>1</v>
      </c>
      <c r="L129" s="334"/>
      <c r="M129" s="334"/>
      <c r="N129" s="334"/>
      <c r="O129" s="334"/>
      <c r="P129" s="334"/>
      <c r="Q129" s="334"/>
      <c r="R129" s="334"/>
      <c r="S129" s="334"/>
      <c r="T129" s="334"/>
      <c r="U129" s="334"/>
      <c r="V129" s="334"/>
      <c r="W129" s="334"/>
      <c r="X129" s="334"/>
      <c r="Y129" s="334"/>
      <c r="Z129" s="334">
        <v>1</v>
      </c>
      <c r="AA129" s="334"/>
      <c r="AB129" s="334">
        <v>1</v>
      </c>
      <c r="AC129" s="334"/>
      <c r="AD129" s="334"/>
      <c r="AE129" s="334"/>
      <c r="AF129" s="334"/>
      <c r="AG129" s="334"/>
      <c r="AH129" s="334"/>
      <c r="AI129" s="334"/>
      <c r="AJ129" s="334"/>
      <c r="AK129" s="334"/>
      <c r="AL129" s="334"/>
      <c r="AM129" s="334"/>
      <c r="AN129" s="334"/>
      <c r="AO129" s="334"/>
      <c r="AP129" s="334"/>
      <c r="AQ129" s="334"/>
      <c r="AR129" s="334"/>
      <c r="AS129" s="334"/>
      <c r="AT129" s="334"/>
      <c r="AU129" s="334"/>
      <c r="AV129" s="334"/>
      <c r="AW129" s="334"/>
      <c r="AX129" s="334"/>
      <c r="AY129" s="334"/>
      <c r="AZ129" s="334"/>
      <c r="BA129" s="334"/>
      <c r="BB129" s="334"/>
      <c r="BC129" s="334"/>
      <c r="BD129" s="752"/>
      <c r="BE129" s="752"/>
      <c r="BF129" s="752"/>
      <c r="BG129" s="752"/>
      <c r="BH129" s="752"/>
      <c r="BI129" s="752"/>
      <c r="BJ129" s="752"/>
      <c r="BK129" s="752"/>
      <c r="BL129" s="752"/>
    </row>
    <row r="130" spans="1:68" s="330" customFormat="1" ht="19.2" x14ac:dyDescent="0.2">
      <c r="A130" s="341">
        <v>122</v>
      </c>
      <c r="B130" s="749" t="s">
        <v>636</v>
      </c>
      <c r="C130" s="750" t="s">
        <v>253</v>
      </c>
      <c r="D130" s="334">
        <f t="shared" si="31"/>
        <v>69</v>
      </c>
      <c r="E130" s="404">
        <v>17348</v>
      </c>
      <c r="F130" s="334">
        <f t="shared" si="32"/>
        <v>0</v>
      </c>
      <c r="G130" s="334">
        <f t="shared" si="32"/>
        <v>1</v>
      </c>
      <c r="H130" s="334">
        <f t="shared" si="32"/>
        <v>0</v>
      </c>
      <c r="I130" s="332">
        <f>SUM(K130:BL130)</f>
        <v>1</v>
      </c>
      <c r="J130" s="332">
        <f>SUM(H130+G130*2+F130*3)</f>
        <v>2</v>
      </c>
      <c r="K130" s="334"/>
      <c r="L130" s="334"/>
      <c r="M130" s="334"/>
      <c r="N130" s="334"/>
      <c r="O130" s="334"/>
      <c r="P130" s="334"/>
      <c r="Q130" s="334"/>
      <c r="R130" s="334"/>
      <c r="S130" s="334"/>
      <c r="T130" s="334"/>
      <c r="U130" s="334"/>
      <c r="V130" s="334"/>
      <c r="W130" s="334"/>
      <c r="X130" s="334">
        <v>1</v>
      </c>
      <c r="Y130" s="334"/>
      <c r="Z130" s="334"/>
      <c r="AA130" s="334"/>
      <c r="AB130" s="334"/>
      <c r="AC130" s="334"/>
      <c r="AD130" s="334"/>
      <c r="AE130" s="334"/>
      <c r="AF130" s="334"/>
      <c r="AG130" s="334"/>
      <c r="AH130" s="334"/>
      <c r="AI130" s="334"/>
      <c r="AJ130" s="334"/>
      <c r="AK130" s="334"/>
      <c r="AL130" s="334"/>
      <c r="AM130" s="334"/>
      <c r="AN130" s="334"/>
      <c r="AO130" s="334"/>
      <c r="AP130" s="334"/>
      <c r="AQ130" s="334"/>
      <c r="AR130" s="334"/>
      <c r="AS130" s="334"/>
      <c r="AT130" s="334"/>
      <c r="AU130" s="334"/>
      <c r="AV130" s="334"/>
      <c r="AW130" s="334"/>
      <c r="AX130" s="334"/>
      <c r="AY130" s="334"/>
      <c r="AZ130" s="334"/>
      <c r="BA130" s="334"/>
      <c r="BB130" s="334"/>
      <c r="BC130" s="334"/>
      <c r="BD130" s="752"/>
      <c r="BE130" s="752"/>
      <c r="BF130" s="752"/>
      <c r="BG130" s="752"/>
      <c r="BH130" s="752"/>
      <c r="BI130" s="752"/>
      <c r="BJ130" s="752"/>
      <c r="BK130" s="752"/>
      <c r="BL130" s="752"/>
    </row>
    <row r="131" spans="1:68" ht="19.2" x14ac:dyDescent="0.2">
      <c r="A131" s="341">
        <v>123</v>
      </c>
      <c r="B131" s="749" t="s">
        <v>311</v>
      </c>
      <c r="C131" s="750" t="s">
        <v>253</v>
      </c>
      <c r="D131" s="334">
        <f t="shared" si="31"/>
        <v>73</v>
      </c>
      <c r="E131" s="404">
        <v>15978</v>
      </c>
      <c r="F131" s="334">
        <f t="shared" si="32"/>
        <v>0</v>
      </c>
      <c r="G131" s="334">
        <f t="shared" si="32"/>
        <v>0</v>
      </c>
      <c r="H131" s="334">
        <f t="shared" si="32"/>
        <v>0</v>
      </c>
      <c r="I131" s="332">
        <f>SUM(K131:BL131)</f>
        <v>0</v>
      </c>
      <c r="J131" s="332">
        <f>SUM(H131+G131*2+F131*3)</f>
        <v>0</v>
      </c>
      <c r="K131" s="334"/>
      <c r="L131" s="334"/>
      <c r="M131" s="334"/>
      <c r="N131" s="334"/>
      <c r="O131" s="334"/>
      <c r="P131" s="334"/>
      <c r="Q131" s="334"/>
      <c r="R131" s="334"/>
      <c r="S131" s="334"/>
      <c r="T131" s="334"/>
      <c r="U131" s="334"/>
      <c r="V131" s="334"/>
      <c r="W131" s="334"/>
      <c r="X131" s="334"/>
      <c r="Y131" s="334"/>
      <c r="Z131" s="334"/>
      <c r="AA131" s="334"/>
      <c r="AB131" s="334"/>
      <c r="AC131" s="334"/>
      <c r="AD131" s="334"/>
      <c r="AE131" s="334"/>
      <c r="AF131" s="334"/>
      <c r="AG131" s="334"/>
      <c r="AH131" s="334"/>
      <c r="AI131" s="334"/>
      <c r="AJ131" s="334"/>
      <c r="AK131" s="334"/>
      <c r="AL131" s="334"/>
      <c r="AM131" s="334"/>
      <c r="AN131" s="334"/>
      <c r="AO131" s="334"/>
      <c r="AP131" s="334"/>
      <c r="AQ131" s="334"/>
      <c r="AR131" s="334"/>
      <c r="AS131" s="334"/>
      <c r="AT131" s="334"/>
      <c r="AU131" s="334"/>
      <c r="AV131" s="334"/>
      <c r="AW131" s="334"/>
      <c r="AX131" s="334"/>
      <c r="AY131" s="334"/>
      <c r="AZ131" s="334"/>
      <c r="BA131" s="334"/>
      <c r="BB131" s="334"/>
      <c r="BC131" s="334"/>
      <c r="BD131" s="752"/>
      <c r="BE131" s="752"/>
      <c r="BF131" s="752"/>
      <c r="BG131" s="752"/>
      <c r="BH131" s="752"/>
      <c r="BI131" s="752"/>
      <c r="BJ131" s="752"/>
      <c r="BK131" s="752"/>
      <c r="BL131" s="752"/>
    </row>
    <row r="132" spans="1:68" s="330" customFormat="1" ht="19.2" x14ac:dyDescent="0.2">
      <c r="A132" s="341">
        <v>124</v>
      </c>
      <c r="B132" s="749" t="s">
        <v>268</v>
      </c>
      <c r="C132" s="750" t="s">
        <v>253</v>
      </c>
      <c r="D132" s="334">
        <f t="shared" si="31"/>
        <v>64</v>
      </c>
      <c r="E132" s="404">
        <v>19248</v>
      </c>
      <c r="F132" s="672">
        <f t="shared" si="24"/>
        <v>0</v>
      </c>
      <c r="G132" s="672">
        <f t="shared" si="25"/>
        <v>2</v>
      </c>
      <c r="H132" s="672">
        <f t="shared" si="26"/>
        <v>0</v>
      </c>
      <c r="I132" s="337">
        <f t="shared" si="27"/>
        <v>2</v>
      </c>
      <c r="J132" s="337">
        <f t="shared" si="28"/>
        <v>4</v>
      </c>
      <c r="K132" s="334"/>
      <c r="L132" s="334"/>
      <c r="M132" s="334"/>
      <c r="N132" s="334"/>
      <c r="O132" s="334"/>
      <c r="P132" s="334"/>
      <c r="Q132" s="334"/>
      <c r="R132" s="334"/>
      <c r="S132" s="334"/>
      <c r="T132" s="334"/>
      <c r="U132" s="334"/>
      <c r="V132" s="334"/>
      <c r="W132" s="334"/>
      <c r="X132" s="334">
        <v>2</v>
      </c>
      <c r="Y132" s="334"/>
      <c r="Z132" s="334"/>
      <c r="AA132" s="334"/>
      <c r="AB132" s="334"/>
      <c r="AC132" s="334"/>
      <c r="AD132" s="334"/>
      <c r="AE132" s="334"/>
      <c r="AF132" s="334"/>
      <c r="AG132" s="334"/>
      <c r="AH132" s="334"/>
      <c r="AI132" s="334"/>
      <c r="AJ132" s="334"/>
      <c r="AK132" s="334"/>
      <c r="AL132" s="334"/>
      <c r="AM132" s="334"/>
      <c r="AN132" s="334"/>
      <c r="AO132" s="334"/>
      <c r="AP132" s="334"/>
      <c r="AQ132" s="334"/>
      <c r="AR132" s="334"/>
      <c r="AS132" s="334"/>
      <c r="AT132" s="334"/>
      <c r="AU132" s="334"/>
      <c r="AV132" s="334"/>
      <c r="AW132" s="334"/>
      <c r="AX132" s="334"/>
      <c r="AY132" s="334"/>
      <c r="AZ132" s="334"/>
      <c r="BA132" s="334"/>
      <c r="BB132" s="334"/>
      <c r="BC132" s="334"/>
      <c r="BD132" s="755"/>
      <c r="BE132" s="755"/>
      <c r="BF132" s="755"/>
      <c r="BG132" s="755"/>
      <c r="BH132" s="755"/>
      <c r="BI132" s="755"/>
      <c r="BJ132" s="755"/>
      <c r="BK132" s="755"/>
      <c r="BL132" s="755"/>
    </row>
    <row r="133" spans="1:68" ht="19.2" x14ac:dyDescent="0.2">
      <c r="A133" s="341">
        <v>125</v>
      </c>
      <c r="B133" s="758" t="s">
        <v>352</v>
      </c>
      <c r="C133" s="759" t="s">
        <v>353</v>
      </c>
      <c r="D133" s="751">
        <f t="shared" si="31"/>
        <v>66</v>
      </c>
      <c r="E133" s="719">
        <v>18523</v>
      </c>
      <c r="F133" s="334">
        <f t="shared" si="24"/>
        <v>0</v>
      </c>
      <c r="G133" s="334">
        <f t="shared" si="25"/>
        <v>0</v>
      </c>
      <c r="H133" s="334">
        <f t="shared" si="26"/>
        <v>0</v>
      </c>
      <c r="I133" s="332">
        <f t="shared" si="27"/>
        <v>0</v>
      </c>
      <c r="J133" s="332">
        <f t="shared" si="28"/>
        <v>0</v>
      </c>
      <c r="K133" s="751"/>
      <c r="L133" s="751"/>
      <c r="M133" s="751"/>
      <c r="N133" s="751"/>
      <c r="O133" s="751"/>
      <c r="P133" s="751"/>
      <c r="Q133" s="751"/>
      <c r="R133" s="751"/>
      <c r="S133" s="751"/>
      <c r="T133" s="751"/>
      <c r="U133" s="751"/>
      <c r="V133" s="751"/>
      <c r="W133" s="751"/>
      <c r="X133" s="751"/>
      <c r="Y133" s="751"/>
      <c r="Z133" s="751"/>
      <c r="AA133" s="751"/>
      <c r="AB133" s="751"/>
      <c r="AC133" s="751"/>
      <c r="AD133" s="751"/>
      <c r="AE133" s="751"/>
      <c r="AF133" s="751"/>
      <c r="AG133" s="751"/>
      <c r="AH133" s="751"/>
      <c r="AI133" s="751"/>
      <c r="AJ133" s="751"/>
      <c r="AK133" s="751"/>
      <c r="AL133" s="751"/>
      <c r="AM133" s="751"/>
      <c r="AN133" s="751"/>
      <c r="AO133" s="751"/>
      <c r="AP133" s="751"/>
      <c r="AQ133" s="751"/>
      <c r="AR133" s="751"/>
      <c r="AS133" s="751"/>
      <c r="AT133" s="751"/>
      <c r="AU133" s="751"/>
      <c r="AV133" s="751"/>
      <c r="AW133" s="751"/>
      <c r="AX133" s="751"/>
      <c r="AY133" s="751"/>
      <c r="AZ133" s="751"/>
      <c r="BA133" s="751"/>
      <c r="BB133" s="751"/>
      <c r="BC133" s="751"/>
      <c r="BD133" s="752"/>
      <c r="BE133" s="752"/>
      <c r="BF133" s="752"/>
      <c r="BG133" s="752"/>
      <c r="BH133" s="752"/>
      <c r="BI133" s="752"/>
      <c r="BJ133" s="752"/>
      <c r="BK133" s="752"/>
      <c r="BL133" s="752"/>
    </row>
    <row r="134" spans="1:68" s="330" customFormat="1" ht="19.2" x14ac:dyDescent="0.2">
      <c r="A134" s="341">
        <v>126</v>
      </c>
      <c r="B134" s="749" t="s">
        <v>331</v>
      </c>
      <c r="C134" s="750" t="s">
        <v>353</v>
      </c>
      <c r="D134" s="334">
        <f t="shared" si="31"/>
        <v>68</v>
      </c>
      <c r="E134" s="404">
        <v>17987</v>
      </c>
      <c r="F134" s="334">
        <f t="shared" si="24"/>
        <v>0</v>
      </c>
      <c r="G134" s="334">
        <f t="shared" si="25"/>
        <v>0</v>
      </c>
      <c r="H134" s="334">
        <f t="shared" si="26"/>
        <v>1</v>
      </c>
      <c r="I134" s="332">
        <f t="shared" si="27"/>
        <v>1</v>
      </c>
      <c r="J134" s="332">
        <f t="shared" si="28"/>
        <v>1</v>
      </c>
      <c r="K134" s="334"/>
      <c r="L134" s="334"/>
      <c r="M134" s="334"/>
      <c r="N134" s="334"/>
      <c r="O134" s="334"/>
      <c r="P134" s="334"/>
      <c r="Q134" s="334"/>
      <c r="R134" s="334"/>
      <c r="S134" s="334"/>
      <c r="T134" s="334"/>
      <c r="U134" s="334"/>
      <c r="V134" s="334"/>
      <c r="W134" s="334"/>
      <c r="X134" s="334"/>
      <c r="Y134" s="334">
        <v>1</v>
      </c>
      <c r="Z134" s="334"/>
      <c r="AA134" s="334"/>
      <c r="AB134" s="334"/>
      <c r="AC134" s="334"/>
      <c r="AD134" s="334"/>
      <c r="AE134" s="334"/>
      <c r="AF134" s="334"/>
      <c r="AG134" s="334"/>
      <c r="AH134" s="334"/>
      <c r="AI134" s="334"/>
      <c r="AJ134" s="334"/>
      <c r="AK134" s="334"/>
      <c r="AL134" s="334"/>
      <c r="AM134" s="334"/>
      <c r="AN134" s="334"/>
      <c r="AO134" s="334"/>
      <c r="AP134" s="334"/>
      <c r="AQ134" s="334"/>
      <c r="AR134" s="334"/>
      <c r="AS134" s="334"/>
      <c r="AT134" s="334"/>
      <c r="AU134" s="334"/>
      <c r="AV134" s="334"/>
      <c r="AW134" s="334"/>
      <c r="AX134" s="334"/>
      <c r="AY134" s="334"/>
      <c r="AZ134" s="334"/>
      <c r="BA134" s="334"/>
      <c r="BB134" s="334"/>
      <c r="BC134" s="334"/>
      <c r="BD134" s="752"/>
      <c r="BE134" s="752"/>
      <c r="BF134" s="752"/>
      <c r="BG134" s="752"/>
      <c r="BH134" s="752"/>
      <c r="BI134" s="752"/>
      <c r="BJ134" s="752"/>
      <c r="BK134" s="752"/>
      <c r="BL134" s="752"/>
    </row>
    <row r="135" spans="1:68" ht="22.5" customHeight="1" x14ac:dyDescent="0.2">
      <c r="A135" s="341">
        <v>127</v>
      </c>
      <c r="B135" s="749" t="s">
        <v>354</v>
      </c>
      <c r="C135" s="750" t="s">
        <v>353</v>
      </c>
      <c r="D135" s="334">
        <f t="shared" si="31"/>
        <v>65</v>
      </c>
      <c r="E135" s="404">
        <v>18814</v>
      </c>
      <c r="F135" s="334">
        <f t="shared" si="24"/>
        <v>0</v>
      </c>
      <c r="G135" s="334">
        <f t="shared" si="25"/>
        <v>0</v>
      </c>
      <c r="H135" s="334">
        <f t="shared" si="26"/>
        <v>0</v>
      </c>
      <c r="I135" s="332">
        <f t="shared" si="27"/>
        <v>0</v>
      </c>
      <c r="J135" s="332">
        <f t="shared" si="28"/>
        <v>0</v>
      </c>
      <c r="K135" s="334"/>
      <c r="L135" s="334"/>
      <c r="M135" s="334"/>
      <c r="N135" s="334"/>
      <c r="O135" s="334"/>
      <c r="P135" s="334"/>
      <c r="Q135" s="334"/>
      <c r="R135" s="334"/>
      <c r="S135" s="334"/>
      <c r="T135" s="334"/>
      <c r="U135" s="334"/>
      <c r="V135" s="334"/>
      <c r="W135" s="334"/>
      <c r="X135" s="334"/>
      <c r="Y135" s="334"/>
      <c r="Z135" s="334"/>
      <c r="AA135" s="334"/>
      <c r="AB135" s="334"/>
      <c r="AC135" s="334"/>
      <c r="AD135" s="334"/>
      <c r="AE135" s="334"/>
      <c r="AF135" s="334"/>
      <c r="AG135" s="334"/>
      <c r="AH135" s="334"/>
      <c r="AI135" s="334"/>
      <c r="AJ135" s="334"/>
      <c r="AK135" s="334"/>
      <c r="AL135" s="334"/>
      <c r="AM135" s="334"/>
      <c r="AN135" s="334"/>
      <c r="AO135" s="334"/>
      <c r="AP135" s="334"/>
      <c r="AQ135" s="334"/>
      <c r="AR135" s="334"/>
      <c r="AS135" s="334"/>
      <c r="AT135" s="334"/>
      <c r="AU135" s="334"/>
      <c r="AV135" s="334"/>
      <c r="AW135" s="334"/>
      <c r="AX135" s="334"/>
      <c r="AY135" s="334"/>
      <c r="AZ135" s="334"/>
      <c r="BA135" s="334"/>
      <c r="BB135" s="334"/>
      <c r="BC135" s="334"/>
      <c r="BD135" s="752"/>
      <c r="BE135" s="752"/>
      <c r="BF135" s="752"/>
      <c r="BG135" s="752"/>
      <c r="BH135" s="752"/>
      <c r="BI135" s="752"/>
      <c r="BJ135" s="752"/>
      <c r="BK135" s="752"/>
      <c r="BL135" s="752"/>
    </row>
    <row r="136" spans="1:68" s="330" customFormat="1" ht="19.2" x14ac:dyDescent="0.2">
      <c r="A136" s="341">
        <v>128</v>
      </c>
      <c r="B136" s="749" t="s">
        <v>218</v>
      </c>
      <c r="C136" s="750" t="s">
        <v>353</v>
      </c>
      <c r="D136" s="334">
        <f t="shared" si="31"/>
        <v>67</v>
      </c>
      <c r="E136" s="404">
        <v>18190</v>
      </c>
      <c r="F136" s="334">
        <f t="shared" si="24"/>
        <v>0</v>
      </c>
      <c r="G136" s="334">
        <f t="shared" si="25"/>
        <v>0</v>
      </c>
      <c r="H136" s="334">
        <f t="shared" si="26"/>
        <v>2</v>
      </c>
      <c r="I136" s="332">
        <f t="shared" si="27"/>
        <v>2</v>
      </c>
      <c r="J136" s="332">
        <f t="shared" si="28"/>
        <v>2</v>
      </c>
      <c r="K136" s="334"/>
      <c r="L136" s="334"/>
      <c r="M136" s="334">
        <v>1</v>
      </c>
      <c r="N136" s="334"/>
      <c r="O136" s="334"/>
      <c r="P136" s="334"/>
      <c r="Q136" s="334"/>
      <c r="R136" s="334"/>
      <c r="S136" s="334"/>
      <c r="T136" s="334"/>
      <c r="U136" s="334"/>
      <c r="V136" s="334"/>
      <c r="W136" s="334"/>
      <c r="X136" s="334"/>
      <c r="Y136" s="334"/>
      <c r="Z136" s="334"/>
      <c r="AA136" s="334"/>
      <c r="AB136" s="334">
        <v>1</v>
      </c>
      <c r="AC136" s="334"/>
      <c r="AD136" s="334"/>
      <c r="AE136" s="334"/>
      <c r="AF136" s="334"/>
      <c r="AG136" s="334"/>
      <c r="AH136" s="334"/>
      <c r="AI136" s="334"/>
      <c r="AJ136" s="334"/>
      <c r="AK136" s="334"/>
      <c r="AL136" s="334"/>
      <c r="AM136" s="334"/>
      <c r="AN136" s="334"/>
      <c r="AO136" s="334"/>
      <c r="AP136" s="334"/>
      <c r="AQ136" s="334"/>
      <c r="AR136" s="334"/>
      <c r="AS136" s="334"/>
      <c r="AT136" s="334"/>
      <c r="AU136" s="334"/>
      <c r="AV136" s="334"/>
      <c r="AW136" s="334"/>
      <c r="AX136" s="334"/>
      <c r="AY136" s="334"/>
      <c r="AZ136" s="334"/>
      <c r="BA136" s="334"/>
      <c r="BB136" s="334"/>
      <c r="BC136" s="334"/>
      <c r="BD136" s="752"/>
      <c r="BE136" s="752"/>
      <c r="BF136" s="752"/>
      <c r="BG136" s="752"/>
      <c r="BH136" s="752"/>
      <c r="BI136" s="752"/>
      <c r="BJ136" s="752"/>
      <c r="BK136" s="752"/>
      <c r="BL136" s="752"/>
    </row>
    <row r="137" spans="1:68" s="330" customFormat="1" ht="19.2" x14ac:dyDescent="0.2">
      <c r="A137" s="341">
        <v>129</v>
      </c>
      <c r="B137" s="749" t="s">
        <v>606</v>
      </c>
      <c r="C137" s="750" t="s">
        <v>353</v>
      </c>
      <c r="D137" s="334">
        <f t="shared" si="31"/>
        <v>66</v>
      </c>
      <c r="E137" s="404">
        <v>18355</v>
      </c>
      <c r="F137" s="334">
        <f>SUM(K137,N137,Q137,T137,W137,Z137,AC137,AF137,AI137,AL137,AO137,AR137,AU137,AX137,BA137,BD137,BG137,BJ137)</f>
        <v>3</v>
      </c>
      <c r="G137" s="334">
        <f>SUM(L137,O137,R137,U137,X137,AA137,AD137,AG137,AJ137,AM137,AP137,AS137,AV137,AY137,BB137,BE137,BH137,BK137)</f>
        <v>0</v>
      </c>
      <c r="H137" s="334">
        <f>SUM(M137,P137,S137,V137,Y137,AB137,AE137,AH137,AK137,AN137,AQ137,AT137,AW137,AZ137,BC137,BF137,BI137,BL137)</f>
        <v>0</v>
      </c>
      <c r="I137" s="332">
        <f>SUM(K137:BL137)</f>
        <v>3</v>
      </c>
      <c r="J137" s="332">
        <f t="shared" si="28"/>
        <v>9</v>
      </c>
      <c r="K137" s="334">
        <v>2</v>
      </c>
      <c r="L137" s="334"/>
      <c r="M137" s="334"/>
      <c r="N137" s="334"/>
      <c r="O137" s="334"/>
      <c r="P137" s="334"/>
      <c r="Q137" s="334"/>
      <c r="R137" s="334"/>
      <c r="S137" s="334"/>
      <c r="T137" s="334"/>
      <c r="U137" s="334"/>
      <c r="V137" s="334"/>
      <c r="W137" s="334"/>
      <c r="X137" s="334"/>
      <c r="Y137" s="334"/>
      <c r="Z137" s="334"/>
      <c r="AA137" s="334"/>
      <c r="AB137" s="334"/>
      <c r="AC137" s="334"/>
      <c r="AD137" s="334"/>
      <c r="AE137" s="334"/>
      <c r="AF137" s="334"/>
      <c r="AG137" s="334"/>
      <c r="AH137" s="334"/>
      <c r="AI137" s="334">
        <v>1</v>
      </c>
      <c r="AJ137" s="334"/>
      <c r="AK137" s="334"/>
      <c r="AL137" s="334"/>
      <c r="AM137" s="334"/>
      <c r="AN137" s="334"/>
      <c r="AO137" s="334"/>
      <c r="AP137" s="334"/>
      <c r="AQ137" s="334"/>
      <c r="AR137" s="334"/>
      <c r="AS137" s="334"/>
      <c r="AT137" s="334"/>
      <c r="AU137" s="334"/>
      <c r="AV137" s="334"/>
      <c r="AW137" s="334"/>
      <c r="AX137" s="334"/>
      <c r="AY137" s="334"/>
      <c r="AZ137" s="334"/>
      <c r="BA137" s="334"/>
      <c r="BB137" s="334"/>
      <c r="BC137" s="334"/>
      <c r="BD137" s="752"/>
      <c r="BE137" s="752"/>
      <c r="BF137" s="752"/>
      <c r="BG137" s="752"/>
      <c r="BH137" s="752"/>
      <c r="BI137" s="752"/>
      <c r="BJ137" s="752"/>
      <c r="BK137" s="752"/>
      <c r="BL137" s="752"/>
    </row>
    <row r="138" spans="1:68" ht="18.75" customHeight="1" x14ac:dyDescent="0.2">
      <c r="A138" s="341">
        <v>130</v>
      </c>
      <c r="B138" s="749" t="s">
        <v>355</v>
      </c>
      <c r="C138" s="750" t="s">
        <v>353</v>
      </c>
      <c r="D138" s="334">
        <f t="shared" si="31"/>
        <v>69</v>
      </c>
      <c r="E138" s="404">
        <v>17578</v>
      </c>
      <c r="F138" s="334">
        <f t="shared" si="24"/>
        <v>0</v>
      </c>
      <c r="G138" s="334">
        <f t="shared" si="25"/>
        <v>0</v>
      </c>
      <c r="H138" s="334">
        <f t="shared" si="26"/>
        <v>0</v>
      </c>
      <c r="I138" s="332">
        <f t="shared" si="27"/>
        <v>0</v>
      </c>
      <c r="J138" s="332">
        <f t="shared" si="28"/>
        <v>0</v>
      </c>
      <c r="K138" s="334"/>
      <c r="L138" s="334"/>
      <c r="M138" s="334"/>
      <c r="N138" s="334"/>
      <c r="O138" s="334"/>
      <c r="P138" s="334"/>
      <c r="Q138" s="334"/>
      <c r="R138" s="334"/>
      <c r="S138" s="334"/>
      <c r="T138" s="334"/>
      <c r="U138" s="334"/>
      <c r="V138" s="334"/>
      <c r="W138" s="334"/>
      <c r="X138" s="334"/>
      <c r="Y138" s="334"/>
      <c r="Z138" s="334"/>
      <c r="AA138" s="334"/>
      <c r="AB138" s="334"/>
      <c r="AC138" s="334"/>
      <c r="AD138" s="334"/>
      <c r="AE138" s="334"/>
      <c r="AF138" s="334"/>
      <c r="AG138" s="334"/>
      <c r="AH138" s="334"/>
      <c r="AI138" s="334"/>
      <c r="AJ138" s="334"/>
      <c r="AK138" s="334"/>
      <c r="AL138" s="334"/>
      <c r="AM138" s="334"/>
      <c r="AN138" s="334"/>
      <c r="AO138" s="334"/>
      <c r="AP138" s="334"/>
      <c r="AQ138" s="334"/>
      <c r="AR138" s="334"/>
      <c r="AS138" s="334"/>
      <c r="AT138" s="334"/>
      <c r="AU138" s="334"/>
      <c r="AV138" s="334"/>
      <c r="AW138" s="334"/>
      <c r="AX138" s="334"/>
      <c r="AY138" s="334"/>
      <c r="AZ138" s="334"/>
      <c r="BA138" s="334"/>
      <c r="BB138" s="334"/>
      <c r="BC138" s="334"/>
      <c r="BD138" s="752"/>
      <c r="BE138" s="752"/>
      <c r="BF138" s="752"/>
      <c r="BG138" s="752"/>
      <c r="BH138" s="752"/>
      <c r="BI138" s="752"/>
      <c r="BJ138" s="752"/>
      <c r="BK138" s="752"/>
      <c r="BL138" s="752"/>
    </row>
    <row r="139" spans="1:68" s="330" customFormat="1" ht="19.2" x14ac:dyDescent="0.2">
      <c r="A139" s="341">
        <v>131</v>
      </c>
      <c r="B139" s="761" t="s">
        <v>356</v>
      </c>
      <c r="C139" s="762" t="s">
        <v>353</v>
      </c>
      <c r="D139" s="334">
        <f t="shared" si="31"/>
        <v>67</v>
      </c>
      <c r="E139" s="664">
        <v>17994</v>
      </c>
      <c r="F139" s="672">
        <f t="shared" si="24"/>
        <v>0</v>
      </c>
      <c r="G139" s="672">
        <f t="shared" si="25"/>
        <v>0</v>
      </c>
      <c r="H139" s="672">
        <f t="shared" si="26"/>
        <v>1</v>
      </c>
      <c r="I139" s="337">
        <f t="shared" si="27"/>
        <v>1</v>
      </c>
      <c r="J139" s="337">
        <f t="shared" si="28"/>
        <v>1</v>
      </c>
      <c r="K139" s="672"/>
      <c r="L139" s="672"/>
      <c r="M139" s="672"/>
      <c r="N139" s="672"/>
      <c r="O139" s="672"/>
      <c r="P139" s="672"/>
      <c r="Q139" s="672"/>
      <c r="R139" s="672"/>
      <c r="S139" s="672"/>
      <c r="T139" s="672"/>
      <c r="U139" s="672"/>
      <c r="V139" s="672"/>
      <c r="W139" s="672"/>
      <c r="X139" s="672"/>
      <c r="Y139" s="672"/>
      <c r="Z139" s="672"/>
      <c r="AA139" s="672"/>
      <c r="AB139" s="672">
        <v>1</v>
      </c>
      <c r="AC139" s="672"/>
      <c r="AD139" s="672"/>
      <c r="AE139" s="672"/>
      <c r="AF139" s="672"/>
      <c r="AG139" s="672"/>
      <c r="AH139" s="672"/>
      <c r="AI139" s="672"/>
      <c r="AJ139" s="672"/>
      <c r="AK139" s="672"/>
      <c r="AL139" s="672"/>
      <c r="AM139" s="672"/>
      <c r="AN139" s="672"/>
      <c r="AO139" s="672"/>
      <c r="AP139" s="672"/>
      <c r="AQ139" s="672"/>
      <c r="AR139" s="672"/>
      <c r="AS139" s="672"/>
      <c r="AT139" s="672"/>
      <c r="AU139" s="672"/>
      <c r="AV139" s="672"/>
      <c r="AW139" s="672"/>
      <c r="AX139" s="672"/>
      <c r="AY139" s="672"/>
      <c r="AZ139" s="672"/>
      <c r="BA139" s="672"/>
      <c r="BB139" s="672"/>
      <c r="BC139" s="672"/>
      <c r="BD139" s="755"/>
      <c r="BE139" s="755"/>
      <c r="BF139" s="755"/>
      <c r="BG139" s="755"/>
      <c r="BH139" s="755"/>
      <c r="BI139" s="860"/>
      <c r="BJ139" s="755"/>
      <c r="BK139" s="755"/>
      <c r="BL139" s="860"/>
    </row>
    <row r="140" spans="1:68" ht="19.2" x14ac:dyDescent="0.2">
      <c r="A140" s="341">
        <v>132</v>
      </c>
      <c r="B140" s="749" t="s">
        <v>242</v>
      </c>
      <c r="C140" s="750" t="s">
        <v>255</v>
      </c>
      <c r="D140" s="856">
        <f t="shared" si="31"/>
        <v>66</v>
      </c>
      <c r="E140" s="404">
        <v>18541</v>
      </c>
      <c r="F140" s="672">
        <f t="shared" si="24"/>
        <v>0</v>
      </c>
      <c r="G140" s="672">
        <f t="shared" si="25"/>
        <v>0</v>
      </c>
      <c r="H140" s="672">
        <f t="shared" si="26"/>
        <v>0</v>
      </c>
      <c r="I140" s="337">
        <f t="shared" si="27"/>
        <v>0</v>
      </c>
      <c r="J140" s="337">
        <f t="shared" si="28"/>
        <v>0</v>
      </c>
      <c r="K140" s="856"/>
      <c r="L140" s="856"/>
      <c r="M140" s="856"/>
      <c r="N140" s="856"/>
      <c r="O140" s="856"/>
      <c r="P140" s="856"/>
      <c r="Q140" s="856"/>
      <c r="R140" s="856"/>
      <c r="S140" s="856"/>
      <c r="T140" s="856"/>
      <c r="U140" s="856"/>
      <c r="V140" s="856"/>
      <c r="W140" s="856"/>
      <c r="X140" s="856"/>
      <c r="Y140" s="856"/>
      <c r="Z140" s="856"/>
      <c r="AA140" s="856"/>
      <c r="AB140" s="856"/>
      <c r="AC140" s="856"/>
      <c r="AD140" s="856"/>
      <c r="AE140" s="856"/>
      <c r="AF140" s="856"/>
      <c r="AG140" s="856"/>
      <c r="AH140" s="856"/>
      <c r="AI140" s="856"/>
      <c r="AJ140" s="856"/>
      <c r="AK140" s="856"/>
      <c r="AL140" s="856"/>
      <c r="AM140" s="856"/>
      <c r="AN140" s="856"/>
      <c r="AO140" s="856"/>
      <c r="AP140" s="856"/>
      <c r="AQ140" s="856"/>
      <c r="AR140" s="856"/>
      <c r="AS140" s="856"/>
      <c r="AT140" s="856"/>
      <c r="AU140" s="856"/>
      <c r="AV140" s="856"/>
      <c r="AW140" s="856"/>
      <c r="AX140" s="856"/>
      <c r="AY140" s="856"/>
      <c r="AZ140" s="856"/>
      <c r="BA140" s="856"/>
      <c r="BB140" s="856"/>
      <c r="BC140" s="856"/>
      <c r="BD140" s="859"/>
      <c r="BE140" s="859"/>
      <c r="BF140" s="859"/>
      <c r="BG140" s="859"/>
      <c r="BH140" s="859"/>
      <c r="BI140" s="859"/>
      <c r="BJ140" s="859"/>
      <c r="BK140" s="859"/>
      <c r="BL140" s="857"/>
    </row>
    <row r="141" spans="1:68" ht="26.25" customHeight="1" x14ac:dyDescent="0.2">
      <c r="A141" s="341"/>
      <c r="B141" s="1456" t="s">
        <v>494</v>
      </c>
      <c r="C141" s="1457"/>
      <c r="D141" s="854"/>
      <c r="E141" s="855"/>
      <c r="F141" s="334">
        <f>SUM(F9:F140)</f>
        <v>57</v>
      </c>
      <c r="G141" s="334">
        <f>SUM(G9:G140)</f>
        <v>28</v>
      </c>
      <c r="H141" s="334">
        <f>SUM(H9:H140)</f>
        <v>68</v>
      </c>
      <c r="I141" s="968">
        <f>SUM(I9:I140)</f>
        <v>153</v>
      </c>
      <c r="J141" s="662">
        <f>SUM(J9:J140)</f>
        <v>290</v>
      </c>
      <c r="K141" s="334"/>
      <c r="L141" s="334"/>
      <c r="M141" s="334"/>
      <c r="N141" s="334"/>
      <c r="O141" s="334"/>
      <c r="P141" s="334"/>
      <c r="Q141" s="334"/>
      <c r="R141" s="334"/>
      <c r="S141" s="334"/>
      <c r="T141" s="334"/>
      <c r="U141" s="334"/>
      <c r="V141" s="334"/>
      <c r="W141" s="334"/>
      <c r="X141" s="334"/>
      <c r="Y141" s="334"/>
      <c r="Z141" s="334"/>
      <c r="AA141" s="334"/>
      <c r="AB141" s="334"/>
      <c r="AC141" s="334"/>
      <c r="AD141" s="334"/>
      <c r="AE141" s="334"/>
      <c r="AF141" s="334"/>
      <c r="AG141" s="334"/>
      <c r="AH141" s="334"/>
      <c r="AI141" s="334"/>
      <c r="AJ141" s="334"/>
      <c r="AK141" s="334"/>
      <c r="AL141" s="334"/>
      <c r="AM141" s="334"/>
      <c r="AN141" s="334"/>
      <c r="AO141" s="334"/>
      <c r="AP141" s="334"/>
      <c r="AQ141" s="334"/>
      <c r="AR141" s="334"/>
      <c r="AS141" s="334"/>
      <c r="AT141" s="334"/>
      <c r="AU141" s="334"/>
      <c r="AV141" s="334"/>
      <c r="AW141" s="334"/>
      <c r="AX141" s="334"/>
      <c r="AY141" s="334"/>
      <c r="AZ141" s="334"/>
      <c r="BA141" s="334"/>
      <c r="BB141" s="334"/>
      <c r="BC141" s="672"/>
      <c r="BD141" s="755"/>
      <c r="BE141" s="755"/>
      <c r="BF141" s="755"/>
      <c r="BG141" s="755"/>
      <c r="BH141" s="755"/>
      <c r="BI141" s="755"/>
      <c r="BJ141" s="755"/>
      <c r="BK141" s="755"/>
      <c r="BL141" s="592"/>
      <c r="BP141" s="48"/>
    </row>
    <row r="142" spans="1:68" ht="25.5" customHeight="1" x14ac:dyDescent="0.2">
      <c r="B142" s="1454" t="s">
        <v>493</v>
      </c>
      <c r="C142" s="1455"/>
      <c r="D142" s="444"/>
      <c r="E142" s="445"/>
      <c r="F142" s="439">
        <f>SUM(K142,N142,Q142,T142,W142,Z142,AC142,AF142,AI142,AL142,AO142,AR142,AU142,AX142,BA142,BD142,BG142,BJ142)</f>
        <v>57</v>
      </c>
      <c r="G142" s="439">
        <f>SUM(L142,O142,R142,U142,X142,AA142,AD142,AG142,AJ142,AM142,AP142,AS142,AV142,AY142,BB142,BE142,BH142,BK142)</f>
        <v>28</v>
      </c>
      <c r="H142" s="439">
        <f>SUM(M142,P142,S142,V142,Y142,AB142,AE142,AH142,AK142,AN142,AQ142,AT142,AW142,AZ142,BC142,BF142,BI142,BL142)</f>
        <v>68</v>
      </c>
      <c r="I142" s="439">
        <f>SUM(F142:H142)</f>
        <v>153</v>
      </c>
      <c r="J142" s="439"/>
      <c r="K142" s="439">
        <f t="shared" ref="K142:AP142" si="33">SUM(K9:K140)</f>
        <v>15</v>
      </c>
      <c r="L142" s="439">
        <f t="shared" si="33"/>
        <v>6</v>
      </c>
      <c r="M142" s="439">
        <f t="shared" si="33"/>
        <v>13</v>
      </c>
      <c r="N142" s="439">
        <f t="shared" si="33"/>
        <v>4</v>
      </c>
      <c r="O142" s="439">
        <f t="shared" si="33"/>
        <v>2</v>
      </c>
      <c r="P142" s="439">
        <f t="shared" si="33"/>
        <v>5</v>
      </c>
      <c r="Q142" s="439">
        <f t="shared" si="33"/>
        <v>5</v>
      </c>
      <c r="R142" s="439">
        <f t="shared" si="33"/>
        <v>0</v>
      </c>
      <c r="S142" s="439">
        <f t="shared" si="33"/>
        <v>1</v>
      </c>
      <c r="T142" s="439">
        <f t="shared" si="33"/>
        <v>0</v>
      </c>
      <c r="U142" s="439">
        <f t="shared" si="33"/>
        <v>0</v>
      </c>
      <c r="V142" s="439">
        <f t="shared" si="33"/>
        <v>0</v>
      </c>
      <c r="W142" s="439">
        <f t="shared" si="33"/>
        <v>4</v>
      </c>
      <c r="X142" s="439">
        <f t="shared" si="33"/>
        <v>12</v>
      </c>
      <c r="Y142" s="439">
        <f t="shared" si="33"/>
        <v>16</v>
      </c>
      <c r="Z142" s="439">
        <f t="shared" si="33"/>
        <v>15</v>
      </c>
      <c r="AA142" s="439">
        <f t="shared" si="33"/>
        <v>2</v>
      </c>
      <c r="AB142" s="439">
        <f t="shared" si="33"/>
        <v>21</v>
      </c>
      <c r="AC142" s="439">
        <f t="shared" si="33"/>
        <v>0</v>
      </c>
      <c r="AD142" s="439">
        <f t="shared" si="33"/>
        <v>0</v>
      </c>
      <c r="AE142" s="439">
        <f t="shared" si="33"/>
        <v>0</v>
      </c>
      <c r="AF142" s="439">
        <f t="shared" si="33"/>
        <v>0</v>
      </c>
      <c r="AG142" s="439">
        <f t="shared" si="33"/>
        <v>0</v>
      </c>
      <c r="AH142" s="439">
        <f t="shared" si="33"/>
        <v>0</v>
      </c>
      <c r="AI142" s="439">
        <f t="shared" si="33"/>
        <v>11</v>
      </c>
      <c r="AJ142" s="439">
        <f t="shared" si="33"/>
        <v>0</v>
      </c>
      <c r="AK142" s="439">
        <f t="shared" si="33"/>
        <v>7</v>
      </c>
      <c r="AL142" s="439">
        <f t="shared" si="33"/>
        <v>0</v>
      </c>
      <c r="AM142" s="439">
        <f t="shared" si="33"/>
        <v>0</v>
      </c>
      <c r="AN142" s="439">
        <f t="shared" si="33"/>
        <v>0</v>
      </c>
      <c r="AO142" s="439">
        <f t="shared" si="33"/>
        <v>3</v>
      </c>
      <c r="AP142" s="439">
        <f t="shared" si="33"/>
        <v>6</v>
      </c>
      <c r="AQ142" s="439">
        <f t="shared" ref="AQ142:BL142" si="34">SUM(AQ9:AQ140)</f>
        <v>5</v>
      </c>
      <c r="AR142" s="439">
        <f t="shared" si="34"/>
        <v>0</v>
      </c>
      <c r="AS142" s="439">
        <f t="shared" si="34"/>
        <v>0</v>
      </c>
      <c r="AT142" s="439">
        <f t="shared" si="34"/>
        <v>0</v>
      </c>
      <c r="AU142" s="439">
        <f t="shared" si="34"/>
        <v>0</v>
      </c>
      <c r="AV142" s="439">
        <f t="shared" si="34"/>
        <v>0</v>
      </c>
      <c r="AW142" s="439">
        <f t="shared" si="34"/>
        <v>0</v>
      </c>
      <c r="AX142" s="439">
        <f t="shared" si="34"/>
        <v>0</v>
      </c>
      <c r="AY142" s="439">
        <f t="shared" si="34"/>
        <v>0</v>
      </c>
      <c r="AZ142" s="439">
        <f t="shared" si="34"/>
        <v>0</v>
      </c>
      <c r="BA142" s="439">
        <f t="shared" si="34"/>
        <v>0</v>
      </c>
      <c r="BB142" s="439">
        <f t="shared" si="34"/>
        <v>0</v>
      </c>
      <c r="BC142" s="439">
        <f t="shared" si="34"/>
        <v>0</v>
      </c>
      <c r="BD142" s="439">
        <f t="shared" si="34"/>
        <v>0</v>
      </c>
      <c r="BE142" s="858">
        <f t="shared" si="34"/>
        <v>0</v>
      </c>
      <c r="BF142" s="439">
        <f t="shared" si="34"/>
        <v>0</v>
      </c>
      <c r="BG142" s="439">
        <f t="shared" si="34"/>
        <v>0</v>
      </c>
      <c r="BH142" s="439">
        <f t="shared" si="34"/>
        <v>0</v>
      </c>
      <c r="BI142" s="439">
        <f t="shared" si="34"/>
        <v>0</v>
      </c>
      <c r="BJ142" s="439">
        <f t="shared" si="34"/>
        <v>0</v>
      </c>
      <c r="BK142" s="439">
        <f t="shared" si="34"/>
        <v>0</v>
      </c>
      <c r="BL142" s="439">
        <f t="shared" si="34"/>
        <v>0</v>
      </c>
    </row>
    <row r="143" spans="1:68" ht="32.25" customHeight="1" x14ac:dyDescent="0.2">
      <c r="B143" s="447"/>
      <c r="C143" s="448"/>
      <c r="D143" s="448"/>
      <c r="E143" s="448"/>
      <c r="F143" s="441"/>
      <c r="G143" s="449"/>
      <c r="H143" s="449"/>
      <c r="I143" s="441">
        <f>SUM(F142:H142)</f>
        <v>153</v>
      </c>
      <c r="J143" s="441"/>
      <c r="K143" s="441"/>
      <c r="L143" s="441"/>
      <c r="M143" s="441"/>
      <c r="N143" s="441"/>
      <c r="O143" s="441"/>
      <c r="P143" s="441"/>
      <c r="Q143" s="441"/>
      <c r="R143" s="441"/>
      <c r="S143" s="441"/>
      <c r="T143" s="441"/>
      <c r="U143" s="441"/>
      <c r="V143" s="441"/>
      <c r="W143" s="441"/>
      <c r="X143" s="441"/>
      <c r="Y143" s="441"/>
      <c r="Z143" s="441"/>
      <c r="AA143" s="441"/>
      <c r="AB143" s="441"/>
      <c r="AC143" s="441"/>
      <c r="AD143" s="441"/>
      <c r="AE143" s="441"/>
      <c r="AF143" s="441"/>
      <c r="AG143" s="441"/>
      <c r="AH143" s="441"/>
      <c r="AI143" s="441"/>
      <c r="AJ143" s="441"/>
      <c r="AK143" s="441"/>
      <c r="AL143" s="441"/>
      <c r="AM143" s="441"/>
      <c r="AN143" s="441"/>
      <c r="AO143" s="441"/>
      <c r="AP143" s="441"/>
      <c r="AQ143" s="441"/>
      <c r="AR143" s="441"/>
      <c r="AS143" s="441"/>
      <c r="AT143" s="441"/>
      <c r="AU143" s="441"/>
      <c r="AV143" s="441"/>
      <c r="AW143" s="441"/>
      <c r="AX143" s="441"/>
      <c r="AY143" s="441"/>
      <c r="AZ143" s="441"/>
      <c r="BA143" s="441"/>
      <c r="BB143" s="441"/>
      <c r="BC143" s="441"/>
    </row>
    <row r="144" spans="1:68" ht="19.2" x14ac:dyDescent="0.2">
      <c r="B144" s="447"/>
      <c r="C144" s="448"/>
      <c r="D144" s="448"/>
      <c r="E144" s="448"/>
      <c r="F144" s="449">
        <f t="shared" ref="F144:F153" si="35">SUM(K144,N144,Q144,T144,W144,Z144,AC144,AF144,AI144,AL144,AO144,AR144,AU144,AX144,BA144)</f>
        <v>0</v>
      </c>
      <c r="G144" s="449">
        <f t="shared" ref="G144:G153" si="36">SUM(L144,O144,R144,U144,X144,AA144,AD144,AG144,AJ144,AM144,AP144,AS144,AV144,AY144,BB144)</f>
        <v>0</v>
      </c>
      <c r="H144" s="449">
        <f t="shared" ref="H144:H153" si="37">SUM(M144,P144,S144,V144,Y144,AB144,AE144,AH144,AK144,AN144,AQ144,AT144,AW144,AZ144,BC144)</f>
        <v>0</v>
      </c>
      <c r="I144" s="441">
        <f t="shared" ref="I144:I153" si="38">SUM(K144:BC144)</f>
        <v>0</v>
      </c>
      <c r="J144" s="441"/>
      <c r="K144" s="441"/>
      <c r="L144" s="441"/>
      <c r="M144" s="441"/>
      <c r="N144" s="441"/>
      <c r="O144" s="441"/>
      <c r="P144" s="441"/>
      <c r="Q144" s="441"/>
      <c r="R144" s="441"/>
      <c r="S144" s="441"/>
      <c r="T144" s="441"/>
      <c r="U144" s="441"/>
      <c r="V144" s="441"/>
      <c r="W144" s="441"/>
      <c r="X144" s="441"/>
      <c r="Y144" s="441"/>
      <c r="Z144" s="441"/>
      <c r="AA144" s="441"/>
      <c r="AB144" s="441"/>
      <c r="AC144" s="441"/>
      <c r="AD144" s="441"/>
      <c r="AE144" s="441"/>
      <c r="AF144" s="441"/>
      <c r="AG144" s="441"/>
      <c r="AH144" s="441"/>
      <c r="AI144" s="441"/>
      <c r="AJ144" s="441"/>
      <c r="AK144" s="441"/>
      <c r="AL144" s="441"/>
      <c r="AM144" s="441"/>
      <c r="AN144" s="441"/>
      <c r="AO144" s="441"/>
      <c r="AP144" s="441"/>
      <c r="AQ144" s="441"/>
      <c r="AR144" s="441"/>
      <c r="AS144" s="441"/>
      <c r="AT144" s="441"/>
      <c r="AU144" s="441"/>
      <c r="AV144" s="441"/>
      <c r="AW144" s="441"/>
      <c r="AX144" s="441"/>
      <c r="AY144" s="441"/>
      <c r="AZ144" s="441"/>
      <c r="BA144" s="441"/>
      <c r="BB144" s="441"/>
      <c r="BC144" s="441"/>
    </row>
    <row r="145" spans="2:55" ht="19.2" x14ac:dyDescent="0.2">
      <c r="B145" s="447"/>
      <c r="C145" s="448"/>
      <c r="D145" s="448"/>
      <c r="E145" s="448"/>
      <c r="F145" s="449">
        <f t="shared" si="35"/>
        <v>0</v>
      </c>
      <c r="G145" s="449">
        <f t="shared" si="36"/>
        <v>0</v>
      </c>
      <c r="H145" s="449">
        <f t="shared" si="37"/>
        <v>0</v>
      </c>
      <c r="I145" s="441">
        <f t="shared" si="38"/>
        <v>0</v>
      </c>
      <c r="J145" s="441"/>
      <c r="K145" s="441"/>
      <c r="L145" s="441"/>
      <c r="M145" s="441"/>
      <c r="N145" s="441"/>
      <c r="O145" s="441"/>
      <c r="P145" s="441"/>
      <c r="Q145" s="441"/>
      <c r="R145" s="441"/>
      <c r="S145" s="441"/>
      <c r="T145" s="441"/>
      <c r="U145" s="441"/>
      <c r="V145" s="441"/>
      <c r="W145" s="441"/>
      <c r="X145" s="441"/>
      <c r="Y145" s="441"/>
      <c r="Z145" s="441"/>
      <c r="AA145" s="441"/>
      <c r="AB145" s="441"/>
      <c r="AC145" s="441"/>
      <c r="AD145" s="441"/>
      <c r="AE145" s="441"/>
      <c r="AF145" s="441"/>
      <c r="AG145" s="441"/>
      <c r="AH145" s="441"/>
      <c r="AI145" s="441"/>
      <c r="AJ145" s="441"/>
      <c r="AK145" s="441"/>
      <c r="AL145" s="441"/>
      <c r="AM145" s="441"/>
      <c r="AN145" s="441"/>
      <c r="AO145" s="441"/>
      <c r="AP145" s="441"/>
      <c r="AQ145" s="441"/>
      <c r="AR145" s="441"/>
      <c r="AS145" s="441"/>
      <c r="AT145" s="441"/>
      <c r="AU145" s="441"/>
      <c r="AV145" s="441"/>
      <c r="AW145" s="441"/>
      <c r="AX145" s="441"/>
      <c r="AY145" s="441"/>
      <c r="AZ145" s="441"/>
      <c r="BA145" s="441"/>
      <c r="BB145" s="441"/>
      <c r="BC145" s="441"/>
    </row>
    <row r="146" spans="2:55" ht="19.2" x14ac:dyDescent="0.2">
      <c r="B146" s="447"/>
      <c r="C146" s="448"/>
      <c r="D146" s="448"/>
      <c r="E146" s="448"/>
      <c r="F146" s="449">
        <f t="shared" si="35"/>
        <v>0</v>
      </c>
      <c r="G146" s="449">
        <f t="shared" si="36"/>
        <v>0</v>
      </c>
      <c r="H146" s="449">
        <f t="shared" si="37"/>
        <v>0</v>
      </c>
      <c r="I146" s="441">
        <f t="shared" si="38"/>
        <v>0</v>
      </c>
      <c r="J146" s="441"/>
      <c r="K146" s="441"/>
      <c r="L146" s="441"/>
      <c r="M146" s="441"/>
      <c r="N146" s="441"/>
      <c r="O146" s="441"/>
      <c r="P146" s="441"/>
      <c r="Q146" s="441"/>
      <c r="R146" s="441"/>
      <c r="S146" s="441"/>
      <c r="T146" s="441"/>
      <c r="U146" s="441"/>
      <c r="V146" s="441"/>
      <c r="W146" s="441"/>
      <c r="X146" s="441"/>
      <c r="Y146" s="441"/>
      <c r="Z146" s="441"/>
      <c r="AA146" s="441"/>
      <c r="AB146" s="441"/>
      <c r="AC146" s="441"/>
      <c r="AD146" s="441"/>
      <c r="AE146" s="441"/>
      <c r="AF146" s="441"/>
      <c r="AG146" s="441"/>
      <c r="AH146" s="441"/>
      <c r="AI146" s="441"/>
      <c r="AJ146" s="441"/>
      <c r="AK146" s="441"/>
      <c r="AL146" s="441"/>
      <c r="AM146" s="441"/>
      <c r="AN146" s="441"/>
      <c r="AO146" s="441"/>
      <c r="AP146" s="441"/>
      <c r="AQ146" s="441"/>
      <c r="AR146" s="441"/>
      <c r="AS146" s="441"/>
      <c r="AT146" s="441"/>
      <c r="AU146" s="441"/>
      <c r="AV146" s="441"/>
      <c r="AW146" s="441"/>
      <c r="AX146" s="441"/>
      <c r="AY146" s="441"/>
      <c r="AZ146" s="441"/>
      <c r="BA146" s="441"/>
      <c r="BB146" s="441"/>
      <c r="BC146" s="441"/>
    </row>
    <row r="147" spans="2:55" ht="19.2" x14ac:dyDescent="0.2">
      <c r="B147" s="447"/>
      <c r="C147" s="448"/>
      <c r="D147" s="448"/>
      <c r="E147" s="448"/>
      <c r="F147" s="449">
        <f t="shared" si="35"/>
        <v>0</v>
      </c>
      <c r="G147" s="449">
        <f t="shared" si="36"/>
        <v>0</v>
      </c>
      <c r="H147" s="449">
        <f t="shared" si="37"/>
        <v>0</v>
      </c>
      <c r="I147" s="441">
        <f t="shared" si="38"/>
        <v>0</v>
      </c>
      <c r="J147" s="441"/>
      <c r="K147" s="441"/>
      <c r="L147" s="441"/>
      <c r="M147" s="441"/>
      <c r="N147" s="441"/>
      <c r="O147" s="441"/>
      <c r="P147" s="441"/>
      <c r="Q147" s="441"/>
      <c r="R147" s="441"/>
      <c r="S147" s="441"/>
      <c r="T147" s="441"/>
      <c r="U147" s="441"/>
      <c r="V147" s="441"/>
      <c r="W147" s="441"/>
      <c r="X147" s="441"/>
      <c r="Y147" s="441"/>
      <c r="Z147" s="441"/>
      <c r="AA147" s="441"/>
      <c r="AB147" s="441"/>
      <c r="AC147" s="441"/>
      <c r="AD147" s="441"/>
      <c r="AE147" s="441"/>
      <c r="AF147" s="441"/>
      <c r="AG147" s="441"/>
      <c r="AH147" s="441"/>
      <c r="AI147" s="441"/>
      <c r="AJ147" s="441"/>
      <c r="AK147" s="441"/>
      <c r="AL147" s="441"/>
      <c r="AM147" s="441"/>
      <c r="AN147" s="441"/>
      <c r="AO147" s="441"/>
      <c r="AP147" s="441"/>
      <c r="AQ147" s="441"/>
      <c r="AR147" s="441"/>
      <c r="AS147" s="441"/>
      <c r="AT147" s="441"/>
      <c r="AU147" s="441"/>
      <c r="AV147" s="441"/>
      <c r="AW147" s="441"/>
      <c r="AX147" s="441"/>
      <c r="AY147" s="441"/>
      <c r="AZ147" s="441"/>
      <c r="BA147" s="441"/>
      <c r="BB147" s="441"/>
      <c r="BC147" s="441"/>
    </row>
    <row r="148" spans="2:55" ht="19.2" x14ac:dyDescent="0.2">
      <c r="B148" s="447"/>
      <c r="C148" s="448"/>
      <c r="D148" s="448"/>
      <c r="E148" s="448"/>
      <c r="F148" s="449">
        <f t="shared" si="35"/>
        <v>0</v>
      </c>
      <c r="G148" s="449">
        <f t="shared" si="36"/>
        <v>0</v>
      </c>
      <c r="H148" s="449">
        <f t="shared" si="37"/>
        <v>0</v>
      </c>
      <c r="I148" s="441">
        <f t="shared" si="38"/>
        <v>0</v>
      </c>
      <c r="J148" s="441"/>
      <c r="K148" s="441"/>
      <c r="L148" s="441"/>
      <c r="M148" s="441"/>
      <c r="N148" s="441"/>
      <c r="O148" s="441"/>
      <c r="P148" s="441"/>
      <c r="Q148" s="441"/>
      <c r="R148" s="441"/>
      <c r="S148" s="441"/>
      <c r="T148" s="441"/>
      <c r="U148" s="441"/>
      <c r="V148" s="441"/>
      <c r="W148" s="441"/>
      <c r="X148" s="441"/>
      <c r="Y148" s="441"/>
      <c r="Z148" s="441"/>
      <c r="AA148" s="441"/>
      <c r="AB148" s="441"/>
      <c r="AC148" s="441"/>
      <c r="AD148" s="441"/>
      <c r="AE148" s="441"/>
      <c r="AF148" s="441"/>
      <c r="AG148" s="441"/>
      <c r="AH148" s="441"/>
      <c r="AI148" s="441"/>
      <c r="AJ148" s="441"/>
      <c r="AK148" s="441"/>
      <c r="AL148" s="441"/>
      <c r="AM148" s="441"/>
      <c r="AN148" s="441"/>
      <c r="AO148" s="441"/>
      <c r="AP148" s="441"/>
      <c r="AQ148" s="441"/>
      <c r="AR148" s="441"/>
      <c r="AS148" s="441"/>
      <c r="AT148" s="441"/>
      <c r="AU148" s="441"/>
      <c r="AV148" s="441"/>
      <c r="AW148" s="441"/>
      <c r="AX148" s="441"/>
      <c r="AY148" s="441"/>
      <c r="AZ148" s="441"/>
      <c r="BA148" s="441"/>
      <c r="BB148" s="441"/>
      <c r="BC148" s="441"/>
    </row>
    <row r="149" spans="2:55" ht="19.2" x14ac:dyDescent="0.2">
      <c r="B149" s="447"/>
      <c r="C149" s="448"/>
      <c r="D149" s="448"/>
      <c r="E149" s="448"/>
      <c r="F149" s="449">
        <f t="shared" si="35"/>
        <v>0</v>
      </c>
      <c r="G149" s="449">
        <f t="shared" si="36"/>
        <v>0</v>
      </c>
      <c r="H149" s="449">
        <f t="shared" si="37"/>
        <v>0</v>
      </c>
      <c r="I149" s="441">
        <f t="shared" si="38"/>
        <v>0</v>
      </c>
      <c r="J149" s="441"/>
      <c r="K149" s="441"/>
      <c r="L149" s="441"/>
      <c r="M149" s="441"/>
      <c r="N149" s="441"/>
      <c r="O149" s="441"/>
      <c r="P149" s="441"/>
      <c r="Q149" s="441"/>
      <c r="R149" s="441"/>
      <c r="S149" s="441"/>
      <c r="T149" s="441"/>
      <c r="U149" s="441"/>
      <c r="V149" s="441"/>
      <c r="W149" s="441"/>
      <c r="X149" s="441"/>
      <c r="Y149" s="441"/>
      <c r="Z149" s="441"/>
      <c r="AA149" s="441"/>
      <c r="AB149" s="441"/>
      <c r="AC149" s="441"/>
      <c r="AD149" s="441"/>
      <c r="AE149" s="441"/>
      <c r="AF149" s="441"/>
      <c r="AG149" s="441"/>
      <c r="AH149" s="441"/>
      <c r="AI149" s="441"/>
      <c r="AJ149" s="441"/>
      <c r="AK149" s="441"/>
      <c r="AL149" s="441"/>
      <c r="AM149" s="441"/>
      <c r="AN149" s="441"/>
      <c r="AO149" s="441"/>
      <c r="AP149" s="441"/>
      <c r="AQ149" s="441"/>
      <c r="AR149" s="441"/>
      <c r="AS149" s="441"/>
      <c r="AT149" s="441"/>
      <c r="AU149" s="441"/>
      <c r="AV149" s="441"/>
      <c r="AW149" s="441"/>
      <c r="AX149" s="441"/>
      <c r="AY149" s="441"/>
      <c r="AZ149" s="441"/>
      <c r="BA149" s="441"/>
      <c r="BB149" s="441"/>
      <c r="BC149" s="441"/>
    </row>
    <row r="150" spans="2:55" ht="19.2" x14ac:dyDescent="0.2">
      <c r="B150" s="447"/>
      <c r="C150" s="448"/>
      <c r="D150" s="448"/>
      <c r="E150" s="448"/>
      <c r="F150" s="449">
        <f t="shared" si="35"/>
        <v>0</v>
      </c>
      <c r="G150" s="449">
        <f t="shared" si="36"/>
        <v>0</v>
      </c>
      <c r="H150" s="449">
        <f t="shared" si="37"/>
        <v>0</v>
      </c>
      <c r="I150" s="441">
        <f t="shared" si="38"/>
        <v>0</v>
      </c>
      <c r="J150" s="441"/>
      <c r="K150" s="441"/>
      <c r="L150" s="441"/>
      <c r="M150" s="441"/>
      <c r="N150" s="441"/>
      <c r="O150" s="441"/>
      <c r="P150" s="441"/>
      <c r="Q150" s="441"/>
      <c r="R150" s="441"/>
      <c r="S150" s="441"/>
      <c r="T150" s="441"/>
      <c r="U150" s="441"/>
      <c r="V150" s="441"/>
      <c r="W150" s="441"/>
      <c r="X150" s="441"/>
      <c r="Y150" s="441"/>
      <c r="Z150" s="441"/>
      <c r="AA150" s="441"/>
      <c r="AB150" s="441"/>
      <c r="AC150" s="441"/>
      <c r="AD150" s="441"/>
      <c r="AE150" s="441"/>
      <c r="AF150" s="441"/>
      <c r="AG150" s="441"/>
      <c r="AH150" s="441"/>
      <c r="AI150" s="441"/>
      <c r="AJ150" s="441"/>
      <c r="AK150" s="441"/>
      <c r="AL150" s="441"/>
      <c r="AM150" s="441"/>
      <c r="AN150" s="441"/>
      <c r="AO150" s="441"/>
      <c r="AP150" s="441"/>
      <c r="AQ150" s="441"/>
      <c r="AR150" s="441"/>
      <c r="AS150" s="441"/>
      <c r="AT150" s="441"/>
      <c r="AU150" s="441"/>
      <c r="AV150" s="441"/>
      <c r="AW150" s="441"/>
      <c r="AX150" s="441"/>
      <c r="AY150" s="441"/>
      <c r="AZ150" s="441"/>
      <c r="BA150" s="441"/>
      <c r="BB150" s="441"/>
      <c r="BC150" s="441"/>
    </row>
    <row r="151" spans="2:55" ht="19.2" x14ac:dyDescent="0.2">
      <c r="B151" s="447"/>
      <c r="C151" s="450"/>
      <c r="D151" s="450"/>
      <c r="E151" s="450"/>
      <c r="F151" s="449">
        <f t="shared" si="35"/>
        <v>0</v>
      </c>
      <c r="G151" s="449">
        <f t="shared" si="36"/>
        <v>0</v>
      </c>
      <c r="H151" s="449">
        <f t="shared" si="37"/>
        <v>0</v>
      </c>
      <c r="I151" s="441">
        <f t="shared" si="38"/>
        <v>0</v>
      </c>
      <c r="J151" s="441"/>
      <c r="K151" s="441"/>
      <c r="L151" s="441"/>
      <c r="M151" s="441"/>
      <c r="N151" s="441"/>
      <c r="O151" s="441"/>
      <c r="P151" s="441"/>
      <c r="Q151" s="441"/>
      <c r="R151" s="441"/>
      <c r="S151" s="441"/>
      <c r="T151" s="441"/>
      <c r="U151" s="441"/>
      <c r="V151" s="441"/>
      <c r="W151" s="441"/>
      <c r="X151" s="441"/>
      <c r="Y151" s="441"/>
      <c r="Z151" s="441"/>
      <c r="AA151" s="441"/>
      <c r="AB151" s="441"/>
      <c r="AC151" s="441"/>
      <c r="AD151" s="441"/>
      <c r="AE151" s="441"/>
      <c r="AF151" s="441"/>
      <c r="AG151" s="441"/>
      <c r="AH151" s="441"/>
      <c r="AI151" s="441"/>
      <c r="AJ151" s="441"/>
      <c r="AK151" s="441"/>
      <c r="AL151" s="441"/>
      <c r="AM151" s="441"/>
      <c r="AN151" s="441"/>
      <c r="AO151" s="441"/>
      <c r="AP151" s="441"/>
      <c r="AQ151" s="441"/>
      <c r="AR151" s="441"/>
      <c r="AS151" s="441"/>
      <c r="AT151" s="441"/>
      <c r="AU151" s="441"/>
      <c r="AV151" s="441"/>
      <c r="AW151" s="441"/>
      <c r="AX151" s="441"/>
      <c r="AY151" s="441"/>
      <c r="AZ151" s="441"/>
      <c r="BA151" s="441"/>
      <c r="BB151" s="441"/>
      <c r="BC151" s="441"/>
    </row>
    <row r="152" spans="2:55" ht="19.2" x14ac:dyDescent="0.2">
      <c r="B152" s="447"/>
      <c r="C152" s="450"/>
      <c r="D152" s="450"/>
      <c r="E152" s="450"/>
      <c r="F152" s="449">
        <f t="shared" si="35"/>
        <v>0</v>
      </c>
      <c r="G152" s="449">
        <f t="shared" si="36"/>
        <v>0</v>
      </c>
      <c r="H152" s="449">
        <f t="shared" si="37"/>
        <v>0</v>
      </c>
      <c r="I152" s="441">
        <f t="shared" si="38"/>
        <v>0</v>
      </c>
      <c r="J152" s="441"/>
      <c r="K152" s="441"/>
      <c r="L152" s="441"/>
      <c r="M152" s="441"/>
      <c r="N152" s="441"/>
      <c r="O152" s="441"/>
      <c r="P152" s="441"/>
      <c r="Q152" s="441"/>
      <c r="R152" s="441"/>
      <c r="S152" s="441"/>
      <c r="T152" s="441"/>
      <c r="U152" s="441"/>
      <c r="V152" s="441"/>
      <c r="W152" s="441"/>
      <c r="X152" s="441"/>
      <c r="Y152" s="441"/>
      <c r="Z152" s="441"/>
      <c r="AA152" s="441"/>
      <c r="AB152" s="441"/>
      <c r="AC152" s="441"/>
      <c r="AD152" s="441"/>
      <c r="AE152" s="441"/>
      <c r="AF152" s="441"/>
      <c r="AG152" s="441"/>
      <c r="AH152" s="441"/>
      <c r="AI152" s="441"/>
      <c r="AJ152" s="441"/>
      <c r="AK152" s="441"/>
      <c r="AL152" s="441"/>
      <c r="AM152" s="441"/>
      <c r="AN152" s="441"/>
      <c r="AO152" s="441"/>
      <c r="AP152" s="441"/>
      <c r="AQ152" s="441"/>
      <c r="AR152" s="441"/>
      <c r="AS152" s="441"/>
      <c r="AT152" s="441"/>
      <c r="AU152" s="441"/>
      <c r="AV152" s="441"/>
      <c r="AW152" s="441"/>
      <c r="AX152" s="441"/>
      <c r="AY152" s="441"/>
      <c r="AZ152" s="441"/>
      <c r="BA152" s="441"/>
      <c r="BB152" s="441"/>
      <c r="BC152" s="441"/>
    </row>
    <row r="153" spans="2:55" ht="19.2" x14ac:dyDescent="0.2">
      <c r="B153" s="447"/>
      <c r="C153" s="450"/>
      <c r="D153" s="450"/>
      <c r="E153" s="450"/>
      <c r="F153" s="449">
        <f t="shared" si="35"/>
        <v>0</v>
      </c>
      <c r="G153" s="449">
        <f t="shared" si="36"/>
        <v>0</v>
      </c>
      <c r="H153" s="449">
        <f t="shared" si="37"/>
        <v>0</v>
      </c>
      <c r="I153" s="441">
        <f t="shared" si="38"/>
        <v>0</v>
      </c>
      <c r="J153" s="441"/>
      <c r="K153" s="441"/>
      <c r="L153" s="441"/>
      <c r="M153" s="441"/>
      <c r="N153" s="441"/>
      <c r="O153" s="441"/>
      <c r="P153" s="441"/>
      <c r="Q153" s="441"/>
      <c r="R153" s="441"/>
      <c r="S153" s="441"/>
      <c r="T153" s="441"/>
      <c r="U153" s="441"/>
      <c r="V153" s="441"/>
      <c r="W153" s="441"/>
      <c r="X153" s="441"/>
      <c r="Y153" s="441"/>
      <c r="Z153" s="441"/>
      <c r="AA153" s="441"/>
      <c r="AB153" s="441"/>
      <c r="AC153" s="441"/>
      <c r="AD153" s="441"/>
      <c r="AE153" s="441"/>
      <c r="AF153" s="441"/>
      <c r="AG153" s="441"/>
      <c r="AH153" s="441"/>
      <c r="AI153" s="441"/>
      <c r="AJ153" s="441"/>
      <c r="AK153" s="441"/>
      <c r="AL153" s="441"/>
      <c r="AM153" s="441"/>
      <c r="AN153" s="441"/>
      <c r="AO153" s="441"/>
      <c r="AP153" s="441"/>
      <c r="AQ153" s="441"/>
      <c r="AR153" s="441"/>
      <c r="AS153" s="441"/>
      <c r="AT153" s="441"/>
      <c r="AU153" s="441"/>
      <c r="AV153" s="441"/>
      <c r="AW153" s="441"/>
      <c r="AX153" s="441"/>
      <c r="AY153" s="441"/>
      <c r="AZ153" s="441"/>
      <c r="BA153" s="441"/>
      <c r="BB153" s="441"/>
      <c r="BC153" s="441"/>
    </row>
  </sheetData>
  <mergeCells count="59">
    <mergeCell ref="AU4:AZ4"/>
    <mergeCell ref="BA6:BC6"/>
    <mergeCell ref="BA7:BC7"/>
    <mergeCell ref="AL7:AN7"/>
    <mergeCell ref="AO7:AQ7"/>
    <mergeCell ref="AO6:AQ6"/>
    <mergeCell ref="AR7:AT7"/>
    <mergeCell ref="AR6:AT6"/>
    <mergeCell ref="AX5:AZ5"/>
    <mergeCell ref="AL5:AN5"/>
    <mergeCell ref="AO5:AQ5"/>
    <mergeCell ref="AR5:AT5"/>
    <mergeCell ref="AU5:AW5"/>
    <mergeCell ref="AL6:AN6"/>
    <mergeCell ref="AU6:AW6"/>
    <mergeCell ref="AU7:AW7"/>
    <mergeCell ref="AI5:AK5"/>
    <mergeCell ref="N5:P5"/>
    <mergeCell ref="Z7:AB7"/>
    <mergeCell ref="AC6:AE6"/>
    <mergeCell ref="B6:B8"/>
    <mergeCell ref="F6:F8"/>
    <mergeCell ref="E6:E8"/>
    <mergeCell ref="C6:C8"/>
    <mergeCell ref="D6:D8"/>
    <mergeCell ref="Q5:S5"/>
    <mergeCell ref="T5:V5"/>
    <mergeCell ref="W5:Y5"/>
    <mergeCell ref="AF7:AH7"/>
    <mergeCell ref="Z5:AB5"/>
    <mergeCell ref="AC7:AE7"/>
    <mergeCell ref="AI7:AK7"/>
    <mergeCell ref="W6:Y6"/>
    <mergeCell ref="I6:I8"/>
    <mergeCell ref="BJ6:BL6"/>
    <mergeCell ref="BJ7:BL7"/>
    <mergeCell ref="BG6:BI6"/>
    <mergeCell ref="BG7:BI7"/>
    <mergeCell ref="T7:V7"/>
    <mergeCell ref="T6:V6"/>
    <mergeCell ref="Z6:AB6"/>
    <mergeCell ref="BD6:BF6"/>
    <mergeCell ref="BD7:BF7"/>
    <mergeCell ref="AX6:AZ6"/>
    <mergeCell ref="AX7:AZ7"/>
    <mergeCell ref="AF6:AH6"/>
    <mergeCell ref="AI6:AK6"/>
    <mergeCell ref="W7:Y7"/>
    <mergeCell ref="B142:C142"/>
    <mergeCell ref="B141:C141"/>
    <mergeCell ref="Q6:S6"/>
    <mergeCell ref="K6:M6"/>
    <mergeCell ref="Q7:S7"/>
    <mergeCell ref="N6:P6"/>
    <mergeCell ref="H6:H8"/>
    <mergeCell ref="G6:G8"/>
    <mergeCell ref="J6:J8"/>
    <mergeCell ref="N7:P7"/>
    <mergeCell ref="K7:M7"/>
  </mergeCells>
  <phoneticPr fontId="19"/>
  <printOptions horizontalCentered="1" verticalCentered="1"/>
  <pageMargins left="0" right="0" top="0.39370078740157483" bottom="0" header="0.51181102362204722" footer="0.51181102362204722"/>
  <pageSetup paperSize="9" scale="40" orientation="landscape" horizontalDpi="4294967293" r:id="rId1"/>
  <headerFooter alignWithMargins="0"/>
  <rowBreaks count="1" manualBreakCount="1">
    <brk id="67" max="6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"/>
  <sheetViews>
    <sheetView topLeftCell="B1" workbookViewId="0">
      <selection activeCell="J4" sqref="J4"/>
    </sheetView>
  </sheetViews>
  <sheetFormatPr defaultRowHeight="13.2" x14ac:dyDescent="0.2"/>
  <cols>
    <col min="1" max="1" width="8.88671875" customWidth="1"/>
  </cols>
  <sheetData/>
  <phoneticPr fontId="19"/>
  <pageMargins left="0.75" right="0.75" top="1" bottom="1" header="0.51200000000000001" footer="0.5120000000000000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indexed="43"/>
  </sheetPr>
  <dimension ref="A1:BG97"/>
  <sheetViews>
    <sheetView showZeros="0" view="pageBreakPreview" topLeftCell="A31" zoomScale="75" zoomScaleNormal="100" workbookViewId="0">
      <selection activeCell="J70" sqref="J70"/>
    </sheetView>
  </sheetViews>
  <sheetFormatPr defaultRowHeight="13.2" x14ac:dyDescent="0.2"/>
  <cols>
    <col min="1" max="1" width="3.88671875" customWidth="1"/>
    <col min="2" max="2" width="22.44140625" customWidth="1"/>
    <col min="3" max="3" width="5.77734375" customWidth="1"/>
    <col min="4" max="4" width="5.21875" customWidth="1"/>
    <col min="5" max="5" width="13.109375" customWidth="1"/>
    <col min="6" max="9" width="7.33203125" customWidth="1"/>
    <col min="10" max="10" width="6.33203125" customWidth="1"/>
    <col min="11" max="25" width="7.88671875" customWidth="1"/>
    <col min="26" max="46" width="6.6640625" customWidth="1"/>
    <col min="47" max="47" width="1.44140625" customWidth="1"/>
    <col min="48" max="57" width="3.33203125" customWidth="1"/>
    <col min="58" max="59" width="2.77734375" customWidth="1"/>
    <col min="68" max="68" width="9.6640625" customWidth="1"/>
  </cols>
  <sheetData>
    <row r="1" spans="1:59" ht="9" customHeight="1" x14ac:dyDescent="0.2">
      <c r="X1" s="18"/>
      <c r="Y1" s="18"/>
      <c r="Z1" s="18"/>
      <c r="AA1" s="18"/>
      <c r="AB1" s="18"/>
    </row>
    <row r="2" spans="1:59" ht="26.25" customHeight="1" x14ac:dyDescent="0.2">
      <c r="H2" s="451" t="s">
        <v>619</v>
      </c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18"/>
      <c r="T2" s="18"/>
      <c r="U2" s="18"/>
      <c r="V2" s="18"/>
      <c r="W2" s="18"/>
      <c r="X2" s="18"/>
      <c r="Y2" s="18"/>
      <c r="Z2" s="18"/>
      <c r="AA2" s="18"/>
      <c r="AB2" s="18"/>
      <c r="AO2" s="250" t="s">
        <v>3</v>
      </c>
    </row>
    <row r="3" spans="1:59" ht="4.5" customHeight="1" x14ac:dyDescent="0.2">
      <c r="K3" s="389"/>
      <c r="Y3" s="18"/>
      <c r="Z3" s="18"/>
    </row>
    <row r="4" spans="1:59" ht="28.5" customHeight="1" x14ac:dyDescent="0.2">
      <c r="J4" s="18"/>
      <c r="L4" s="438" t="s">
        <v>357</v>
      </c>
      <c r="P4" s="319"/>
      <c r="Q4" s="319"/>
      <c r="S4" s="319"/>
      <c r="T4" s="319"/>
      <c r="AO4" s="452" t="s">
        <v>485</v>
      </c>
    </row>
    <row r="5" spans="1:59" ht="24" customHeight="1" x14ac:dyDescent="0.2">
      <c r="B5" s="264" t="s">
        <v>0</v>
      </c>
      <c r="D5" s="18"/>
      <c r="E5" s="18"/>
      <c r="F5" s="284"/>
      <c r="K5" s="1260" t="s">
        <v>555</v>
      </c>
      <c r="L5" s="1260"/>
      <c r="M5" s="1261"/>
      <c r="N5" s="1260" t="s">
        <v>556</v>
      </c>
      <c r="O5" s="1260"/>
      <c r="P5" s="1261"/>
      <c r="Q5" s="1260" t="s">
        <v>518</v>
      </c>
      <c r="R5" s="1260"/>
      <c r="S5" s="1261"/>
      <c r="T5" s="1260" t="s">
        <v>225</v>
      </c>
      <c r="U5" s="1260"/>
      <c r="V5" s="1261"/>
      <c r="W5" s="1486" t="s">
        <v>557</v>
      </c>
      <c r="X5" s="1487"/>
      <c r="Y5" s="1488"/>
      <c r="Z5" s="87"/>
      <c r="AC5" s="1363">
        <v>42826</v>
      </c>
      <c r="AD5" s="1363"/>
      <c r="AE5" s="1363"/>
      <c r="AF5" s="607"/>
      <c r="AG5" s="607"/>
      <c r="AI5" s="1260" t="s">
        <v>163</v>
      </c>
      <c r="AJ5" s="1260"/>
      <c r="AK5" s="1261"/>
      <c r="AL5" s="1260" t="s">
        <v>556</v>
      </c>
      <c r="AM5" s="1260"/>
      <c r="AN5" s="1261"/>
      <c r="AO5" s="1260" t="s">
        <v>518</v>
      </c>
      <c r="AP5" s="1260"/>
      <c r="AQ5" s="1261"/>
    </row>
    <row r="6" spans="1:59" ht="18.75" customHeight="1" x14ac:dyDescent="0.2">
      <c r="B6" s="1285" t="s">
        <v>358</v>
      </c>
      <c r="C6" s="1474" t="s">
        <v>147</v>
      </c>
      <c r="D6" s="1245" t="s">
        <v>135</v>
      </c>
      <c r="E6" s="1478" t="s">
        <v>156</v>
      </c>
      <c r="F6" s="1242" t="s">
        <v>143</v>
      </c>
      <c r="G6" s="1242" t="s">
        <v>144</v>
      </c>
      <c r="H6" s="1242" t="s">
        <v>145</v>
      </c>
      <c r="I6" s="1465" t="s">
        <v>146</v>
      </c>
      <c r="J6" s="1468" t="s">
        <v>492</v>
      </c>
      <c r="K6" s="1265" t="s">
        <v>542</v>
      </c>
      <c r="L6" s="1265"/>
      <c r="M6" s="1267"/>
      <c r="N6" s="1254" t="s">
        <v>543</v>
      </c>
      <c r="O6" s="1254"/>
      <c r="P6" s="1255"/>
      <c r="Q6" s="1254" t="s">
        <v>544</v>
      </c>
      <c r="R6" s="1254"/>
      <c r="S6" s="1255"/>
      <c r="T6" s="1254" t="s">
        <v>545</v>
      </c>
      <c r="U6" s="1254"/>
      <c r="V6" s="1255"/>
      <c r="W6" s="1266" t="s">
        <v>546</v>
      </c>
      <c r="X6" s="1265"/>
      <c r="Y6" s="1267"/>
      <c r="Z6" s="1324" t="s">
        <v>558</v>
      </c>
      <c r="AA6" s="1482"/>
      <c r="AB6" s="1482"/>
      <c r="AC6" s="1483" t="s">
        <v>559</v>
      </c>
      <c r="AD6" s="1484"/>
      <c r="AE6" s="1484"/>
      <c r="AF6" s="1324" t="s">
        <v>549</v>
      </c>
      <c r="AG6" s="1482"/>
      <c r="AH6" s="1482"/>
      <c r="AI6" s="1324" t="s">
        <v>550</v>
      </c>
      <c r="AJ6" s="1482"/>
      <c r="AK6" s="1482"/>
      <c r="AL6" s="1324" t="s">
        <v>560</v>
      </c>
      <c r="AM6" s="1482"/>
      <c r="AN6" s="1482"/>
      <c r="AO6" s="1324" t="s">
        <v>553</v>
      </c>
      <c r="AP6" s="1482"/>
      <c r="AQ6" s="1482"/>
      <c r="AR6" s="1324" t="s">
        <v>561</v>
      </c>
      <c r="AS6" s="1482"/>
      <c r="AT6" s="1482"/>
      <c r="AV6" s="393"/>
      <c r="AW6" s="393"/>
      <c r="AX6" s="393"/>
      <c r="AY6" s="393"/>
      <c r="AZ6" s="393"/>
      <c r="BA6" s="393"/>
      <c r="BB6" s="393"/>
      <c r="BC6" s="393"/>
      <c r="BD6" s="393"/>
      <c r="BE6" s="393"/>
    </row>
    <row r="7" spans="1:59" ht="21" x14ac:dyDescent="0.2">
      <c r="B7" s="1472"/>
      <c r="C7" s="1475"/>
      <c r="D7" s="1246"/>
      <c r="E7" s="1479"/>
      <c r="F7" s="1243"/>
      <c r="G7" s="1243"/>
      <c r="H7" s="1243"/>
      <c r="I7" s="1466"/>
      <c r="J7" s="1469"/>
      <c r="K7" s="1281" t="s">
        <v>618</v>
      </c>
      <c r="L7" s="1281"/>
      <c r="M7" s="1282"/>
      <c r="N7" s="1268" t="s">
        <v>555</v>
      </c>
      <c r="O7" s="1260"/>
      <c r="P7" s="1261"/>
      <c r="Q7" s="1260" t="s">
        <v>685</v>
      </c>
      <c r="R7" s="1260"/>
      <c r="S7" s="1261"/>
      <c r="T7" s="1260" t="s">
        <v>685</v>
      </c>
      <c r="U7" s="1260"/>
      <c r="V7" s="1261"/>
      <c r="W7" s="1358" t="s">
        <v>648</v>
      </c>
      <c r="X7" s="1281"/>
      <c r="Y7" s="1282"/>
      <c r="Z7" s="1260" t="s">
        <v>225</v>
      </c>
      <c r="AA7" s="1260"/>
      <c r="AB7" s="1261"/>
      <c r="AC7" s="1282" t="s">
        <v>665</v>
      </c>
      <c r="AD7" s="1485"/>
      <c r="AE7" s="1485"/>
      <c r="AF7" s="1260" t="s">
        <v>686</v>
      </c>
      <c r="AG7" s="1260"/>
      <c r="AH7" s="1261"/>
      <c r="AI7" s="1260" t="s">
        <v>686</v>
      </c>
      <c r="AJ7" s="1260"/>
      <c r="AK7" s="1261"/>
      <c r="AL7" s="1260" t="s">
        <v>163</v>
      </c>
      <c r="AM7" s="1260"/>
      <c r="AN7" s="1261"/>
      <c r="AO7" s="1260" t="s">
        <v>518</v>
      </c>
      <c r="AP7" s="1260"/>
      <c r="AQ7" s="1261"/>
      <c r="AR7" s="1261" t="s">
        <v>162</v>
      </c>
      <c r="AS7" s="1481"/>
      <c r="AT7" s="1481"/>
      <c r="AV7" s="386"/>
      <c r="AW7" s="386"/>
      <c r="AX7" s="386"/>
      <c r="AY7" s="386"/>
      <c r="AZ7" s="386"/>
      <c r="BA7" s="386"/>
      <c r="BB7" s="386"/>
      <c r="BC7" s="386"/>
      <c r="BD7" s="386"/>
      <c r="BE7" s="386"/>
      <c r="BF7" s="169"/>
      <c r="BG7" s="169"/>
    </row>
    <row r="8" spans="1:59" ht="18.75" customHeight="1" x14ac:dyDescent="0.2">
      <c r="B8" s="1473"/>
      <c r="C8" s="1476"/>
      <c r="D8" s="1247"/>
      <c r="E8" s="1480"/>
      <c r="F8" s="1244"/>
      <c r="G8" s="1244"/>
      <c r="H8" s="1244"/>
      <c r="I8" s="1467"/>
      <c r="J8" s="1470"/>
      <c r="K8" s="454" t="s">
        <v>256</v>
      </c>
      <c r="L8" s="454" t="s">
        <v>257</v>
      </c>
      <c r="M8" s="454" t="s">
        <v>259</v>
      </c>
      <c r="N8" s="455" t="s">
        <v>256</v>
      </c>
      <c r="O8" s="454" t="s">
        <v>257</v>
      </c>
      <c r="P8" s="454" t="s">
        <v>259</v>
      </c>
      <c r="Q8" s="455" t="s">
        <v>256</v>
      </c>
      <c r="R8" s="454" t="s">
        <v>257</v>
      </c>
      <c r="S8" s="454" t="s">
        <v>259</v>
      </c>
      <c r="T8" s="455" t="s">
        <v>256</v>
      </c>
      <c r="U8" s="454" t="s">
        <v>257</v>
      </c>
      <c r="V8" s="456" t="s">
        <v>259</v>
      </c>
      <c r="W8" s="455" t="s">
        <v>256</v>
      </c>
      <c r="X8" s="454" t="s">
        <v>257</v>
      </c>
      <c r="Y8" s="454" t="s">
        <v>259</v>
      </c>
      <c r="Z8" s="608" t="s">
        <v>256</v>
      </c>
      <c r="AA8" s="446" t="s">
        <v>257</v>
      </c>
      <c r="AB8" s="446" t="s">
        <v>259</v>
      </c>
      <c r="AC8" s="453" t="s">
        <v>256</v>
      </c>
      <c r="AD8" s="453" t="s">
        <v>257</v>
      </c>
      <c r="AE8" s="453" t="s">
        <v>259</v>
      </c>
      <c r="AF8" s="453" t="s">
        <v>256</v>
      </c>
      <c r="AG8" s="453" t="s">
        <v>257</v>
      </c>
      <c r="AH8" s="453" t="s">
        <v>259</v>
      </c>
      <c r="AI8" s="453" t="s">
        <v>256</v>
      </c>
      <c r="AJ8" s="453" t="s">
        <v>257</v>
      </c>
      <c r="AK8" s="453" t="s">
        <v>259</v>
      </c>
      <c r="AL8" s="453" t="s">
        <v>256</v>
      </c>
      <c r="AM8" s="453" t="s">
        <v>257</v>
      </c>
      <c r="AN8" s="453" t="s">
        <v>259</v>
      </c>
      <c r="AO8" s="453" t="s">
        <v>256</v>
      </c>
      <c r="AP8" s="453" t="s">
        <v>257</v>
      </c>
      <c r="AQ8" s="453" t="s">
        <v>259</v>
      </c>
      <c r="AR8" s="453" t="s">
        <v>256</v>
      </c>
      <c r="AS8" s="453" t="s">
        <v>257</v>
      </c>
      <c r="AT8" s="453" t="s">
        <v>259</v>
      </c>
      <c r="AV8" s="366"/>
      <c r="AW8" s="366"/>
      <c r="AX8" s="366"/>
      <c r="AY8" s="366"/>
      <c r="AZ8" s="366"/>
      <c r="BA8" s="366"/>
      <c r="BB8" s="366"/>
      <c r="BC8" s="366"/>
      <c r="BD8" s="366"/>
      <c r="BE8" s="366"/>
    </row>
    <row r="9" spans="1:59" s="330" customFormat="1" ht="18" customHeight="1" x14ac:dyDescent="0.2">
      <c r="A9" s="571">
        <v>50</v>
      </c>
      <c r="B9" s="796" t="s">
        <v>307</v>
      </c>
      <c r="C9" s="332" t="s">
        <v>231</v>
      </c>
      <c r="D9" s="333">
        <f t="shared" ref="D9:D40" si="0">DATEDIF(E9,$AC$5,"y")</f>
        <v>70</v>
      </c>
      <c r="E9" s="715">
        <v>17148</v>
      </c>
      <c r="F9" s="331">
        <f t="shared" ref="F9:F40" si="1">SUM(K9,N9,Q9,T9,W9,Z9,AC9,AF9,AI9,AL9,AO9,AR9)</f>
        <v>5</v>
      </c>
      <c r="G9" s="331">
        <f t="shared" ref="G9:G40" si="2">SUM(L9,O9,R9,U9,X9,AA9,AD9,AG9,AJ9,AM9,AP9,AS9)</f>
        <v>1</v>
      </c>
      <c r="H9" s="331">
        <f t="shared" ref="H9:H40" si="3">SUM(M9,P9,S9,V9,Y9,AB9,AE9,AH9,AK9,AN9,AQ9,AT9)</f>
        <v>1</v>
      </c>
      <c r="I9" s="331">
        <f t="shared" ref="I9:I40" si="4">SUM(F9:H9)</f>
        <v>7</v>
      </c>
      <c r="J9" s="328">
        <f t="shared" ref="J9:J40" si="5">SUM(H9+G9*2+F9*3)</f>
        <v>18</v>
      </c>
      <c r="K9" s="327"/>
      <c r="L9" s="327"/>
      <c r="M9" s="327"/>
      <c r="N9" s="327">
        <v>1</v>
      </c>
      <c r="O9" s="327"/>
      <c r="P9" s="327"/>
      <c r="Q9" s="327">
        <v>1</v>
      </c>
      <c r="R9" s="327"/>
      <c r="S9" s="327"/>
      <c r="T9" s="327"/>
      <c r="U9" s="327"/>
      <c r="V9" s="327"/>
      <c r="W9" s="722"/>
      <c r="X9" s="327"/>
      <c r="Y9" s="738"/>
      <c r="Z9" s="722">
        <v>1</v>
      </c>
      <c r="AA9" s="327"/>
      <c r="AB9" s="327">
        <v>1</v>
      </c>
      <c r="AC9" s="573"/>
      <c r="AD9" s="573"/>
      <c r="AE9" s="573"/>
      <c r="AF9" s="308">
        <v>2</v>
      </c>
      <c r="AG9" s="308">
        <v>1</v>
      </c>
      <c r="AH9" s="308"/>
      <c r="AI9" s="739"/>
      <c r="AJ9" s="739"/>
      <c r="AK9" s="739"/>
      <c r="AL9" s="740"/>
      <c r="AM9" s="740"/>
      <c r="AN9" s="740"/>
      <c r="AO9" s="740"/>
      <c r="AP9" s="740"/>
      <c r="AQ9" s="740"/>
      <c r="AR9" s="740"/>
      <c r="AS9" s="740"/>
      <c r="AT9" s="740"/>
      <c r="AU9" s="341"/>
      <c r="AV9" s="403"/>
      <c r="AW9" s="403"/>
      <c r="AX9" s="403"/>
      <c r="AY9" s="416"/>
      <c r="AZ9" s="416"/>
      <c r="BA9" s="416"/>
      <c r="BB9" s="416"/>
      <c r="BC9" s="416"/>
      <c r="BD9" s="416"/>
      <c r="BE9" s="416"/>
    </row>
    <row r="10" spans="1:59" ht="18" customHeight="1" x14ac:dyDescent="0.2">
      <c r="A10" s="571">
        <v>7</v>
      </c>
      <c r="B10" s="796" t="s">
        <v>611</v>
      </c>
      <c r="C10" s="332" t="s">
        <v>687</v>
      </c>
      <c r="D10" s="333">
        <f t="shared" si="0"/>
        <v>68</v>
      </c>
      <c r="E10" s="715">
        <v>17816</v>
      </c>
      <c r="F10" s="331">
        <f t="shared" si="1"/>
        <v>3</v>
      </c>
      <c r="G10" s="331">
        <f t="shared" si="2"/>
        <v>1</v>
      </c>
      <c r="H10" s="331">
        <f t="shared" si="3"/>
        <v>2</v>
      </c>
      <c r="I10" s="331">
        <f t="shared" si="4"/>
        <v>6</v>
      </c>
      <c r="J10" s="331">
        <f t="shared" si="5"/>
        <v>13</v>
      </c>
      <c r="K10" s="327"/>
      <c r="L10" s="327"/>
      <c r="M10" s="327"/>
      <c r="N10" s="327"/>
      <c r="O10" s="327"/>
      <c r="P10" s="327">
        <v>1</v>
      </c>
      <c r="Q10" s="327"/>
      <c r="R10" s="327"/>
      <c r="S10" s="327"/>
      <c r="T10" s="327">
        <v>1</v>
      </c>
      <c r="U10" s="327"/>
      <c r="V10" s="327"/>
      <c r="W10" s="327"/>
      <c r="X10" s="327"/>
      <c r="Y10" s="327"/>
      <c r="Z10" s="722">
        <v>2</v>
      </c>
      <c r="AA10" s="327">
        <v>1</v>
      </c>
      <c r="AB10" s="327"/>
      <c r="AC10" s="573"/>
      <c r="AD10" s="573"/>
      <c r="AE10" s="573"/>
      <c r="AF10" s="308"/>
      <c r="AG10" s="308"/>
      <c r="AH10" s="308">
        <v>1</v>
      </c>
      <c r="AI10" s="308"/>
      <c r="AJ10" s="308"/>
      <c r="AK10" s="308"/>
      <c r="AL10" s="361"/>
      <c r="AM10" s="361"/>
      <c r="AN10" s="361"/>
      <c r="AO10" s="361"/>
      <c r="AP10" s="361"/>
      <c r="AQ10" s="361"/>
      <c r="AR10" s="361"/>
      <c r="AS10" s="361"/>
      <c r="AT10" s="361"/>
      <c r="AU10" s="341"/>
      <c r="AV10" s="408"/>
      <c r="AW10" s="408"/>
      <c r="AX10" s="408"/>
      <c r="AY10" s="366"/>
      <c r="AZ10" s="366"/>
      <c r="BA10" s="366"/>
      <c r="BB10" s="366"/>
      <c r="BC10" s="366"/>
      <c r="BD10" s="366"/>
      <c r="BE10" s="366"/>
    </row>
    <row r="11" spans="1:59" s="330" customFormat="1" ht="18" customHeight="1" x14ac:dyDescent="0.2">
      <c r="A11" s="571">
        <v>16</v>
      </c>
      <c r="B11" s="796" t="s">
        <v>293</v>
      </c>
      <c r="C11" s="332" t="s">
        <v>360</v>
      </c>
      <c r="D11" s="334">
        <f t="shared" si="0"/>
        <v>66</v>
      </c>
      <c r="E11" s="715">
        <v>18519</v>
      </c>
      <c r="F11" s="331">
        <f t="shared" si="1"/>
        <v>4</v>
      </c>
      <c r="G11" s="331">
        <f t="shared" si="2"/>
        <v>0</v>
      </c>
      <c r="H11" s="331">
        <f t="shared" si="3"/>
        <v>0</v>
      </c>
      <c r="I11" s="331">
        <f t="shared" si="4"/>
        <v>4</v>
      </c>
      <c r="J11" s="331">
        <f t="shared" si="5"/>
        <v>12</v>
      </c>
      <c r="K11" s="327"/>
      <c r="L11" s="327"/>
      <c r="M11" s="327"/>
      <c r="N11" s="327"/>
      <c r="O11" s="327"/>
      <c r="P11" s="327"/>
      <c r="Q11" s="327">
        <v>1</v>
      </c>
      <c r="R11" s="327"/>
      <c r="S11" s="327"/>
      <c r="T11" s="327"/>
      <c r="U11" s="327"/>
      <c r="V11" s="327"/>
      <c r="W11" s="327"/>
      <c r="X11" s="327"/>
      <c r="Y11" s="327"/>
      <c r="Z11" s="722">
        <v>1</v>
      </c>
      <c r="AA11" s="327"/>
      <c r="AB11" s="327"/>
      <c r="AC11" s="573"/>
      <c r="AD11" s="573"/>
      <c r="AE11" s="573"/>
      <c r="AF11" s="308"/>
      <c r="AG11" s="308"/>
      <c r="AH11" s="308"/>
      <c r="AI11" s="308">
        <v>2</v>
      </c>
      <c r="AJ11" s="308"/>
      <c r="AK11" s="308"/>
      <c r="AL11" s="361"/>
      <c r="AM11" s="361"/>
      <c r="AN11" s="361"/>
      <c r="AO11" s="361"/>
      <c r="AP11" s="361"/>
      <c r="AQ11" s="361"/>
      <c r="AR11" s="361"/>
      <c r="AS11" s="361"/>
      <c r="AT11" s="361"/>
      <c r="AU11" s="341"/>
      <c r="AV11" s="403"/>
      <c r="AW11" s="403"/>
      <c r="AX11" s="403"/>
      <c r="AY11" s="416"/>
      <c r="AZ11" s="416"/>
      <c r="BA11" s="416"/>
      <c r="BB11" s="416"/>
      <c r="BC11" s="416"/>
      <c r="BD11" s="416"/>
      <c r="BE11" s="416"/>
    </row>
    <row r="12" spans="1:59" ht="18" customHeight="1" x14ac:dyDescent="0.2">
      <c r="A12" s="571">
        <v>40</v>
      </c>
      <c r="B12" s="796" t="s">
        <v>349</v>
      </c>
      <c r="C12" s="332" t="s">
        <v>365</v>
      </c>
      <c r="D12" s="333">
        <f t="shared" si="0"/>
        <v>71</v>
      </c>
      <c r="E12" s="715">
        <v>16881</v>
      </c>
      <c r="F12" s="331">
        <f t="shared" si="1"/>
        <v>3</v>
      </c>
      <c r="G12" s="331">
        <f t="shared" si="2"/>
        <v>1</v>
      </c>
      <c r="H12" s="331">
        <f t="shared" si="3"/>
        <v>0</v>
      </c>
      <c r="I12" s="331">
        <f t="shared" si="4"/>
        <v>4</v>
      </c>
      <c r="J12" s="331">
        <f t="shared" si="5"/>
        <v>11</v>
      </c>
      <c r="K12" s="327"/>
      <c r="L12" s="327"/>
      <c r="M12" s="327"/>
      <c r="N12" s="327"/>
      <c r="O12" s="327"/>
      <c r="P12" s="327"/>
      <c r="Q12" s="327"/>
      <c r="R12" s="327"/>
      <c r="S12" s="327"/>
      <c r="T12" s="327"/>
      <c r="U12" s="327"/>
      <c r="V12" s="327"/>
      <c r="W12" s="327"/>
      <c r="X12" s="327"/>
      <c r="Y12" s="327"/>
      <c r="Z12" s="722"/>
      <c r="AA12" s="327"/>
      <c r="AB12" s="327"/>
      <c r="AC12" s="573"/>
      <c r="AD12" s="573"/>
      <c r="AE12" s="573"/>
      <c r="AF12" s="308">
        <v>3</v>
      </c>
      <c r="AG12" s="308">
        <v>1</v>
      </c>
      <c r="AH12" s="308"/>
      <c r="AI12" s="308"/>
      <c r="AJ12" s="308"/>
      <c r="AK12" s="308"/>
      <c r="AL12" s="361"/>
      <c r="AM12" s="361"/>
      <c r="AN12" s="361"/>
      <c r="AO12" s="361"/>
      <c r="AP12" s="361"/>
      <c r="AQ12" s="361"/>
      <c r="AR12" s="361"/>
      <c r="AS12" s="361"/>
      <c r="AT12" s="361"/>
      <c r="AU12" s="341"/>
      <c r="AV12" s="408"/>
      <c r="AW12" s="408"/>
      <c r="AX12" s="408"/>
      <c r="AY12" s="366"/>
      <c r="AZ12" s="366"/>
      <c r="BA12" s="366"/>
      <c r="BB12" s="366"/>
      <c r="BC12" s="366"/>
      <c r="BD12" s="366"/>
      <c r="BE12" s="366"/>
    </row>
    <row r="13" spans="1:59" ht="18" customHeight="1" x14ac:dyDescent="0.2">
      <c r="A13" s="571">
        <v>24</v>
      </c>
      <c r="B13" s="796" t="s">
        <v>322</v>
      </c>
      <c r="C13" s="332" t="s">
        <v>184</v>
      </c>
      <c r="D13" s="334">
        <f t="shared" si="0"/>
        <v>68</v>
      </c>
      <c r="E13" s="715">
        <v>17700</v>
      </c>
      <c r="F13" s="331">
        <f t="shared" si="1"/>
        <v>3</v>
      </c>
      <c r="G13" s="331">
        <f t="shared" si="2"/>
        <v>0</v>
      </c>
      <c r="H13" s="331">
        <f t="shared" si="3"/>
        <v>1</v>
      </c>
      <c r="I13" s="331">
        <f t="shared" si="4"/>
        <v>4</v>
      </c>
      <c r="J13" s="331">
        <f t="shared" si="5"/>
        <v>10</v>
      </c>
      <c r="K13" s="327"/>
      <c r="L13" s="327"/>
      <c r="M13" s="327"/>
      <c r="N13" s="327"/>
      <c r="O13" s="327"/>
      <c r="P13" s="327">
        <v>1</v>
      </c>
      <c r="Q13" s="327">
        <v>1</v>
      </c>
      <c r="R13" s="327"/>
      <c r="S13" s="327"/>
      <c r="T13" s="327"/>
      <c r="U13" s="327"/>
      <c r="V13" s="327"/>
      <c r="W13" s="327"/>
      <c r="X13" s="327"/>
      <c r="Y13" s="327"/>
      <c r="Z13" s="722">
        <v>1</v>
      </c>
      <c r="AA13" s="327"/>
      <c r="AB13" s="327"/>
      <c r="AC13" s="573"/>
      <c r="AD13" s="573"/>
      <c r="AE13" s="573"/>
      <c r="AF13" s="308"/>
      <c r="AG13" s="308"/>
      <c r="AH13" s="308"/>
      <c r="AI13" s="308">
        <v>1</v>
      </c>
      <c r="AJ13" s="308"/>
      <c r="AK13" s="308"/>
      <c r="AL13" s="361"/>
      <c r="AM13" s="361"/>
      <c r="AN13" s="361"/>
      <c r="AO13" s="361"/>
      <c r="AP13" s="361"/>
      <c r="AQ13" s="361"/>
      <c r="AR13" s="361"/>
      <c r="AS13" s="361"/>
      <c r="AT13" s="361"/>
      <c r="AU13" s="341"/>
      <c r="AV13" s="408"/>
      <c r="AW13" s="408"/>
      <c r="AX13" s="408"/>
      <c r="AY13" s="366"/>
      <c r="AZ13" s="366"/>
      <c r="BA13" s="366"/>
      <c r="BB13" s="366"/>
      <c r="BC13" s="366"/>
      <c r="BD13" s="366"/>
      <c r="BE13" s="366"/>
    </row>
    <row r="14" spans="1:59" ht="18" customHeight="1" x14ac:dyDescent="0.2">
      <c r="A14" s="571">
        <v>51</v>
      </c>
      <c r="B14" s="796" t="s">
        <v>368</v>
      </c>
      <c r="C14" s="332" t="s">
        <v>231</v>
      </c>
      <c r="D14" s="333">
        <f t="shared" si="0"/>
        <v>76</v>
      </c>
      <c r="E14" s="715">
        <v>14983</v>
      </c>
      <c r="F14" s="331">
        <f t="shared" si="1"/>
        <v>3</v>
      </c>
      <c r="G14" s="331">
        <f t="shared" si="2"/>
        <v>0</v>
      </c>
      <c r="H14" s="331">
        <f t="shared" si="3"/>
        <v>0</v>
      </c>
      <c r="I14" s="331">
        <f t="shared" si="4"/>
        <v>3</v>
      </c>
      <c r="J14" s="331">
        <f t="shared" si="5"/>
        <v>9</v>
      </c>
      <c r="K14" s="327"/>
      <c r="L14" s="327"/>
      <c r="M14" s="327"/>
      <c r="N14" s="327">
        <v>2</v>
      </c>
      <c r="O14" s="327"/>
      <c r="P14" s="327"/>
      <c r="Q14" s="327"/>
      <c r="R14" s="327"/>
      <c r="S14" s="327"/>
      <c r="T14" s="327"/>
      <c r="U14" s="327"/>
      <c r="V14" s="327"/>
      <c r="W14" s="327"/>
      <c r="X14" s="327"/>
      <c r="Y14" s="327"/>
      <c r="Z14" s="722"/>
      <c r="AA14" s="327"/>
      <c r="AB14" s="327"/>
      <c r="AC14" s="573"/>
      <c r="AD14" s="573"/>
      <c r="AE14" s="573"/>
      <c r="AF14" s="308">
        <v>1</v>
      </c>
      <c r="AG14" s="308"/>
      <c r="AH14" s="308"/>
      <c r="AI14" s="308"/>
      <c r="AJ14" s="308"/>
      <c r="AK14" s="308"/>
      <c r="AL14" s="361"/>
      <c r="AM14" s="361"/>
      <c r="AN14" s="361"/>
      <c r="AO14" s="361"/>
      <c r="AP14" s="361"/>
      <c r="AQ14" s="361"/>
      <c r="AR14" s="361"/>
      <c r="AS14" s="361"/>
      <c r="AT14" s="361"/>
      <c r="AU14" s="341"/>
      <c r="AV14" s="408"/>
      <c r="AW14" s="408"/>
      <c r="AX14" s="408"/>
      <c r="AY14" s="366"/>
      <c r="AZ14" s="366"/>
      <c r="BA14" s="366"/>
      <c r="BB14" s="366"/>
      <c r="BC14" s="366"/>
      <c r="BD14" s="366"/>
      <c r="BE14" s="366"/>
    </row>
    <row r="15" spans="1:59" ht="18" customHeight="1" x14ac:dyDescent="0.2">
      <c r="A15" s="571">
        <v>20</v>
      </c>
      <c r="B15" s="796" t="s">
        <v>676</v>
      </c>
      <c r="C15" s="332" t="s">
        <v>360</v>
      </c>
      <c r="D15" s="334">
        <f t="shared" si="0"/>
        <v>66</v>
      </c>
      <c r="E15" s="715">
        <v>18650</v>
      </c>
      <c r="F15" s="331">
        <f t="shared" si="1"/>
        <v>2</v>
      </c>
      <c r="G15" s="331">
        <f t="shared" si="2"/>
        <v>0</v>
      </c>
      <c r="H15" s="331">
        <f t="shared" si="3"/>
        <v>1</v>
      </c>
      <c r="I15" s="331">
        <f t="shared" si="4"/>
        <v>3</v>
      </c>
      <c r="J15" s="331">
        <f t="shared" si="5"/>
        <v>7</v>
      </c>
      <c r="K15" s="327"/>
      <c r="L15" s="327"/>
      <c r="M15" s="327"/>
      <c r="N15" s="327"/>
      <c r="O15" s="327"/>
      <c r="P15" s="327"/>
      <c r="Q15" s="327"/>
      <c r="R15" s="327"/>
      <c r="S15" s="327"/>
      <c r="T15" s="327"/>
      <c r="U15" s="327"/>
      <c r="V15" s="327"/>
      <c r="W15" s="327"/>
      <c r="X15" s="327"/>
      <c r="Y15" s="327"/>
      <c r="Z15" s="722"/>
      <c r="AA15" s="327"/>
      <c r="AB15" s="327"/>
      <c r="AC15" s="573"/>
      <c r="AD15" s="573"/>
      <c r="AE15" s="573"/>
      <c r="AF15" s="308">
        <v>1</v>
      </c>
      <c r="AG15" s="308"/>
      <c r="AH15" s="308"/>
      <c r="AI15" s="308">
        <v>1</v>
      </c>
      <c r="AJ15" s="308"/>
      <c r="AK15" s="308">
        <v>1</v>
      </c>
      <c r="AL15" s="361"/>
      <c r="AM15" s="361"/>
      <c r="AN15" s="361"/>
      <c r="AO15" s="361"/>
      <c r="AP15" s="361"/>
      <c r="AQ15" s="361"/>
      <c r="AR15" s="361"/>
      <c r="AS15" s="361"/>
      <c r="AT15" s="361"/>
      <c r="AU15" s="341"/>
      <c r="AV15" s="408"/>
      <c r="AW15" s="408"/>
      <c r="AX15" s="408"/>
      <c r="AY15" s="366"/>
      <c r="AZ15" s="366"/>
      <c r="BA15" s="366"/>
      <c r="BB15" s="366"/>
      <c r="BC15" s="366"/>
      <c r="BD15" s="366"/>
      <c r="BE15" s="366"/>
    </row>
    <row r="16" spans="1:59" ht="18" customHeight="1" x14ac:dyDescent="0.2">
      <c r="A16" s="571">
        <v>33</v>
      </c>
      <c r="B16" s="796" t="s">
        <v>200</v>
      </c>
      <c r="C16" s="332" t="s">
        <v>216</v>
      </c>
      <c r="D16" s="334">
        <f t="shared" si="0"/>
        <v>71</v>
      </c>
      <c r="E16" s="715">
        <v>16696</v>
      </c>
      <c r="F16" s="331">
        <f t="shared" si="1"/>
        <v>2</v>
      </c>
      <c r="G16" s="331">
        <f t="shared" si="2"/>
        <v>0</v>
      </c>
      <c r="H16" s="331">
        <f t="shared" si="3"/>
        <v>1</v>
      </c>
      <c r="I16" s="331">
        <f t="shared" si="4"/>
        <v>3</v>
      </c>
      <c r="J16" s="331">
        <f t="shared" si="5"/>
        <v>7</v>
      </c>
      <c r="K16" s="327"/>
      <c r="L16" s="327"/>
      <c r="M16" s="327"/>
      <c r="N16" s="327"/>
      <c r="O16" s="327"/>
      <c r="P16" s="327"/>
      <c r="Q16" s="327"/>
      <c r="R16" s="327"/>
      <c r="S16" s="327"/>
      <c r="T16" s="327">
        <v>2</v>
      </c>
      <c r="U16" s="327"/>
      <c r="V16" s="327">
        <v>1</v>
      </c>
      <c r="W16" s="327"/>
      <c r="X16" s="327"/>
      <c r="Y16" s="327"/>
      <c r="Z16" s="722"/>
      <c r="AA16" s="327"/>
      <c r="AB16" s="327"/>
      <c r="AC16" s="573"/>
      <c r="AD16" s="573"/>
      <c r="AE16" s="573"/>
      <c r="AF16" s="308"/>
      <c r="AG16" s="308"/>
      <c r="AH16" s="308"/>
      <c r="AI16" s="308"/>
      <c r="AJ16" s="308"/>
      <c r="AK16" s="308"/>
      <c r="AL16" s="361"/>
      <c r="AM16" s="361"/>
      <c r="AN16" s="361"/>
      <c r="AO16" s="361"/>
      <c r="AP16" s="361"/>
      <c r="AQ16" s="361"/>
      <c r="AR16" s="361"/>
      <c r="AS16" s="361"/>
      <c r="AT16" s="361"/>
      <c r="AU16" s="341"/>
      <c r="AV16" s="408"/>
      <c r="AW16" s="408"/>
      <c r="AX16" s="408"/>
      <c r="AY16" s="366"/>
      <c r="AZ16" s="366"/>
      <c r="BA16" s="366"/>
      <c r="BB16" s="366"/>
      <c r="BC16" s="366"/>
      <c r="BD16" s="366"/>
      <c r="BE16" s="366"/>
    </row>
    <row r="17" spans="1:57" ht="18" customHeight="1" x14ac:dyDescent="0.2">
      <c r="A17" s="571">
        <v>18</v>
      </c>
      <c r="B17" s="796" t="s">
        <v>675</v>
      </c>
      <c r="C17" s="332" t="s">
        <v>360</v>
      </c>
      <c r="D17" s="334">
        <f t="shared" si="0"/>
        <v>69</v>
      </c>
      <c r="E17" s="715">
        <v>17506</v>
      </c>
      <c r="F17" s="331">
        <f t="shared" si="1"/>
        <v>1</v>
      </c>
      <c r="G17" s="331">
        <f t="shared" si="2"/>
        <v>1</v>
      </c>
      <c r="H17" s="331">
        <f t="shared" si="3"/>
        <v>1</v>
      </c>
      <c r="I17" s="331">
        <f t="shared" si="4"/>
        <v>3</v>
      </c>
      <c r="J17" s="331">
        <f t="shared" si="5"/>
        <v>6</v>
      </c>
      <c r="K17" s="327"/>
      <c r="L17" s="327"/>
      <c r="M17" s="327"/>
      <c r="N17" s="327"/>
      <c r="O17" s="327"/>
      <c r="P17" s="327"/>
      <c r="Q17" s="327"/>
      <c r="R17" s="327"/>
      <c r="S17" s="327"/>
      <c r="T17" s="327"/>
      <c r="U17" s="327"/>
      <c r="V17" s="327"/>
      <c r="W17" s="327"/>
      <c r="X17" s="327"/>
      <c r="Y17" s="327"/>
      <c r="Z17" s="722"/>
      <c r="AA17" s="327"/>
      <c r="AB17" s="327"/>
      <c r="AC17" s="573"/>
      <c r="AD17" s="573"/>
      <c r="AE17" s="573"/>
      <c r="AF17" s="308"/>
      <c r="AG17" s="308">
        <v>1</v>
      </c>
      <c r="AH17" s="308"/>
      <c r="AI17" s="308">
        <v>1</v>
      </c>
      <c r="AJ17" s="308"/>
      <c r="AK17" s="308">
        <v>1</v>
      </c>
      <c r="AL17" s="361"/>
      <c r="AM17" s="361"/>
      <c r="AN17" s="361"/>
      <c r="AO17" s="361"/>
      <c r="AP17" s="361"/>
      <c r="AQ17" s="361"/>
      <c r="AR17" s="361"/>
      <c r="AS17" s="361"/>
      <c r="AT17" s="361"/>
      <c r="AU17" s="341"/>
      <c r="AV17" s="408"/>
      <c r="AW17" s="408"/>
      <c r="AX17" s="408"/>
      <c r="AY17" s="366"/>
      <c r="AZ17" s="366"/>
      <c r="BA17" s="366"/>
      <c r="BB17" s="366"/>
      <c r="BC17" s="366"/>
      <c r="BD17" s="366"/>
      <c r="BE17" s="366"/>
    </row>
    <row r="18" spans="1:57" ht="18" customHeight="1" x14ac:dyDescent="0.2">
      <c r="A18" s="571">
        <v>54</v>
      </c>
      <c r="B18" s="796" t="s">
        <v>210</v>
      </c>
      <c r="C18" s="332" t="s">
        <v>231</v>
      </c>
      <c r="D18" s="333">
        <f t="shared" si="0"/>
        <v>74</v>
      </c>
      <c r="E18" s="715">
        <v>15613</v>
      </c>
      <c r="F18" s="331">
        <f t="shared" si="1"/>
        <v>1</v>
      </c>
      <c r="G18" s="331">
        <f t="shared" si="2"/>
        <v>0</v>
      </c>
      <c r="H18" s="331">
        <f t="shared" si="3"/>
        <v>2</v>
      </c>
      <c r="I18" s="331">
        <f t="shared" si="4"/>
        <v>3</v>
      </c>
      <c r="J18" s="331">
        <f t="shared" si="5"/>
        <v>5</v>
      </c>
      <c r="K18" s="327"/>
      <c r="L18" s="327"/>
      <c r="M18" s="327"/>
      <c r="N18" s="327">
        <v>1</v>
      </c>
      <c r="O18" s="327"/>
      <c r="P18" s="327"/>
      <c r="Q18" s="327"/>
      <c r="R18" s="327"/>
      <c r="S18" s="327"/>
      <c r="T18" s="327"/>
      <c r="U18" s="327"/>
      <c r="V18" s="327"/>
      <c r="W18" s="327"/>
      <c r="X18" s="327"/>
      <c r="Y18" s="327"/>
      <c r="Z18" s="722"/>
      <c r="AA18" s="327"/>
      <c r="AB18" s="327">
        <v>2</v>
      </c>
      <c r="AC18" s="731"/>
      <c r="AD18" s="731"/>
      <c r="AE18" s="731"/>
      <c r="AF18" s="732"/>
      <c r="AG18" s="732"/>
      <c r="AH18" s="732"/>
      <c r="AI18" s="732"/>
      <c r="AJ18" s="732"/>
      <c r="AK18" s="732"/>
      <c r="AL18" s="746"/>
      <c r="AM18" s="746"/>
      <c r="AN18" s="746"/>
      <c r="AO18" s="746"/>
      <c r="AP18" s="746"/>
      <c r="AQ18" s="746"/>
      <c r="AR18" s="746"/>
      <c r="AS18" s="746"/>
      <c r="AT18" s="746"/>
      <c r="AU18" s="341"/>
      <c r="AV18" s="408"/>
      <c r="AW18" s="408"/>
      <c r="AX18" s="408"/>
      <c r="AY18" s="366"/>
      <c r="AZ18" s="366"/>
      <c r="BA18" s="366"/>
      <c r="BB18" s="366"/>
      <c r="BC18" s="366"/>
      <c r="BD18" s="366"/>
      <c r="BE18" s="366"/>
    </row>
    <row r="19" spans="1:57" s="330" customFormat="1" ht="18" customHeight="1" x14ac:dyDescent="0.2">
      <c r="A19" s="571">
        <v>8</v>
      </c>
      <c r="B19" s="796" t="s">
        <v>332</v>
      </c>
      <c r="C19" s="332" t="s">
        <v>201</v>
      </c>
      <c r="D19" s="333">
        <f t="shared" si="0"/>
        <v>67</v>
      </c>
      <c r="E19" s="715">
        <v>18195</v>
      </c>
      <c r="F19" s="331">
        <f t="shared" si="1"/>
        <v>0</v>
      </c>
      <c r="G19" s="331">
        <f t="shared" si="2"/>
        <v>0</v>
      </c>
      <c r="H19" s="331">
        <f t="shared" si="3"/>
        <v>3</v>
      </c>
      <c r="I19" s="331">
        <f t="shared" si="4"/>
        <v>3</v>
      </c>
      <c r="J19" s="331">
        <f t="shared" si="5"/>
        <v>3</v>
      </c>
      <c r="K19" s="327"/>
      <c r="L19" s="327"/>
      <c r="M19" s="327"/>
      <c r="N19" s="327"/>
      <c r="O19" s="327"/>
      <c r="P19" s="327">
        <v>1</v>
      </c>
      <c r="Q19" s="327"/>
      <c r="R19" s="327"/>
      <c r="S19" s="327"/>
      <c r="T19" s="327"/>
      <c r="U19" s="327"/>
      <c r="V19" s="327"/>
      <c r="W19" s="327"/>
      <c r="X19" s="327"/>
      <c r="Y19" s="327"/>
      <c r="Z19" s="722"/>
      <c r="AA19" s="327"/>
      <c r="AB19" s="327">
        <v>1</v>
      </c>
      <c r="AC19" s="573"/>
      <c r="AD19" s="573"/>
      <c r="AE19" s="573"/>
      <c r="AF19" s="308"/>
      <c r="AG19" s="308"/>
      <c r="AH19" s="308"/>
      <c r="AI19" s="308"/>
      <c r="AJ19" s="308"/>
      <c r="AK19" s="308">
        <v>1</v>
      </c>
      <c r="AL19" s="361"/>
      <c r="AM19" s="361"/>
      <c r="AN19" s="361"/>
      <c r="AO19" s="361"/>
      <c r="AP19" s="361"/>
      <c r="AQ19" s="361"/>
      <c r="AR19" s="361"/>
      <c r="AS19" s="361"/>
      <c r="AT19" s="361"/>
      <c r="AU19" s="341"/>
      <c r="AV19" s="442"/>
      <c r="AW19" s="442"/>
      <c r="AX19" s="442"/>
    </row>
    <row r="20" spans="1:57" ht="18" customHeight="1" x14ac:dyDescent="0.2">
      <c r="A20" s="571">
        <v>26</v>
      </c>
      <c r="B20" s="796" t="s">
        <v>323</v>
      </c>
      <c r="C20" s="332" t="s">
        <v>184</v>
      </c>
      <c r="D20" s="334">
        <f t="shared" si="0"/>
        <v>76</v>
      </c>
      <c r="E20" s="715">
        <v>14722</v>
      </c>
      <c r="F20" s="331">
        <f t="shared" si="1"/>
        <v>0</v>
      </c>
      <c r="G20" s="331">
        <f t="shared" si="2"/>
        <v>0</v>
      </c>
      <c r="H20" s="331">
        <f t="shared" si="3"/>
        <v>3</v>
      </c>
      <c r="I20" s="331">
        <f t="shared" si="4"/>
        <v>3</v>
      </c>
      <c r="J20" s="331">
        <f t="shared" si="5"/>
        <v>3</v>
      </c>
      <c r="K20" s="327"/>
      <c r="L20" s="327"/>
      <c r="M20" s="327"/>
      <c r="N20" s="327"/>
      <c r="O20" s="327"/>
      <c r="P20" s="327">
        <v>1</v>
      </c>
      <c r="Q20" s="327"/>
      <c r="R20" s="327"/>
      <c r="S20" s="327"/>
      <c r="T20" s="327"/>
      <c r="U20" s="327"/>
      <c r="V20" s="327">
        <v>1</v>
      </c>
      <c r="W20" s="327"/>
      <c r="X20" s="327"/>
      <c r="Y20" s="327"/>
      <c r="Z20" s="722"/>
      <c r="AA20" s="327"/>
      <c r="AB20" s="327">
        <v>1</v>
      </c>
      <c r="AC20" s="573"/>
      <c r="AD20" s="573"/>
      <c r="AE20" s="573"/>
      <c r="AF20" s="308"/>
      <c r="AG20" s="308"/>
      <c r="AH20" s="308"/>
      <c r="AI20" s="308"/>
      <c r="AJ20" s="308"/>
      <c r="AK20" s="308"/>
      <c r="AL20" s="361"/>
      <c r="AM20" s="361"/>
      <c r="AN20" s="361"/>
      <c r="AO20" s="361"/>
      <c r="AP20" s="361"/>
      <c r="AQ20" s="361"/>
      <c r="AR20" s="361"/>
      <c r="AS20" s="361"/>
      <c r="AT20" s="361"/>
      <c r="AU20" s="341"/>
      <c r="AV20" s="408"/>
      <c r="AW20" s="408"/>
      <c r="AX20" s="408"/>
      <c r="AY20" s="366"/>
      <c r="AZ20" s="366"/>
      <c r="BA20" s="366"/>
      <c r="BB20" s="366"/>
      <c r="BC20" s="366"/>
      <c r="BD20" s="366"/>
      <c r="BE20" s="366"/>
    </row>
    <row r="21" spans="1:57" s="330" customFormat="1" ht="18" customHeight="1" x14ac:dyDescent="0.2">
      <c r="A21" s="571">
        <v>48</v>
      </c>
      <c r="B21" s="796" t="s">
        <v>245</v>
      </c>
      <c r="C21" s="332" t="s">
        <v>689</v>
      </c>
      <c r="D21" s="333">
        <f t="shared" si="0"/>
        <v>73</v>
      </c>
      <c r="E21" s="715">
        <v>16058</v>
      </c>
      <c r="F21" s="331">
        <f t="shared" si="1"/>
        <v>2</v>
      </c>
      <c r="G21" s="331">
        <f t="shared" si="2"/>
        <v>0</v>
      </c>
      <c r="H21" s="331">
        <f t="shared" si="3"/>
        <v>0</v>
      </c>
      <c r="I21" s="331">
        <f t="shared" si="4"/>
        <v>2</v>
      </c>
      <c r="J21" s="331">
        <f t="shared" si="5"/>
        <v>6</v>
      </c>
      <c r="K21" s="327"/>
      <c r="L21" s="327"/>
      <c r="M21" s="327"/>
      <c r="N21" s="327"/>
      <c r="O21" s="327"/>
      <c r="P21" s="327"/>
      <c r="Q21" s="327">
        <v>1</v>
      </c>
      <c r="R21" s="327"/>
      <c r="S21" s="327"/>
      <c r="T21" s="327"/>
      <c r="U21" s="327"/>
      <c r="V21" s="327"/>
      <c r="W21" s="327"/>
      <c r="X21" s="327"/>
      <c r="Y21" s="327"/>
      <c r="Z21" s="722"/>
      <c r="AA21" s="327"/>
      <c r="AB21" s="327"/>
      <c r="AC21" s="731"/>
      <c r="AD21" s="731"/>
      <c r="AE21" s="731"/>
      <c r="AF21" s="732">
        <v>1</v>
      </c>
      <c r="AG21" s="732"/>
      <c r="AH21" s="732"/>
      <c r="AI21" s="732"/>
      <c r="AJ21" s="732"/>
      <c r="AK21" s="732"/>
      <c r="AL21" s="746"/>
      <c r="AM21" s="746"/>
      <c r="AN21" s="746"/>
      <c r="AO21" s="746"/>
      <c r="AP21" s="746"/>
      <c r="AQ21" s="746"/>
      <c r="AR21" s="746"/>
      <c r="AS21" s="746"/>
      <c r="AT21" s="746"/>
      <c r="AU21" s="341"/>
      <c r="AV21" s="403"/>
      <c r="AW21" s="403"/>
      <c r="AX21" s="403"/>
      <c r="AY21" s="416"/>
      <c r="AZ21" s="416"/>
      <c r="BA21" s="416"/>
      <c r="BB21" s="416"/>
      <c r="BC21" s="416"/>
      <c r="BD21" s="416"/>
      <c r="BE21" s="416"/>
    </row>
    <row r="22" spans="1:57" ht="18" customHeight="1" x14ac:dyDescent="0.2">
      <c r="A22" s="571">
        <v>15</v>
      </c>
      <c r="B22" s="796" t="s">
        <v>268</v>
      </c>
      <c r="C22" s="332" t="s">
        <v>360</v>
      </c>
      <c r="D22" s="334">
        <f t="shared" si="0"/>
        <v>70</v>
      </c>
      <c r="E22" s="715">
        <v>17227</v>
      </c>
      <c r="F22" s="331">
        <f t="shared" si="1"/>
        <v>1</v>
      </c>
      <c r="G22" s="331">
        <f t="shared" si="2"/>
        <v>1</v>
      </c>
      <c r="H22" s="331">
        <f t="shared" si="3"/>
        <v>0</v>
      </c>
      <c r="I22" s="331">
        <f t="shared" si="4"/>
        <v>2</v>
      </c>
      <c r="J22" s="331">
        <f t="shared" si="5"/>
        <v>5</v>
      </c>
      <c r="K22" s="327"/>
      <c r="L22" s="327"/>
      <c r="M22" s="327"/>
      <c r="N22" s="327"/>
      <c r="O22" s="327"/>
      <c r="P22" s="327"/>
      <c r="Q22" s="327">
        <v>1</v>
      </c>
      <c r="R22" s="327"/>
      <c r="S22" s="327"/>
      <c r="T22" s="327"/>
      <c r="U22" s="327">
        <v>1</v>
      </c>
      <c r="V22" s="327"/>
      <c r="W22" s="327"/>
      <c r="X22" s="327"/>
      <c r="Y22" s="327"/>
      <c r="Z22" s="722"/>
      <c r="AA22" s="327"/>
      <c r="AB22" s="327"/>
      <c r="AC22" s="573"/>
      <c r="AD22" s="573"/>
      <c r="AE22" s="573"/>
      <c r="AF22" s="308"/>
      <c r="AG22" s="308"/>
      <c r="AH22" s="308"/>
      <c r="AI22" s="308"/>
      <c r="AJ22" s="308"/>
      <c r="AK22" s="308"/>
      <c r="AL22" s="361"/>
      <c r="AM22" s="361"/>
      <c r="AN22" s="361"/>
      <c r="AO22" s="361"/>
      <c r="AP22" s="361"/>
      <c r="AQ22" s="361"/>
      <c r="AR22" s="361"/>
      <c r="AS22" s="361"/>
      <c r="AT22" s="361"/>
      <c r="AU22" s="341"/>
      <c r="AV22" s="408"/>
      <c r="AW22" s="408"/>
      <c r="AX22" s="408"/>
      <c r="AY22" s="366"/>
      <c r="AZ22" s="366"/>
      <c r="BA22" s="366"/>
      <c r="BB22" s="366"/>
      <c r="BC22" s="366"/>
      <c r="BD22" s="366"/>
      <c r="BE22" s="366"/>
    </row>
    <row r="23" spans="1:57" ht="18" customHeight="1" x14ac:dyDescent="0.2">
      <c r="A23" s="571">
        <v>12</v>
      </c>
      <c r="B23" s="796" t="s">
        <v>359</v>
      </c>
      <c r="C23" s="332" t="s">
        <v>360</v>
      </c>
      <c r="D23" s="334">
        <f t="shared" si="0"/>
        <v>66</v>
      </c>
      <c r="E23" s="715">
        <v>18355</v>
      </c>
      <c r="F23" s="331">
        <f t="shared" si="1"/>
        <v>1</v>
      </c>
      <c r="G23" s="331">
        <f t="shared" si="2"/>
        <v>0</v>
      </c>
      <c r="H23" s="331">
        <f t="shared" si="3"/>
        <v>1</v>
      </c>
      <c r="I23" s="331">
        <f t="shared" si="4"/>
        <v>2</v>
      </c>
      <c r="J23" s="331">
        <f t="shared" si="5"/>
        <v>4</v>
      </c>
      <c r="K23" s="327"/>
      <c r="L23" s="327"/>
      <c r="M23" s="327"/>
      <c r="N23" s="327"/>
      <c r="O23" s="327"/>
      <c r="P23" s="327"/>
      <c r="Q23" s="327"/>
      <c r="R23" s="327"/>
      <c r="S23" s="327"/>
      <c r="T23" s="327"/>
      <c r="U23" s="327"/>
      <c r="V23" s="327"/>
      <c r="W23" s="327"/>
      <c r="X23" s="327"/>
      <c r="Y23" s="327"/>
      <c r="Z23" s="722"/>
      <c r="AA23" s="327"/>
      <c r="AB23" s="327">
        <v>1</v>
      </c>
      <c r="AC23" s="573"/>
      <c r="AD23" s="573"/>
      <c r="AE23" s="573"/>
      <c r="AF23" s="308">
        <v>1</v>
      </c>
      <c r="AG23" s="308"/>
      <c r="AH23" s="308"/>
      <c r="AI23" s="308"/>
      <c r="AJ23" s="308"/>
      <c r="AK23" s="308"/>
      <c r="AL23" s="361"/>
      <c r="AM23" s="361"/>
      <c r="AN23" s="361"/>
      <c r="AO23" s="361"/>
      <c r="AP23" s="361"/>
      <c r="AQ23" s="361"/>
      <c r="AR23" s="361"/>
      <c r="AS23" s="361"/>
      <c r="AT23" s="361"/>
      <c r="AU23" s="341"/>
      <c r="AV23" s="408"/>
      <c r="AW23" s="408"/>
      <c r="AX23" s="408"/>
      <c r="AY23" s="366"/>
      <c r="AZ23" s="366"/>
      <c r="BA23" s="366"/>
      <c r="BB23" s="366"/>
      <c r="BC23" s="366"/>
      <c r="BD23" s="366"/>
      <c r="BE23" s="366"/>
    </row>
    <row r="24" spans="1:57" ht="18" customHeight="1" x14ac:dyDescent="0.2">
      <c r="A24" s="571">
        <v>22</v>
      </c>
      <c r="B24" s="796" t="s">
        <v>320</v>
      </c>
      <c r="C24" s="332" t="s">
        <v>184</v>
      </c>
      <c r="D24" s="333">
        <f t="shared" si="0"/>
        <v>70</v>
      </c>
      <c r="E24" s="715">
        <v>17101</v>
      </c>
      <c r="F24" s="331">
        <f t="shared" si="1"/>
        <v>1</v>
      </c>
      <c r="G24" s="331">
        <f t="shared" si="2"/>
        <v>0</v>
      </c>
      <c r="H24" s="331">
        <f t="shared" si="3"/>
        <v>1</v>
      </c>
      <c r="I24" s="331">
        <f t="shared" si="4"/>
        <v>2</v>
      </c>
      <c r="J24" s="331">
        <f t="shared" si="5"/>
        <v>4</v>
      </c>
      <c r="K24" s="327"/>
      <c r="L24" s="327"/>
      <c r="M24" s="327"/>
      <c r="N24" s="327"/>
      <c r="O24" s="327"/>
      <c r="P24" s="327"/>
      <c r="Q24" s="327"/>
      <c r="R24" s="327"/>
      <c r="S24" s="327"/>
      <c r="T24" s="327"/>
      <c r="U24" s="327"/>
      <c r="V24" s="327"/>
      <c r="W24" s="327"/>
      <c r="X24" s="327"/>
      <c r="Y24" s="327"/>
      <c r="Z24" s="722">
        <v>1</v>
      </c>
      <c r="AA24" s="327"/>
      <c r="AB24" s="327">
        <v>1</v>
      </c>
      <c r="AC24" s="573"/>
      <c r="AD24" s="573"/>
      <c r="AE24" s="573"/>
      <c r="AF24" s="308"/>
      <c r="AG24" s="308"/>
      <c r="AH24" s="308"/>
      <c r="AI24" s="308"/>
      <c r="AJ24" s="308"/>
      <c r="AK24" s="308"/>
      <c r="AL24" s="361"/>
      <c r="AM24" s="361"/>
      <c r="AN24" s="361"/>
      <c r="AO24" s="361"/>
      <c r="AP24" s="361"/>
      <c r="AQ24" s="361"/>
      <c r="AR24" s="361"/>
      <c r="AS24" s="361"/>
      <c r="AT24" s="361"/>
      <c r="AU24" s="341"/>
      <c r="AV24" s="408"/>
      <c r="AW24" s="408"/>
      <c r="AX24" s="408"/>
      <c r="AY24" s="366"/>
      <c r="AZ24" s="366"/>
      <c r="BA24" s="366"/>
      <c r="BB24" s="366"/>
      <c r="BC24" s="366"/>
      <c r="BD24" s="366"/>
      <c r="BE24" s="366"/>
    </row>
    <row r="25" spans="1:57" ht="18" customHeight="1" x14ac:dyDescent="0.2">
      <c r="A25" s="571">
        <v>5</v>
      </c>
      <c r="B25" s="796" t="s">
        <v>373</v>
      </c>
      <c r="C25" s="332" t="s">
        <v>201</v>
      </c>
      <c r="D25" s="333">
        <f t="shared" si="0"/>
        <v>71</v>
      </c>
      <c r="E25" s="715">
        <v>16598</v>
      </c>
      <c r="F25" s="331">
        <f t="shared" si="1"/>
        <v>0</v>
      </c>
      <c r="G25" s="331">
        <f t="shared" si="2"/>
        <v>0</v>
      </c>
      <c r="H25" s="331">
        <f t="shared" si="3"/>
        <v>2</v>
      </c>
      <c r="I25" s="331">
        <f t="shared" si="4"/>
        <v>2</v>
      </c>
      <c r="J25" s="331">
        <f t="shared" si="5"/>
        <v>2</v>
      </c>
      <c r="K25" s="327"/>
      <c r="L25" s="327"/>
      <c r="M25" s="327"/>
      <c r="N25" s="327"/>
      <c r="O25" s="327"/>
      <c r="P25" s="327"/>
      <c r="Q25" s="327"/>
      <c r="R25" s="327"/>
      <c r="S25" s="327"/>
      <c r="T25" s="327"/>
      <c r="U25" s="327"/>
      <c r="V25" s="327"/>
      <c r="W25" s="327"/>
      <c r="X25" s="327"/>
      <c r="Y25" s="327"/>
      <c r="Z25" s="722"/>
      <c r="AA25" s="327"/>
      <c r="AB25" s="327">
        <v>1</v>
      </c>
      <c r="AC25" s="573"/>
      <c r="AD25" s="573"/>
      <c r="AE25" s="573"/>
      <c r="AF25" s="308"/>
      <c r="AG25" s="308"/>
      <c r="AH25" s="308">
        <v>1</v>
      </c>
      <c r="AI25" s="308"/>
      <c r="AJ25" s="308"/>
      <c r="AK25" s="308"/>
      <c r="AL25" s="361"/>
      <c r="AM25" s="361"/>
      <c r="AN25" s="361"/>
      <c r="AO25" s="361"/>
      <c r="AP25" s="361"/>
      <c r="AQ25" s="361"/>
      <c r="AR25" s="361"/>
      <c r="AS25" s="361"/>
      <c r="AT25" s="361"/>
      <c r="AU25" s="341"/>
      <c r="AV25" s="408"/>
      <c r="AW25" s="408"/>
      <c r="AX25" s="408"/>
      <c r="AY25" s="366"/>
      <c r="AZ25" s="366"/>
      <c r="BA25" s="366"/>
      <c r="BB25" s="366"/>
      <c r="BC25" s="366"/>
      <c r="BD25" s="366"/>
      <c r="BE25" s="366"/>
    </row>
    <row r="26" spans="1:57" ht="18" customHeight="1" x14ac:dyDescent="0.2">
      <c r="A26" s="571">
        <v>10</v>
      </c>
      <c r="B26" s="796" t="s">
        <v>331</v>
      </c>
      <c r="C26" s="332" t="s">
        <v>201</v>
      </c>
      <c r="D26" s="333">
        <f t="shared" si="0"/>
        <v>71</v>
      </c>
      <c r="E26" s="715">
        <v>16696</v>
      </c>
      <c r="F26" s="331">
        <f t="shared" si="1"/>
        <v>0</v>
      </c>
      <c r="G26" s="331">
        <f t="shared" si="2"/>
        <v>0</v>
      </c>
      <c r="H26" s="331">
        <f t="shared" si="3"/>
        <v>2</v>
      </c>
      <c r="I26" s="331">
        <f t="shared" si="4"/>
        <v>2</v>
      </c>
      <c r="J26" s="331">
        <f t="shared" si="5"/>
        <v>2</v>
      </c>
      <c r="K26" s="327"/>
      <c r="L26" s="327"/>
      <c r="M26" s="327"/>
      <c r="N26" s="327"/>
      <c r="O26" s="327"/>
      <c r="P26" s="327"/>
      <c r="Q26" s="327"/>
      <c r="R26" s="327"/>
      <c r="S26" s="327">
        <v>1</v>
      </c>
      <c r="T26" s="327"/>
      <c r="U26" s="327"/>
      <c r="V26" s="327"/>
      <c r="W26" s="327"/>
      <c r="X26" s="327"/>
      <c r="Y26" s="327"/>
      <c r="Z26" s="722"/>
      <c r="AA26" s="327"/>
      <c r="AB26" s="327"/>
      <c r="AC26" s="573"/>
      <c r="AD26" s="573"/>
      <c r="AE26" s="573"/>
      <c r="AF26" s="308"/>
      <c r="AG26" s="308"/>
      <c r="AH26" s="308">
        <v>1</v>
      </c>
      <c r="AI26" s="308"/>
      <c r="AJ26" s="308"/>
      <c r="AK26" s="308"/>
      <c r="AL26" s="361"/>
      <c r="AM26" s="361"/>
      <c r="AN26" s="361"/>
      <c r="AO26" s="361"/>
      <c r="AP26" s="361"/>
      <c r="AQ26" s="361"/>
      <c r="AR26" s="361"/>
      <c r="AS26" s="361"/>
      <c r="AT26" s="361"/>
      <c r="AU26" s="341"/>
      <c r="AV26" s="408"/>
      <c r="AW26" s="408"/>
      <c r="AX26" s="408"/>
      <c r="AY26" s="366"/>
      <c r="AZ26" s="366"/>
      <c r="BA26" s="366"/>
      <c r="BB26" s="366"/>
      <c r="BC26" s="366"/>
      <c r="BD26" s="366"/>
      <c r="BE26" s="366"/>
    </row>
    <row r="27" spans="1:57" ht="18" customHeight="1" x14ac:dyDescent="0.2">
      <c r="A27" s="571">
        <v>19</v>
      </c>
      <c r="B27" s="796" t="s">
        <v>189</v>
      </c>
      <c r="C27" s="332" t="s">
        <v>360</v>
      </c>
      <c r="D27" s="334">
        <f t="shared" si="0"/>
        <v>74</v>
      </c>
      <c r="E27" s="715">
        <v>15601</v>
      </c>
      <c r="F27" s="331">
        <f t="shared" si="1"/>
        <v>0</v>
      </c>
      <c r="G27" s="331">
        <f t="shared" si="2"/>
        <v>0</v>
      </c>
      <c r="H27" s="331">
        <f t="shared" si="3"/>
        <v>2</v>
      </c>
      <c r="I27" s="331">
        <f t="shared" si="4"/>
        <v>2</v>
      </c>
      <c r="J27" s="331">
        <f t="shared" si="5"/>
        <v>2</v>
      </c>
      <c r="K27" s="327"/>
      <c r="L27" s="327"/>
      <c r="M27" s="327"/>
      <c r="N27" s="327"/>
      <c r="O27" s="327"/>
      <c r="P27" s="327"/>
      <c r="Q27" s="327"/>
      <c r="R27" s="327"/>
      <c r="S27" s="327"/>
      <c r="T27" s="327"/>
      <c r="U27" s="327"/>
      <c r="V27" s="327"/>
      <c r="W27" s="327"/>
      <c r="X27" s="327"/>
      <c r="Y27" s="327"/>
      <c r="Z27" s="722"/>
      <c r="AA27" s="327"/>
      <c r="AB27" s="327">
        <v>1</v>
      </c>
      <c r="AC27" s="573"/>
      <c r="AD27" s="573"/>
      <c r="AE27" s="573"/>
      <c r="AF27" s="308"/>
      <c r="AG27" s="308"/>
      <c r="AH27" s="308">
        <v>1</v>
      </c>
      <c r="AI27" s="308"/>
      <c r="AJ27" s="308"/>
      <c r="AK27" s="308"/>
      <c r="AL27" s="361"/>
      <c r="AM27" s="361"/>
      <c r="AN27" s="361"/>
      <c r="AO27" s="361"/>
      <c r="AP27" s="361"/>
      <c r="AQ27" s="361"/>
      <c r="AR27" s="361"/>
      <c r="AS27" s="361"/>
      <c r="AT27" s="361"/>
      <c r="AU27" s="341"/>
      <c r="AV27" s="408"/>
      <c r="AW27" s="408"/>
      <c r="AX27" s="408"/>
      <c r="AY27" s="366"/>
      <c r="AZ27" s="366"/>
      <c r="BA27" s="366"/>
      <c r="BB27" s="366"/>
      <c r="BC27" s="366"/>
      <c r="BD27" s="366"/>
      <c r="BE27" s="366"/>
    </row>
    <row r="28" spans="1:57" ht="18" customHeight="1" x14ac:dyDescent="0.2">
      <c r="A28" s="571">
        <v>9</v>
      </c>
      <c r="B28" s="796" t="s">
        <v>287</v>
      </c>
      <c r="C28" s="332" t="s">
        <v>688</v>
      </c>
      <c r="D28" s="333">
        <f t="shared" si="0"/>
        <v>77</v>
      </c>
      <c r="E28" s="715">
        <v>14558</v>
      </c>
      <c r="F28" s="331">
        <f t="shared" si="1"/>
        <v>1</v>
      </c>
      <c r="G28" s="331">
        <f t="shared" si="2"/>
        <v>0</v>
      </c>
      <c r="H28" s="331">
        <f t="shared" si="3"/>
        <v>0</v>
      </c>
      <c r="I28" s="331">
        <f t="shared" si="4"/>
        <v>1</v>
      </c>
      <c r="J28" s="331">
        <f t="shared" si="5"/>
        <v>3</v>
      </c>
      <c r="K28" s="327"/>
      <c r="L28" s="327"/>
      <c r="M28" s="327"/>
      <c r="N28" s="327"/>
      <c r="O28" s="327"/>
      <c r="P28" s="327"/>
      <c r="Q28" s="327"/>
      <c r="R28" s="327"/>
      <c r="S28" s="327"/>
      <c r="T28" s="327">
        <v>1</v>
      </c>
      <c r="U28" s="327"/>
      <c r="V28" s="327"/>
      <c r="W28" s="327"/>
      <c r="X28" s="327"/>
      <c r="Y28" s="327"/>
      <c r="Z28" s="722"/>
      <c r="AA28" s="327"/>
      <c r="AB28" s="327"/>
      <c r="AC28" s="573"/>
      <c r="AD28" s="573"/>
      <c r="AE28" s="573"/>
      <c r="AF28" s="308"/>
      <c r="AG28" s="308"/>
      <c r="AH28" s="308"/>
      <c r="AI28" s="308"/>
      <c r="AJ28" s="308"/>
      <c r="AK28" s="308"/>
      <c r="AL28" s="361"/>
      <c r="AM28" s="361"/>
      <c r="AN28" s="361"/>
      <c r="AO28" s="361"/>
      <c r="AP28" s="361"/>
      <c r="AQ28" s="361"/>
      <c r="AR28" s="361"/>
      <c r="AS28" s="361"/>
      <c r="AT28" s="361"/>
      <c r="AU28" s="341"/>
      <c r="AV28" s="408"/>
      <c r="AW28" s="408"/>
      <c r="AX28" s="408"/>
      <c r="AY28" s="366"/>
      <c r="AZ28" s="366"/>
      <c r="BA28" s="366"/>
      <c r="BB28" s="366"/>
      <c r="BC28" s="366"/>
      <c r="BD28" s="366"/>
      <c r="BE28" s="366"/>
    </row>
    <row r="29" spans="1:57" s="330" customFormat="1" ht="18" customHeight="1" x14ac:dyDescent="0.2">
      <c r="A29" s="571">
        <v>14</v>
      </c>
      <c r="B29" s="796" t="s">
        <v>352</v>
      </c>
      <c r="C29" s="332" t="s">
        <v>360</v>
      </c>
      <c r="D29" s="334">
        <f t="shared" si="0"/>
        <v>66</v>
      </c>
      <c r="E29" s="715">
        <v>18523</v>
      </c>
      <c r="F29" s="331">
        <f t="shared" si="1"/>
        <v>1</v>
      </c>
      <c r="G29" s="331">
        <f t="shared" si="2"/>
        <v>0</v>
      </c>
      <c r="H29" s="331">
        <f t="shared" si="3"/>
        <v>0</v>
      </c>
      <c r="I29" s="331">
        <f t="shared" si="4"/>
        <v>1</v>
      </c>
      <c r="J29" s="331">
        <f t="shared" si="5"/>
        <v>3</v>
      </c>
      <c r="K29" s="327"/>
      <c r="L29" s="327"/>
      <c r="M29" s="327"/>
      <c r="N29" s="327"/>
      <c r="O29" s="327"/>
      <c r="P29" s="327"/>
      <c r="Q29" s="327"/>
      <c r="R29" s="327"/>
      <c r="S29" s="327"/>
      <c r="T29" s="327">
        <v>1</v>
      </c>
      <c r="U29" s="327"/>
      <c r="V29" s="327"/>
      <c r="W29" s="327"/>
      <c r="X29" s="327"/>
      <c r="Y29" s="327"/>
      <c r="Z29" s="722"/>
      <c r="AA29" s="327"/>
      <c r="AB29" s="327"/>
      <c r="AC29" s="573"/>
      <c r="AD29" s="573"/>
      <c r="AE29" s="573"/>
      <c r="AF29" s="308"/>
      <c r="AG29" s="308"/>
      <c r="AH29" s="308"/>
      <c r="AI29" s="308"/>
      <c r="AJ29" s="308"/>
      <c r="AK29" s="308"/>
      <c r="AL29" s="361"/>
      <c r="AM29" s="361"/>
      <c r="AN29" s="361"/>
      <c r="AO29" s="361"/>
      <c r="AP29" s="361"/>
      <c r="AQ29" s="361"/>
      <c r="AR29" s="361"/>
      <c r="AS29" s="361"/>
      <c r="AT29" s="361"/>
      <c r="AU29" s="341"/>
      <c r="AV29" s="403"/>
      <c r="AW29" s="403"/>
      <c r="AX29" s="403"/>
      <c r="AY29" s="416"/>
      <c r="AZ29" s="416"/>
      <c r="BA29" s="416"/>
      <c r="BB29" s="416"/>
      <c r="BC29" s="416"/>
      <c r="BD29" s="416"/>
      <c r="BE29" s="416"/>
    </row>
    <row r="30" spans="1:57" ht="18" customHeight="1" x14ac:dyDescent="0.2">
      <c r="A30" s="571">
        <v>17</v>
      </c>
      <c r="B30" s="796" t="s">
        <v>361</v>
      </c>
      <c r="C30" s="332" t="s">
        <v>360</v>
      </c>
      <c r="D30" s="334">
        <f t="shared" si="0"/>
        <v>69</v>
      </c>
      <c r="E30" s="715">
        <v>17609</v>
      </c>
      <c r="F30" s="331">
        <f t="shared" si="1"/>
        <v>1</v>
      </c>
      <c r="G30" s="331">
        <f t="shared" si="2"/>
        <v>0</v>
      </c>
      <c r="H30" s="331">
        <f t="shared" si="3"/>
        <v>0</v>
      </c>
      <c r="I30" s="331">
        <f t="shared" si="4"/>
        <v>1</v>
      </c>
      <c r="J30" s="331">
        <f t="shared" si="5"/>
        <v>3</v>
      </c>
      <c r="K30" s="722"/>
      <c r="L30" s="327"/>
      <c r="M30" s="327"/>
      <c r="N30" s="327"/>
      <c r="O30" s="327"/>
      <c r="P30" s="327"/>
      <c r="Q30" s="327"/>
      <c r="R30" s="327"/>
      <c r="S30" s="327"/>
      <c r="T30" s="327"/>
      <c r="U30" s="327"/>
      <c r="V30" s="327"/>
      <c r="W30" s="327"/>
      <c r="X30" s="327"/>
      <c r="Y30" s="327"/>
      <c r="Z30" s="722"/>
      <c r="AA30" s="327"/>
      <c r="AB30" s="327"/>
      <c r="AC30" s="573"/>
      <c r="AD30" s="573"/>
      <c r="AE30" s="573"/>
      <c r="AF30" s="308">
        <v>1</v>
      </c>
      <c r="AG30" s="308"/>
      <c r="AH30" s="308"/>
      <c r="AI30" s="308"/>
      <c r="AJ30" s="308"/>
      <c r="AK30" s="308"/>
      <c r="AL30" s="361"/>
      <c r="AM30" s="361"/>
      <c r="AN30" s="361"/>
      <c r="AO30" s="361"/>
      <c r="AP30" s="361"/>
      <c r="AQ30" s="361"/>
      <c r="AR30" s="361"/>
      <c r="AS30" s="361"/>
      <c r="AT30" s="361"/>
      <c r="AU30" s="341"/>
      <c r="AV30" s="408"/>
      <c r="AW30" s="408"/>
      <c r="AX30" s="408"/>
      <c r="AY30" s="366"/>
      <c r="AZ30" s="366"/>
      <c r="BA30" s="366"/>
      <c r="BB30" s="366"/>
      <c r="BC30" s="366"/>
      <c r="BD30" s="366"/>
      <c r="BE30" s="366"/>
    </row>
    <row r="31" spans="1:57" s="330" customFormat="1" ht="18" customHeight="1" x14ac:dyDescent="0.2">
      <c r="A31" s="571">
        <v>21</v>
      </c>
      <c r="B31" s="796" t="s">
        <v>218</v>
      </c>
      <c r="C31" s="332" t="s">
        <v>360</v>
      </c>
      <c r="D31" s="334">
        <f t="shared" si="0"/>
        <v>67</v>
      </c>
      <c r="E31" s="715">
        <v>18190</v>
      </c>
      <c r="F31" s="331">
        <f t="shared" si="1"/>
        <v>1</v>
      </c>
      <c r="G31" s="331">
        <f t="shared" si="2"/>
        <v>0</v>
      </c>
      <c r="H31" s="331">
        <f t="shared" si="3"/>
        <v>0</v>
      </c>
      <c r="I31" s="331">
        <f t="shared" si="4"/>
        <v>1</v>
      </c>
      <c r="J31" s="331">
        <f t="shared" si="5"/>
        <v>3</v>
      </c>
      <c r="K31" s="722"/>
      <c r="L31" s="327"/>
      <c r="M31" s="327"/>
      <c r="N31" s="327"/>
      <c r="O31" s="327"/>
      <c r="P31" s="327"/>
      <c r="Q31" s="327"/>
      <c r="R31" s="327"/>
      <c r="S31" s="327"/>
      <c r="T31" s="327">
        <v>1</v>
      </c>
      <c r="U31" s="327"/>
      <c r="V31" s="327"/>
      <c r="W31" s="327"/>
      <c r="X31" s="327"/>
      <c r="Y31" s="327"/>
      <c r="Z31" s="722"/>
      <c r="AA31" s="327"/>
      <c r="AB31" s="327"/>
      <c r="AC31" s="573"/>
      <c r="AD31" s="573"/>
      <c r="AE31" s="573"/>
      <c r="AF31" s="308"/>
      <c r="AG31" s="308"/>
      <c r="AH31" s="308"/>
      <c r="AI31" s="308"/>
      <c r="AJ31" s="308"/>
      <c r="AK31" s="308"/>
      <c r="AL31" s="361"/>
      <c r="AM31" s="361"/>
      <c r="AN31" s="361"/>
      <c r="AO31" s="361"/>
      <c r="AP31" s="361"/>
      <c r="AQ31" s="361"/>
      <c r="AR31" s="361"/>
      <c r="AS31" s="361"/>
      <c r="AT31" s="361"/>
      <c r="AU31" s="341"/>
      <c r="AV31" s="403"/>
      <c r="AW31" s="403"/>
      <c r="AX31" s="403"/>
      <c r="AY31" s="416"/>
      <c r="AZ31" s="416"/>
      <c r="BA31" s="416"/>
      <c r="BB31" s="416"/>
      <c r="BC31" s="416"/>
      <c r="BD31" s="416"/>
      <c r="BE31" s="416"/>
    </row>
    <row r="32" spans="1:57" ht="18" customHeight="1" x14ac:dyDescent="0.2">
      <c r="A32" s="571">
        <v>30</v>
      </c>
      <c r="B32" s="796" t="s">
        <v>186</v>
      </c>
      <c r="C32" s="332" t="s">
        <v>184</v>
      </c>
      <c r="D32" s="334">
        <f t="shared" si="0"/>
        <v>67</v>
      </c>
      <c r="E32" s="715">
        <v>18127</v>
      </c>
      <c r="F32" s="331">
        <f t="shared" si="1"/>
        <v>1</v>
      </c>
      <c r="G32" s="331">
        <f t="shared" si="2"/>
        <v>0</v>
      </c>
      <c r="H32" s="331">
        <f t="shared" si="3"/>
        <v>0</v>
      </c>
      <c r="I32" s="331">
        <f t="shared" si="4"/>
        <v>1</v>
      </c>
      <c r="J32" s="331">
        <f t="shared" si="5"/>
        <v>3</v>
      </c>
      <c r="K32" s="722"/>
      <c r="L32" s="327"/>
      <c r="M32" s="327"/>
      <c r="N32" s="327"/>
      <c r="O32" s="327"/>
      <c r="P32" s="327"/>
      <c r="Q32" s="327"/>
      <c r="R32" s="327"/>
      <c r="S32" s="327"/>
      <c r="T32" s="327"/>
      <c r="U32" s="327"/>
      <c r="V32" s="327"/>
      <c r="W32" s="327"/>
      <c r="X32" s="327"/>
      <c r="Y32" s="327"/>
      <c r="Z32" s="722"/>
      <c r="AA32" s="327"/>
      <c r="AB32" s="327"/>
      <c r="AC32" s="573"/>
      <c r="AD32" s="573"/>
      <c r="AE32" s="573"/>
      <c r="AF32" s="308"/>
      <c r="AG32" s="308"/>
      <c r="AH32" s="308"/>
      <c r="AI32" s="308">
        <v>1</v>
      </c>
      <c r="AJ32" s="308"/>
      <c r="AK32" s="308"/>
      <c r="AL32" s="361"/>
      <c r="AM32" s="361"/>
      <c r="AN32" s="361"/>
      <c r="AO32" s="361"/>
      <c r="AP32" s="361"/>
      <c r="AQ32" s="361"/>
      <c r="AR32" s="361"/>
      <c r="AS32" s="361"/>
      <c r="AT32" s="361"/>
      <c r="AU32" s="341"/>
      <c r="AV32" s="408"/>
      <c r="AW32" s="408"/>
      <c r="AX32" s="408"/>
      <c r="AY32" s="366"/>
      <c r="AZ32" s="366"/>
      <c r="BA32" s="366"/>
      <c r="BB32" s="366"/>
      <c r="BC32" s="366"/>
      <c r="BD32" s="366"/>
      <c r="BE32" s="366"/>
    </row>
    <row r="33" spans="1:57" s="330" customFormat="1" ht="18" customHeight="1" x14ac:dyDescent="0.2">
      <c r="A33" s="571">
        <v>37</v>
      </c>
      <c r="B33" s="796" t="s">
        <v>217</v>
      </c>
      <c r="C33" s="332" t="s">
        <v>216</v>
      </c>
      <c r="D33" s="334">
        <f t="shared" si="0"/>
        <v>71</v>
      </c>
      <c r="E33" s="715">
        <v>16587</v>
      </c>
      <c r="F33" s="331">
        <f t="shared" si="1"/>
        <v>1</v>
      </c>
      <c r="G33" s="331">
        <f t="shared" si="2"/>
        <v>0</v>
      </c>
      <c r="H33" s="331">
        <f t="shared" si="3"/>
        <v>0</v>
      </c>
      <c r="I33" s="331">
        <f t="shared" si="4"/>
        <v>1</v>
      </c>
      <c r="J33" s="331">
        <f t="shared" si="5"/>
        <v>3</v>
      </c>
      <c r="K33" s="722"/>
      <c r="L33" s="327"/>
      <c r="M33" s="327"/>
      <c r="N33" s="327"/>
      <c r="O33" s="327"/>
      <c r="P33" s="327"/>
      <c r="Q33" s="327"/>
      <c r="R33" s="327"/>
      <c r="S33" s="327"/>
      <c r="T33" s="327">
        <v>1</v>
      </c>
      <c r="U33" s="327"/>
      <c r="V33" s="327"/>
      <c r="W33" s="327"/>
      <c r="X33" s="327"/>
      <c r="Y33" s="327"/>
      <c r="Z33" s="722"/>
      <c r="AA33" s="327"/>
      <c r="AB33" s="327"/>
      <c r="AC33" s="573"/>
      <c r="AD33" s="573"/>
      <c r="AE33" s="573"/>
      <c r="AF33" s="308"/>
      <c r="AG33" s="308"/>
      <c r="AH33" s="308"/>
      <c r="AI33" s="308"/>
      <c r="AJ33" s="308"/>
      <c r="AK33" s="308"/>
      <c r="AL33" s="361"/>
      <c r="AM33" s="361"/>
      <c r="AN33" s="361"/>
      <c r="AO33" s="361"/>
      <c r="AP33" s="361"/>
      <c r="AQ33" s="361"/>
      <c r="AR33" s="361"/>
      <c r="AS33" s="361"/>
      <c r="AT33" s="361"/>
      <c r="AU33" s="341"/>
      <c r="AV33" s="403"/>
      <c r="AW33" s="403"/>
      <c r="AX33" s="403"/>
      <c r="AY33" s="416"/>
      <c r="AZ33" s="416"/>
      <c r="BA33" s="416"/>
      <c r="BB33" s="416"/>
      <c r="BC33" s="416"/>
      <c r="BD33" s="416"/>
      <c r="BE33" s="416"/>
    </row>
    <row r="34" spans="1:57" s="330" customFormat="1" ht="18" customHeight="1" x14ac:dyDescent="0.2">
      <c r="A34" s="571">
        <v>49</v>
      </c>
      <c r="B34" s="796" t="s">
        <v>229</v>
      </c>
      <c r="C34" s="332" t="s">
        <v>230</v>
      </c>
      <c r="D34" s="333">
        <f t="shared" si="0"/>
        <v>69</v>
      </c>
      <c r="E34" s="715">
        <v>17476</v>
      </c>
      <c r="F34" s="331">
        <f t="shared" si="1"/>
        <v>1</v>
      </c>
      <c r="G34" s="331">
        <f t="shared" si="2"/>
        <v>0</v>
      </c>
      <c r="H34" s="331">
        <f t="shared" si="3"/>
        <v>0</v>
      </c>
      <c r="I34" s="331">
        <f t="shared" si="4"/>
        <v>1</v>
      </c>
      <c r="J34" s="331">
        <f t="shared" si="5"/>
        <v>3</v>
      </c>
      <c r="K34" s="722"/>
      <c r="L34" s="327"/>
      <c r="M34" s="327"/>
      <c r="N34" s="327"/>
      <c r="O34" s="327"/>
      <c r="P34" s="327"/>
      <c r="Q34" s="327">
        <v>1</v>
      </c>
      <c r="R34" s="327"/>
      <c r="S34" s="327"/>
      <c r="T34" s="327"/>
      <c r="U34" s="327"/>
      <c r="V34" s="327"/>
      <c r="W34" s="327"/>
      <c r="X34" s="327"/>
      <c r="Y34" s="327"/>
      <c r="Z34" s="722"/>
      <c r="AA34" s="327"/>
      <c r="AB34" s="327"/>
      <c r="AC34" s="731"/>
      <c r="AD34" s="731"/>
      <c r="AE34" s="731"/>
      <c r="AF34" s="732"/>
      <c r="AG34" s="732"/>
      <c r="AH34" s="732"/>
      <c r="AI34" s="732"/>
      <c r="AJ34" s="732"/>
      <c r="AK34" s="732"/>
      <c r="AL34" s="746"/>
      <c r="AM34" s="746"/>
      <c r="AN34" s="746"/>
      <c r="AO34" s="746"/>
      <c r="AP34" s="746"/>
      <c r="AQ34" s="746"/>
      <c r="AR34" s="746"/>
      <c r="AS34" s="746"/>
      <c r="AT34" s="746"/>
      <c r="AU34" s="341"/>
      <c r="AV34" s="403"/>
      <c r="AW34" s="403"/>
      <c r="AX34" s="403"/>
      <c r="AY34" s="416"/>
      <c r="AZ34" s="416"/>
      <c r="BA34" s="416"/>
      <c r="BB34" s="416"/>
      <c r="BC34" s="416"/>
      <c r="BD34" s="416"/>
      <c r="BE34" s="416"/>
    </row>
    <row r="35" spans="1:57" s="330" customFormat="1" ht="18" customHeight="1" x14ac:dyDescent="0.2">
      <c r="A35" s="571">
        <v>57</v>
      </c>
      <c r="B35" s="796" t="s">
        <v>342</v>
      </c>
      <c r="C35" s="332" t="s">
        <v>212</v>
      </c>
      <c r="D35" s="333">
        <f t="shared" si="0"/>
        <v>72</v>
      </c>
      <c r="E35" s="715">
        <v>16528</v>
      </c>
      <c r="F35" s="331">
        <f t="shared" si="1"/>
        <v>1</v>
      </c>
      <c r="G35" s="331">
        <f t="shared" si="2"/>
        <v>0</v>
      </c>
      <c r="H35" s="331">
        <f t="shared" si="3"/>
        <v>0</v>
      </c>
      <c r="I35" s="331">
        <f t="shared" si="4"/>
        <v>1</v>
      </c>
      <c r="J35" s="331">
        <f t="shared" si="5"/>
        <v>3</v>
      </c>
      <c r="K35" s="722"/>
      <c r="L35" s="327"/>
      <c r="M35" s="327"/>
      <c r="N35" s="327">
        <v>1</v>
      </c>
      <c r="O35" s="327"/>
      <c r="P35" s="327"/>
      <c r="Q35" s="327"/>
      <c r="R35" s="327"/>
      <c r="S35" s="327"/>
      <c r="T35" s="327"/>
      <c r="U35" s="327"/>
      <c r="V35" s="327"/>
      <c r="W35" s="327"/>
      <c r="X35" s="327"/>
      <c r="Y35" s="327"/>
      <c r="Z35" s="722"/>
      <c r="AA35" s="327"/>
      <c r="AB35" s="327"/>
      <c r="AC35" s="573"/>
      <c r="AD35" s="573"/>
      <c r="AE35" s="573"/>
      <c r="AF35" s="308"/>
      <c r="AG35" s="308"/>
      <c r="AH35" s="308"/>
      <c r="AI35" s="308"/>
      <c r="AJ35" s="308"/>
      <c r="AK35" s="308"/>
      <c r="AL35" s="361"/>
      <c r="AM35" s="361"/>
      <c r="AN35" s="361"/>
      <c r="AO35" s="361"/>
      <c r="AP35" s="361"/>
      <c r="AQ35" s="361"/>
      <c r="AR35" s="361"/>
      <c r="AS35" s="361"/>
      <c r="AT35" s="361"/>
      <c r="AU35" s="341"/>
      <c r="AV35" s="403"/>
      <c r="AW35" s="403"/>
      <c r="AX35" s="403"/>
      <c r="AY35" s="416"/>
      <c r="AZ35" s="416"/>
      <c r="BA35" s="416"/>
      <c r="BB35" s="416"/>
      <c r="BC35" s="416"/>
      <c r="BD35" s="416"/>
      <c r="BE35" s="416"/>
    </row>
    <row r="36" spans="1:57" s="330" customFormat="1" ht="18" customHeight="1" x14ac:dyDescent="0.2">
      <c r="A36" s="571">
        <v>1</v>
      </c>
      <c r="B36" s="796" t="s">
        <v>305</v>
      </c>
      <c r="C36" s="332" t="s">
        <v>201</v>
      </c>
      <c r="D36" s="333">
        <f t="shared" si="0"/>
        <v>70</v>
      </c>
      <c r="E36" s="715">
        <v>16896</v>
      </c>
      <c r="F36" s="331">
        <f t="shared" si="1"/>
        <v>0</v>
      </c>
      <c r="G36" s="331">
        <f t="shared" si="2"/>
        <v>1</v>
      </c>
      <c r="H36" s="331">
        <f t="shared" si="3"/>
        <v>0</v>
      </c>
      <c r="I36" s="331">
        <f t="shared" si="4"/>
        <v>1</v>
      </c>
      <c r="J36" s="331">
        <f t="shared" si="5"/>
        <v>2</v>
      </c>
      <c r="K36" s="722"/>
      <c r="L36" s="327"/>
      <c r="M36" s="327"/>
      <c r="N36" s="327"/>
      <c r="O36" s="327"/>
      <c r="P36" s="327"/>
      <c r="Q36" s="327"/>
      <c r="R36" s="327">
        <v>1</v>
      </c>
      <c r="S36" s="327"/>
      <c r="T36" s="327"/>
      <c r="U36" s="327"/>
      <c r="V36" s="327"/>
      <c r="W36" s="327"/>
      <c r="X36" s="327"/>
      <c r="Y36" s="327"/>
      <c r="Z36" s="722"/>
      <c r="AA36" s="327"/>
      <c r="AB36" s="327"/>
      <c r="AC36" s="573"/>
      <c r="AD36" s="573"/>
      <c r="AE36" s="573"/>
      <c r="AF36" s="308"/>
      <c r="AG36" s="308"/>
      <c r="AH36" s="308"/>
      <c r="AI36" s="308"/>
      <c r="AJ36" s="308"/>
      <c r="AK36" s="308"/>
      <c r="AL36" s="361"/>
      <c r="AM36" s="361"/>
      <c r="AN36" s="361"/>
      <c r="AO36" s="361"/>
      <c r="AP36" s="361"/>
      <c r="AQ36" s="361"/>
      <c r="AR36" s="361"/>
      <c r="AS36" s="361"/>
      <c r="AT36" s="361"/>
      <c r="AU36" s="341"/>
      <c r="AV36" s="403"/>
      <c r="AW36" s="403"/>
      <c r="AX36" s="403"/>
      <c r="AY36" s="416"/>
      <c r="AZ36" s="416"/>
      <c r="BA36" s="416"/>
      <c r="BB36" s="416"/>
      <c r="BC36" s="416"/>
      <c r="BD36" s="416"/>
      <c r="BE36" s="416"/>
    </row>
    <row r="37" spans="1:57" s="330" customFormat="1" ht="18" customHeight="1" x14ac:dyDescent="0.2">
      <c r="A37" s="571">
        <v>11</v>
      </c>
      <c r="B37" s="796" t="s">
        <v>329</v>
      </c>
      <c r="C37" s="332" t="s">
        <v>201</v>
      </c>
      <c r="D37" s="333">
        <f t="shared" si="0"/>
        <v>71</v>
      </c>
      <c r="E37" s="715">
        <v>16827</v>
      </c>
      <c r="F37" s="331">
        <f t="shared" si="1"/>
        <v>0</v>
      </c>
      <c r="G37" s="331">
        <f t="shared" si="2"/>
        <v>1</v>
      </c>
      <c r="H37" s="331">
        <f t="shared" si="3"/>
        <v>0</v>
      </c>
      <c r="I37" s="331">
        <f t="shared" si="4"/>
        <v>1</v>
      </c>
      <c r="J37" s="331">
        <f t="shared" si="5"/>
        <v>2</v>
      </c>
      <c r="K37" s="722"/>
      <c r="L37" s="327"/>
      <c r="M37" s="327"/>
      <c r="N37" s="327"/>
      <c r="O37" s="327">
        <v>1</v>
      </c>
      <c r="P37" s="327"/>
      <c r="Q37" s="327"/>
      <c r="R37" s="327"/>
      <c r="S37" s="327"/>
      <c r="T37" s="327"/>
      <c r="U37" s="327"/>
      <c r="V37" s="327"/>
      <c r="W37" s="327"/>
      <c r="X37" s="327"/>
      <c r="Y37" s="327"/>
      <c r="Z37" s="722"/>
      <c r="AA37" s="327"/>
      <c r="AB37" s="327"/>
      <c r="AC37" s="573"/>
      <c r="AD37" s="573"/>
      <c r="AE37" s="573"/>
      <c r="AF37" s="308"/>
      <c r="AG37" s="308"/>
      <c r="AH37" s="308"/>
      <c r="AI37" s="308"/>
      <c r="AJ37" s="308"/>
      <c r="AK37" s="308"/>
      <c r="AL37" s="361"/>
      <c r="AM37" s="361"/>
      <c r="AN37" s="361"/>
      <c r="AO37" s="361"/>
      <c r="AP37" s="361"/>
      <c r="AQ37" s="361"/>
      <c r="AR37" s="361"/>
      <c r="AS37" s="361"/>
      <c r="AT37" s="361"/>
      <c r="AU37" s="341"/>
      <c r="AV37" s="403"/>
      <c r="AW37" s="403"/>
      <c r="AX37" s="403"/>
      <c r="AY37" s="416"/>
      <c r="AZ37" s="416"/>
      <c r="BA37" s="416"/>
      <c r="BB37" s="416"/>
      <c r="BC37" s="416"/>
      <c r="BD37" s="416"/>
      <c r="BE37" s="416"/>
    </row>
    <row r="38" spans="1:57" ht="18" customHeight="1" x14ac:dyDescent="0.2">
      <c r="A38" s="571">
        <v>13</v>
      </c>
      <c r="B38" s="796" t="s">
        <v>220</v>
      </c>
      <c r="C38" s="332" t="s">
        <v>360</v>
      </c>
      <c r="D38" s="334">
        <f t="shared" si="0"/>
        <v>71</v>
      </c>
      <c r="E38" s="715">
        <v>16803</v>
      </c>
      <c r="F38" s="331">
        <f t="shared" si="1"/>
        <v>0</v>
      </c>
      <c r="G38" s="331">
        <f t="shared" si="2"/>
        <v>1</v>
      </c>
      <c r="H38" s="331">
        <f t="shared" si="3"/>
        <v>0</v>
      </c>
      <c r="I38" s="331">
        <f t="shared" si="4"/>
        <v>1</v>
      </c>
      <c r="J38" s="331">
        <f t="shared" si="5"/>
        <v>2</v>
      </c>
      <c r="K38" s="722"/>
      <c r="L38" s="327"/>
      <c r="M38" s="327"/>
      <c r="N38" s="327"/>
      <c r="O38" s="327"/>
      <c r="P38" s="327"/>
      <c r="Q38" s="327"/>
      <c r="R38" s="327"/>
      <c r="S38" s="327"/>
      <c r="T38" s="327"/>
      <c r="U38" s="327">
        <v>1</v>
      </c>
      <c r="V38" s="327"/>
      <c r="W38" s="327"/>
      <c r="X38" s="327"/>
      <c r="Y38" s="327"/>
      <c r="Z38" s="722"/>
      <c r="AA38" s="327"/>
      <c r="AB38" s="327"/>
      <c r="AC38" s="573"/>
      <c r="AD38" s="573"/>
      <c r="AE38" s="573"/>
      <c r="AF38" s="308"/>
      <c r="AG38" s="308"/>
      <c r="AH38" s="308"/>
      <c r="AI38" s="308"/>
      <c r="AJ38" s="308"/>
      <c r="AK38" s="308"/>
      <c r="AL38" s="361"/>
      <c r="AM38" s="361"/>
      <c r="AN38" s="361"/>
      <c r="AO38" s="361"/>
      <c r="AP38" s="361"/>
      <c r="AQ38" s="361"/>
      <c r="AR38" s="361"/>
      <c r="AS38" s="361"/>
      <c r="AT38" s="361"/>
      <c r="AU38" s="341"/>
      <c r="AV38" s="408"/>
      <c r="AW38" s="408"/>
      <c r="AX38" s="408"/>
      <c r="AY38" s="366"/>
      <c r="AZ38" s="366"/>
      <c r="BA38" s="366"/>
      <c r="BB38" s="366"/>
      <c r="BC38" s="366"/>
      <c r="BD38" s="366"/>
      <c r="BE38" s="366"/>
    </row>
    <row r="39" spans="1:57" s="330" customFormat="1" ht="18" customHeight="1" x14ac:dyDescent="0.2">
      <c r="A39" s="571">
        <v>2</v>
      </c>
      <c r="B39" s="796" t="s">
        <v>242</v>
      </c>
      <c r="C39" s="332" t="s">
        <v>201</v>
      </c>
      <c r="D39" s="333">
        <f t="shared" si="0"/>
        <v>72</v>
      </c>
      <c r="E39" s="715">
        <v>16405</v>
      </c>
      <c r="F39" s="331">
        <f t="shared" si="1"/>
        <v>0</v>
      </c>
      <c r="G39" s="331">
        <f t="shared" si="2"/>
        <v>0</v>
      </c>
      <c r="H39" s="331">
        <f t="shared" si="3"/>
        <v>1</v>
      </c>
      <c r="I39" s="331">
        <f t="shared" si="4"/>
        <v>1</v>
      </c>
      <c r="J39" s="331">
        <f t="shared" si="5"/>
        <v>1</v>
      </c>
      <c r="K39" s="327"/>
      <c r="L39" s="327"/>
      <c r="M39" s="327"/>
      <c r="N39" s="327"/>
      <c r="O39" s="327"/>
      <c r="P39" s="327"/>
      <c r="Q39" s="327"/>
      <c r="R39" s="327"/>
      <c r="S39" s="327"/>
      <c r="T39" s="327"/>
      <c r="U39" s="327"/>
      <c r="V39" s="327"/>
      <c r="W39" s="327"/>
      <c r="X39" s="327"/>
      <c r="Y39" s="327"/>
      <c r="Z39" s="722"/>
      <c r="AA39" s="327"/>
      <c r="AB39" s="327"/>
      <c r="AC39" s="573"/>
      <c r="AD39" s="573"/>
      <c r="AE39" s="573"/>
      <c r="AF39" s="308"/>
      <c r="AG39" s="308"/>
      <c r="AH39" s="308"/>
      <c r="AI39" s="308"/>
      <c r="AJ39" s="308"/>
      <c r="AK39" s="308">
        <v>1</v>
      </c>
      <c r="AL39" s="361"/>
      <c r="AM39" s="361"/>
      <c r="AN39" s="361"/>
      <c r="AO39" s="361"/>
      <c r="AP39" s="361"/>
      <c r="AQ39" s="361"/>
      <c r="AR39" s="361"/>
      <c r="AS39" s="361"/>
      <c r="AT39" s="361"/>
      <c r="AU39" s="341"/>
      <c r="AV39" s="403"/>
      <c r="AW39" s="403"/>
      <c r="AX39" s="403"/>
    </row>
    <row r="40" spans="1:57" ht="18" customHeight="1" x14ac:dyDescent="0.2">
      <c r="A40" s="571">
        <v>6</v>
      </c>
      <c r="B40" s="796" t="s">
        <v>663</v>
      </c>
      <c r="C40" s="332" t="s">
        <v>687</v>
      </c>
      <c r="D40" s="333">
        <f t="shared" si="0"/>
        <v>75</v>
      </c>
      <c r="E40" s="715">
        <v>15245</v>
      </c>
      <c r="F40" s="331">
        <f t="shared" si="1"/>
        <v>0</v>
      </c>
      <c r="G40" s="331">
        <f t="shared" si="2"/>
        <v>0</v>
      </c>
      <c r="H40" s="331">
        <f t="shared" si="3"/>
        <v>1</v>
      </c>
      <c r="I40" s="331">
        <f t="shared" si="4"/>
        <v>1</v>
      </c>
      <c r="J40" s="331">
        <f t="shared" si="5"/>
        <v>1</v>
      </c>
      <c r="K40" s="327"/>
      <c r="L40" s="327"/>
      <c r="M40" s="327"/>
      <c r="N40" s="327"/>
      <c r="O40" s="327"/>
      <c r="P40" s="327"/>
      <c r="Q40" s="327"/>
      <c r="R40" s="327"/>
      <c r="S40" s="327"/>
      <c r="T40" s="327"/>
      <c r="U40" s="327"/>
      <c r="V40" s="327"/>
      <c r="W40" s="327"/>
      <c r="X40" s="327"/>
      <c r="Y40" s="327"/>
      <c r="Z40" s="722"/>
      <c r="AA40" s="327"/>
      <c r="AB40" s="327">
        <v>1</v>
      </c>
      <c r="AC40" s="573"/>
      <c r="AD40" s="573"/>
      <c r="AE40" s="573"/>
      <c r="AF40" s="308"/>
      <c r="AG40" s="308"/>
      <c r="AH40" s="308"/>
      <c r="AI40" s="308"/>
      <c r="AJ40" s="308"/>
      <c r="AK40" s="308"/>
      <c r="AL40" s="361"/>
      <c r="AM40" s="361"/>
      <c r="AN40" s="361"/>
      <c r="AO40" s="361"/>
      <c r="AP40" s="361"/>
      <c r="AQ40" s="361"/>
      <c r="AR40" s="361"/>
      <c r="AS40" s="361"/>
      <c r="AT40" s="361"/>
      <c r="AU40" s="341"/>
      <c r="AV40" s="408"/>
      <c r="AW40" s="408"/>
      <c r="AX40" s="408"/>
    </row>
    <row r="41" spans="1:57" s="330" customFormat="1" ht="18" customHeight="1" x14ac:dyDescent="0.2">
      <c r="A41" s="571">
        <v>23</v>
      </c>
      <c r="B41" s="796" t="s">
        <v>325</v>
      </c>
      <c r="C41" s="332" t="s">
        <v>184</v>
      </c>
      <c r="D41" s="333">
        <f t="shared" ref="D41:D69" si="6">DATEDIF(E41,$AC$5,"y")</f>
        <v>67</v>
      </c>
      <c r="E41" s="715">
        <v>18326</v>
      </c>
      <c r="F41" s="331">
        <f t="shared" ref="F41:F69" si="7">SUM(K41,N41,Q41,T41,W41,Z41,AC41,AF41,AI41,AL41,AO41,AR41)</f>
        <v>0</v>
      </c>
      <c r="G41" s="331">
        <f t="shared" ref="G41:G69" si="8">SUM(L41,O41,R41,U41,X41,AA41,AD41,AG41,AJ41,AM41,AP41,AS41)</f>
        <v>0</v>
      </c>
      <c r="H41" s="331">
        <f t="shared" ref="H41:H69" si="9">SUM(M41,P41,S41,V41,Y41,AB41,AE41,AH41,AK41,AN41,AQ41,AT41)</f>
        <v>1</v>
      </c>
      <c r="I41" s="331">
        <f t="shared" ref="I41:I69" si="10">SUM(F41:H41)</f>
        <v>1</v>
      </c>
      <c r="J41" s="331">
        <f t="shared" ref="J41:J69" si="11">SUM(H41+G41*2+F41*3)</f>
        <v>1</v>
      </c>
      <c r="K41" s="327"/>
      <c r="L41" s="327"/>
      <c r="M41" s="327"/>
      <c r="N41" s="327"/>
      <c r="O41" s="327"/>
      <c r="P41" s="327">
        <v>1</v>
      </c>
      <c r="Q41" s="327"/>
      <c r="R41" s="327"/>
      <c r="S41" s="327"/>
      <c r="T41" s="327"/>
      <c r="U41" s="327"/>
      <c r="V41" s="327"/>
      <c r="W41" s="327"/>
      <c r="X41" s="327"/>
      <c r="Y41" s="327"/>
      <c r="Z41" s="722"/>
      <c r="AA41" s="327"/>
      <c r="AB41" s="327"/>
      <c r="AC41" s="573"/>
      <c r="AD41" s="573"/>
      <c r="AE41" s="573"/>
      <c r="AF41" s="308"/>
      <c r="AG41" s="308"/>
      <c r="AH41" s="308"/>
      <c r="AI41" s="308"/>
      <c r="AJ41" s="308"/>
      <c r="AK41" s="308"/>
      <c r="AL41" s="361"/>
      <c r="AM41" s="361"/>
      <c r="AN41" s="361"/>
      <c r="AO41" s="361"/>
      <c r="AP41" s="361"/>
      <c r="AQ41" s="361"/>
      <c r="AR41" s="361"/>
      <c r="AS41" s="361"/>
      <c r="AT41" s="361"/>
      <c r="AU41" s="341"/>
      <c r="AV41" s="403"/>
      <c r="AW41" s="403"/>
      <c r="AX41" s="403"/>
    </row>
    <row r="42" spans="1:57" ht="18" customHeight="1" x14ac:dyDescent="0.2">
      <c r="A42" s="571">
        <v>25</v>
      </c>
      <c r="B42" s="796" t="s">
        <v>361</v>
      </c>
      <c r="C42" s="332" t="s">
        <v>184</v>
      </c>
      <c r="D42" s="334">
        <f t="shared" si="6"/>
        <v>68</v>
      </c>
      <c r="E42" s="715">
        <v>17939</v>
      </c>
      <c r="F42" s="331">
        <f t="shared" si="7"/>
        <v>0</v>
      </c>
      <c r="G42" s="331">
        <f t="shared" si="8"/>
        <v>0</v>
      </c>
      <c r="H42" s="331">
        <f t="shared" si="9"/>
        <v>1</v>
      </c>
      <c r="I42" s="331">
        <f t="shared" si="10"/>
        <v>1</v>
      </c>
      <c r="J42" s="331">
        <f t="shared" si="11"/>
        <v>1</v>
      </c>
      <c r="K42" s="327"/>
      <c r="L42" s="327"/>
      <c r="M42" s="327"/>
      <c r="N42" s="327"/>
      <c r="O42" s="327"/>
      <c r="P42" s="327"/>
      <c r="Q42" s="327"/>
      <c r="R42" s="327"/>
      <c r="S42" s="327"/>
      <c r="T42" s="327"/>
      <c r="U42" s="327"/>
      <c r="V42" s="327">
        <v>1</v>
      </c>
      <c r="W42" s="327"/>
      <c r="X42" s="327"/>
      <c r="Y42" s="327"/>
      <c r="Z42" s="722"/>
      <c r="AA42" s="327"/>
      <c r="AB42" s="327"/>
      <c r="AC42" s="573"/>
      <c r="AD42" s="573"/>
      <c r="AE42" s="573"/>
      <c r="AF42" s="308"/>
      <c r="AG42" s="308"/>
      <c r="AH42" s="308"/>
      <c r="AI42" s="308"/>
      <c r="AJ42" s="308"/>
      <c r="AK42" s="308"/>
      <c r="AL42" s="361"/>
      <c r="AM42" s="361"/>
      <c r="AN42" s="361"/>
      <c r="AO42" s="361"/>
      <c r="AP42" s="361"/>
      <c r="AQ42" s="361"/>
      <c r="AR42" s="361"/>
      <c r="AS42" s="361"/>
      <c r="AT42" s="361"/>
      <c r="AU42" s="341"/>
      <c r="AV42" s="408"/>
      <c r="AW42" s="408"/>
      <c r="AX42" s="408"/>
    </row>
    <row r="43" spans="1:57" ht="18" customHeight="1" x14ac:dyDescent="0.2">
      <c r="A43" s="571">
        <v>27</v>
      </c>
      <c r="B43" s="796" t="s">
        <v>627</v>
      </c>
      <c r="C43" s="332" t="s">
        <v>184</v>
      </c>
      <c r="D43" s="334">
        <f t="shared" si="6"/>
        <v>76</v>
      </c>
      <c r="E43" s="715">
        <v>14959</v>
      </c>
      <c r="F43" s="331">
        <f t="shared" si="7"/>
        <v>0</v>
      </c>
      <c r="G43" s="331">
        <f t="shared" si="8"/>
        <v>0</v>
      </c>
      <c r="H43" s="331">
        <f t="shared" si="9"/>
        <v>1</v>
      </c>
      <c r="I43" s="331">
        <f t="shared" si="10"/>
        <v>1</v>
      </c>
      <c r="J43" s="331">
        <f t="shared" si="11"/>
        <v>1</v>
      </c>
      <c r="K43" s="327"/>
      <c r="L43" s="327"/>
      <c r="M43" s="327"/>
      <c r="N43" s="327"/>
      <c r="O43" s="327"/>
      <c r="P43" s="327">
        <v>1</v>
      </c>
      <c r="Q43" s="327"/>
      <c r="R43" s="327"/>
      <c r="S43" s="327"/>
      <c r="T43" s="327"/>
      <c r="U43" s="327"/>
      <c r="V43" s="327"/>
      <c r="W43" s="327"/>
      <c r="X43" s="327"/>
      <c r="Y43" s="327"/>
      <c r="Z43" s="722"/>
      <c r="AA43" s="327"/>
      <c r="AB43" s="327"/>
      <c r="AC43" s="573"/>
      <c r="AD43" s="573"/>
      <c r="AE43" s="573"/>
      <c r="AF43" s="308"/>
      <c r="AG43" s="308"/>
      <c r="AH43" s="308"/>
      <c r="AI43" s="308"/>
      <c r="AJ43" s="308"/>
      <c r="AK43" s="308"/>
      <c r="AL43" s="361"/>
      <c r="AM43" s="361"/>
      <c r="AN43" s="361"/>
      <c r="AO43" s="361"/>
      <c r="AP43" s="361"/>
      <c r="AQ43" s="361"/>
      <c r="AR43" s="361"/>
      <c r="AS43" s="361"/>
      <c r="AT43" s="361"/>
      <c r="AU43" s="341"/>
      <c r="AV43" s="408"/>
      <c r="AW43" s="408"/>
      <c r="AX43" s="408"/>
    </row>
    <row r="44" spans="1:57" ht="18" customHeight="1" x14ac:dyDescent="0.2">
      <c r="A44" s="571">
        <v>28</v>
      </c>
      <c r="B44" s="796" t="s">
        <v>390</v>
      </c>
      <c r="C44" s="332" t="s">
        <v>184</v>
      </c>
      <c r="D44" s="334">
        <f t="shared" si="6"/>
        <v>77</v>
      </c>
      <c r="E44" s="715">
        <v>14337</v>
      </c>
      <c r="F44" s="331">
        <f t="shared" si="7"/>
        <v>0</v>
      </c>
      <c r="G44" s="331">
        <f t="shared" si="8"/>
        <v>0</v>
      </c>
      <c r="H44" s="331">
        <f t="shared" si="9"/>
        <v>1</v>
      </c>
      <c r="I44" s="331">
        <f t="shared" si="10"/>
        <v>1</v>
      </c>
      <c r="J44" s="331">
        <f t="shared" si="11"/>
        <v>1</v>
      </c>
      <c r="K44" s="327"/>
      <c r="L44" s="327"/>
      <c r="M44" s="327"/>
      <c r="N44" s="327"/>
      <c r="O44" s="327"/>
      <c r="P44" s="327"/>
      <c r="Q44" s="327"/>
      <c r="R44" s="327"/>
      <c r="S44" s="327">
        <v>1</v>
      </c>
      <c r="T44" s="327"/>
      <c r="U44" s="327"/>
      <c r="V44" s="327"/>
      <c r="W44" s="327"/>
      <c r="X44" s="327"/>
      <c r="Y44" s="327"/>
      <c r="Z44" s="722"/>
      <c r="AA44" s="327"/>
      <c r="AB44" s="327"/>
      <c r="AC44" s="573"/>
      <c r="AD44" s="573"/>
      <c r="AE44" s="573"/>
      <c r="AF44" s="308"/>
      <c r="AG44" s="308"/>
      <c r="AH44" s="308"/>
      <c r="AI44" s="308"/>
      <c r="AJ44" s="308"/>
      <c r="AK44" s="308"/>
      <c r="AL44" s="361"/>
      <c r="AM44" s="361"/>
      <c r="AN44" s="361"/>
      <c r="AO44" s="361"/>
      <c r="AP44" s="361"/>
      <c r="AQ44" s="361"/>
      <c r="AR44" s="361"/>
      <c r="AS44" s="361"/>
      <c r="AT44" s="361"/>
      <c r="AU44" s="341"/>
      <c r="AV44" s="408"/>
      <c r="AW44" s="408"/>
      <c r="AX44" s="408"/>
    </row>
    <row r="45" spans="1:57" s="330" customFormat="1" ht="18" customHeight="1" x14ac:dyDescent="0.2">
      <c r="A45" s="571">
        <v>29</v>
      </c>
      <c r="B45" s="796" t="s">
        <v>185</v>
      </c>
      <c r="C45" s="332" t="s">
        <v>184</v>
      </c>
      <c r="D45" s="334">
        <f t="shared" si="6"/>
        <v>72</v>
      </c>
      <c r="E45" s="715">
        <v>16439</v>
      </c>
      <c r="F45" s="331">
        <f t="shared" si="7"/>
        <v>0</v>
      </c>
      <c r="G45" s="331">
        <f t="shared" si="8"/>
        <v>0</v>
      </c>
      <c r="H45" s="331">
        <f t="shared" si="9"/>
        <v>1</v>
      </c>
      <c r="I45" s="331">
        <f t="shared" si="10"/>
        <v>1</v>
      </c>
      <c r="J45" s="331">
        <f t="shared" si="11"/>
        <v>1</v>
      </c>
      <c r="K45" s="327"/>
      <c r="L45" s="327"/>
      <c r="M45" s="327"/>
      <c r="N45" s="327"/>
      <c r="O45" s="327"/>
      <c r="P45" s="327"/>
      <c r="Q45" s="327"/>
      <c r="R45" s="327"/>
      <c r="S45" s="327"/>
      <c r="T45" s="327"/>
      <c r="U45" s="327"/>
      <c r="V45" s="327"/>
      <c r="W45" s="327"/>
      <c r="X45" s="327"/>
      <c r="Y45" s="327"/>
      <c r="Z45" s="722"/>
      <c r="AA45" s="327"/>
      <c r="AB45" s="327">
        <v>1</v>
      </c>
      <c r="AC45" s="573"/>
      <c r="AD45" s="573"/>
      <c r="AE45" s="573"/>
      <c r="AF45" s="308"/>
      <c r="AG45" s="308"/>
      <c r="AH45" s="308"/>
      <c r="AI45" s="308"/>
      <c r="AJ45" s="308"/>
      <c r="AK45" s="308"/>
      <c r="AL45" s="361"/>
      <c r="AM45" s="361"/>
      <c r="AN45" s="361"/>
      <c r="AO45" s="361"/>
      <c r="AP45" s="361"/>
      <c r="AQ45" s="361"/>
      <c r="AR45" s="361"/>
      <c r="AS45" s="361"/>
      <c r="AT45" s="361"/>
      <c r="AU45" s="341"/>
      <c r="AV45" s="403"/>
      <c r="AW45" s="403"/>
      <c r="AX45" s="403"/>
    </row>
    <row r="46" spans="1:57" s="330" customFormat="1" ht="18" customHeight="1" x14ac:dyDescent="0.2">
      <c r="A46" s="571">
        <v>35</v>
      </c>
      <c r="B46" s="796" t="s">
        <v>677</v>
      </c>
      <c r="C46" s="332" t="s">
        <v>216</v>
      </c>
      <c r="D46" s="334">
        <f t="shared" si="6"/>
        <v>81</v>
      </c>
      <c r="E46" s="715">
        <v>13240</v>
      </c>
      <c r="F46" s="331">
        <f t="shared" si="7"/>
        <v>0</v>
      </c>
      <c r="G46" s="331">
        <f t="shared" si="8"/>
        <v>0</v>
      </c>
      <c r="H46" s="331">
        <f t="shared" si="9"/>
        <v>1</v>
      </c>
      <c r="I46" s="331">
        <f t="shared" si="10"/>
        <v>1</v>
      </c>
      <c r="J46" s="331">
        <f t="shared" si="11"/>
        <v>1</v>
      </c>
      <c r="K46" s="327"/>
      <c r="L46" s="327"/>
      <c r="M46" s="327"/>
      <c r="N46" s="327"/>
      <c r="O46" s="327"/>
      <c r="P46" s="327"/>
      <c r="Q46" s="327"/>
      <c r="R46" s="327"/>
      <c r="S46" s="327"/>
      <c r="T46" s="327"/>
      <c r="U46" s="327"/>
      <c r="V46" s="327"/>
      <c r="W46" s="327"/>
      <c r="X46" s="327"/>
      <c r="Y46" s="327"/>
      <c r="Z46" s="722"/>
      <c r="AA46" s="327"/>
      <c r="AB46" s="327"/>
      <c r="AC46" s="573"/>
      <c r="AD46" s="573"/>
      <c r="AE46" s="573"/>
      <c r="AF46" s="308"/>
      <c r="AG46" s="308"/>
      <c r="AH46" s="308">
        <v>1</v>
      </c>
      <c r="AI46" s="308"/>
      <c r="AJ46" s="308"/>
      <c r="AK46" s="308"/>
      <c r="AL46" s="361"/>
      <c r="AM46" s="361"/>
      <c r="AN46" s="361"/>
      <c r="AO46" s="361"/>
      <c r="AP46" s="361"/>
      <c r="AQ46" s="361"/>
      <c r="AR46" s="361"/>
      <c r="AS46" s="361"/>
      <c r="AT46" s="361"/>
      <c r="AU46" s="341"/>
      <c r="AV46" s="403"/>
      <c r="AW46" s="403"/>
      <c r="AX46" s="403"/>
    </row>
    <row r="47" spans="1:57" ht="18" customHeight="1" x14ac:dyDescent="0.2">
      <c r="A47" s="571">
        <v>36</v>
      </c>
      <c r="B47" s="796" t="s">
        <v>394</v>
      </c>
      <c r="C47" s="332" t="s">
        <v>216</v>
      </c>
      <c r="D47" s="334">
        <f t="shared" si="6"/>
        <v>76</v>
      </c>
      <c r="E47" s="715">
        <v>15061</v>
      </c>
      <c r="F47" s="331">
        <f t="shared" si="7"/>
        <v>0</v>
      </c>
      <c r="G47" s="331">
        <f t="shared" si="8"/>
        <v>0</v>
      </c>
      <c r="H47" s="331">
        <f t="shared" si="9"/>
        <v>1</v>
      </c>
      <c r="I47" s="331">
        <f t="shared" si="10"/>
        <v>1</v>
      </c>
      <c r="J47" s="331">
        <f t="shared" si="11"/>
        <v>1</v>
      </c>
      <c r="K47" s="327"/>
      <c r="L47" s="327"/>
      <c r="M47" s="327"/>
      <c r="N47" s="327"/>
      <c r="O47" s="327"/>
      <c r="P47" s="327"/>
      <c r="Q47" s="327"/>
      <c r="R47" s="327"/>
      <c r="S47" s="327"/>
      <c r="T47" s="327"/>
      <c r="U47" s="327"/>
      <c r="V47" s="327"/>
      <c r="W47" s="327"/>
      <c r="X47" s="327"/>
      <c r="Y47" s="327"/>
      <c r="Z47" s="722"/>
      <c r="AA47" s="327"/>
      <c r="AB47" s="327"/>
      <c r="AC47" s="573"/>
      <c r="AD47" s="573"/>
      <c r="AE47" s="573"/>
      <c r="AF47" s="308"/>
      <c r="AG47" s="308"/>
      <c r="AH47" s="308">
        <v>1</v>
      </c>
      <c r="AI47" s="308"/>
      <c r="AJ47" s="308"/>
      <c r="AK47" s="308"/>
      <c r="AL47" s="361"/>
      <c r="AM47" s="361"/>
      <c r="AN47" s="361"/>
      <c r="AO47" s="361"/>
      <c r="AP47" s="361"/>
      <c r="AQ47" s="361"/>
      <c r="AR47" s="361"/>
      <c r="AS47" s="361"/>
      <c r="AT47" s="361"/>
      <c r="AU47" s="341"/>
      <c r="AV47" s="408"/>
      <c r="AW47" s="408"/>
      <c r="AX47" s="408"/>
    </row>
    <row r="48" spans="1:57" s="330" customFormat="1" ht="18" customHeight="1" x14ac:dyDescent="0.2">
      <c r="A48" s="571">
        <v>38</v>
      </c>
      <c r="B48" s="796" t="s">
        <v>626</v>
      </c>
      <c r="C48" s="332" t="s">
        <v>216</v>
      </c>
      <c r="D48" s="334">
        <f t="shared" si="6"/>
        <v>69</v>
      </c>
      <c r="E48" s="715">
        <v>17520</v>
      </c>
      <c r="F48" s="331">
        <f t="shared" si="7"/>
        <v>0</v>
      </c>
      <c r="G48" s="331">
        <f t="shared" si="8"/>
        <v>0</v>
      </c>
      <c r="H48" s="331">
        <f t="shared" si="9"/>
        <v>1</v>
      </c>
      <c r="I48" s="331">
        <f t="shared" si="10"/>
        <v>1</v>
      </c>
      <c r="J48" s="331">
        <f t="shared" si="11"/>
        <v>1</v>
      </c>
      <c r="K48" s="327"/>
      <c r="L48" s="327"/>
      <c r="M48" s="327"/>
      <c r="N48" s="327"/>
      <c r="O48" s="327"/>
      <c r="P48" s="327">
        <v>1</v>
      </c>
      <c r="Q48" s="327"/>
      <c r="R48" s="327"/>
      <c r="S48" s="327"/>
      <c r="T48" s="327"/>
      <c r="U48" s="327"/>
      <c r="V48" s="327"/>
      <c r="W48" s="327"/>
      <c r="X48" s="327"/>
      <c r="Y48" s="327"/>
      <c r="Z48" s="722"/>
      <c r="AA48" s="327"/>
      <c r="AB48" s="327"/>
      <c r="AC48" s="573"/>
      <c r="AD48" s="573"/>
      <c r="AE48" s="573"/>
      <c r="AF48" s="308"/>
      <c r="AG48" s="308"/>
      <c r="AH48" s="308"/>
      <c r="AI48" s="308"/>
      <c r="AJ48" s="308"/>
      <c r="AK48" s="308"/>
      <c r="AL48" s="361"/>
      <c r="AM48" s="361"/>
      <c r="AN48" s="361"/>
      <c r="AO48" s="361"/>
      <c r="AP48" s="361"/>
      <c r="AQ48" s="361"/>
      <c r="AR48" s="361"/>
      <c r="AS48" s="361"/>
      <c r="AT48" s="361"/>
      <c r="AU48" s="341"/>
      <c r="AV48" s="403"/>
      <c r="AW48" s="403"/>
      <c r="AX48" s="403"/>
    </row>
    <row r="49" spans="1:50" ht="18" customHeight="1" x14ac:dyDescent="0.2">
      <c r="A49" s="571">
        <v>53</v>
      </c>
      <c r="B49" s="796" t="s">
        <v>672</v>
      </c>
      <c r="C49" s="332" t="s">
        <v>231</v>
      </c>
      <c r="D49" s="333">
        <f t="shared" si="6"/>
        <v>73</v>
      </c>
      <c r="E49" s="715">
        <v>15917</v>
      </c>
      <c r="F49" s="331">
        <f t="shared" si="7"/>
        <v>0</v>
      </c>
      <c r="G49" s="331">
        <f t="shared" si="8"/>
        <v>0</v>
      </c>
      <c r="H49" s="331">
        <f t="shared" si="9"/>
        <v>1</v>
      </c>
      <c r="I49" s="331">
        <f t="shared" si="10"/>
        <v>1</v>
      </c>
      <c r="J49" s="331">
        <f t="shared" si="11"/>
        <v>1</v>
      </c>
      <c r="K49" s="327"/>
      <c r="L49" s="327"/>
      <c r="M49" s="327"/>
      <c r="N49" s="327"/>
      <c r="O49" s="327"/>
      <c r="P49" s="327"/>
      <c r="Q49" s="327"/>
      <c r="R49" s="327"/>
      <c r="S49" s="327"/>
      <c r="T49" s="327"/>
      <c r="U49" s="327"/>
      <c r="V49" s="327"/>
      <c r="W49" s="327"/>
      <c r="X49" s="327"/>
      <c r="Y49" s="327"/>
      <c r="Z49" s="722"/>
      <c r="AA49" s="327"/>
      <c r="AB49" s="327"/>
      <c r="AC49" s="731"/>
      <c r="AD49" s="731"/>
      <c r="AE49" s="731"/>
      <c r="AF49" s="732"/>
      <c r="AG49" s="732"/>
      <c r="AH49" s="732">
        <v>1</v>
      </c>
      <c r="AI49" s="732"/>
      <c r="AJ49" s="732"/>
      <c r="AK49" s="732"/>
      <c r="AL49" s="746"/>
      <c r="AM49" s="746"/>
      <c r="AN49" s="746"/>
      <c r="AO49" s="746"/>
      <c r="AP49" s="746"/>
      <c r="AQ49" s="746"/>
      <c r="AR49" s="746"/>
      <c r="AS49" s="746"/>
      <c r="AT49" s="746"/>
      <c r="AU49" s="341"/>
      <c r="AV49" s="408"/>
      <c r="AW49" s="408"/>
      <c r="AX49" s="408"/>
    </row>
    <row r="50" spans="1:50" s="330" customFormat="1" ht="18" customHeight="1" x14ac:dyDescent="0.2">
      <c r="A50" s="571">
        <v>56</v>
      </c>
      <c r="B50" s="796" t="s">
        <v>192</v>
      </c>
      <c r="C50" s="332" t="s">
        <v>212</v>
      </c>
      <c r="D50" s="333">
        <f t="shared" si="6"/>
        <v>71</v>
      </c>
      <c r="E50" s="715">
        <v>16728</v>
      </c>
      <c r="F50" s="331">
        <f t="shared" si="7"/>
        <v>0</v>
      </c>
      <c r="G50" s="331">
        <f t="shared" si="8"/>
        <v>0</v>
      </c>
      <c r="H50" s="331">
        <f t="shared" si="9"/>
        <v>1</v>
      </c>
      <c r="I50" s="331">
        <f t="shared" si="10"/>
        <v>1</v>
      </c>
      <c r="J50" s="331">
        <f t="shared" si="11"/>
        <v>1</v>
      </c>
      <c r="K50" s="327"/>
      <c r="L50" s="327"/>
      <c r="M50" s="327"/>
      <c r="N50" s="327"/>
      <c r="O50" s="327"/>
      <c r="P50" s="327">
        <v>1</v>
      </c>
      <c r="Q50" s="327"/>
      <c r="R50" s="327"/>
      <c r="S50" s="327"/>
      <c r="T50" s="327"/>
      <c r="U50" s="327"/>
      <c r="V50" s="327"/>
      <c r="W50" s="327"/>
      <c r="X50" s="327"/>
      <c r="Y50" s="327"/>
      <c r="Z50" s="722"/>
      <c r="AA50" s="327"/>
      <c r="AB50" s="327"/>
      <c r="AC50" s="573"/>
      <c r="AD50" s="573"/>
      <c r="AE50" s="573"/>
      <c r="AF50" s="308"/>
      <c r="AG50" s="308"/>
      <c r="AH50" s="308"/>
      <c r="AI50" s="308"/>
      <c r="AJ50" s="308"/>
      <c r="AK50" s="308"/>
      <c r="AL50" s="361"/>
      <c r="AM50" s="361"/>
      <c r="AN50" s="361"/>
      <c r="AO50" s="361"/>
      <c r="AP50" s="361"/>
      <c r="AQ50" s="361"/>
      <c r="AR50" s="361"/>
      <c r="AS50" s="361"/>
      <c r="AT50" s="361"/>
      <c r="AU50" s="341"/>
      <c r="AV50" s="403"/>
      <c r="AW50" s="403"/>
      <c r="AX50" s="403"/>
    </row>
    <row r="51" spans="1:50" ht="18" customHeight="1" x14ac:dyDescent="0.2">
      <c r="A51" s="571">
        <v>60</v>
      </c>
      <c r="B51" s="796" t="s">
        <v>344</v>
      </c>
      <c r="C51" s="332" t="s">
        <v>212</v>
      </c>
      <c r="D51" s="333">
        <f t="shared" si="6"/>
        <v>75</v>
      </c>
      <c r="E51" s="715">
        <v>15120</v>
      </c>
      <c r="F51" s="331">
        <f t="shared" si="7"/>
        <v>0</v>
      </c>
      <c r="G51" s="331">
        <f t="shared" si="8"/>
        <v>0</v>
      </c>
      <c r="H51" s="331">
        <f t="shared" si="9"/>
        <v>1</v>
      </c>
      <c r="I51" s="331">
        <f t="shared" si="10"/>
        <v>1</v>
      </c>
      <c r="J51" s="331">
        <f t="shared" si="11"/>
        <v>1</v>
      </c>
      <c r="K51" s="327"/>
      <c r="L51" s="327"/>
      <c r="M51" s="327"/>
      <c r="N51" s="327"/>
      <c r="O51" s="327"/>
      <c r="P51" s="327">
        <v>1</v>
      </c>
      <c r="Q51" s="327"/>
      <c r="R51" s="327"/>
      <c r="S51" s="327"/>
      <c r="T51" s="327"/>
      <c r="U51" s="327"/>
      <c r="V51" s="327"/>
      <c r="W51" s="327"/>
      <c r="X51" s="327"/>
      <c r="Y51" s="327"/>
      <c r="Z51" s="722"/>
      <c r="AA51" s="327"/>
      <c r="AB51" s="327"/>
      <c r="AC51" s="573"/>
      <c r="AD51" s="573"/>
      <c r="AE51" s="573"/>
      <c r="AF51" s="308"/>
      <c r="AG51" s="308"/>
      <c r="AH51" s="308"/>
      <c r="AI51" s="308"/>
      <c r="AJ51" s="308"/>
      <c r="AK51" s="308"/>
      <c r="AL51" s="361"/>
      <c r="AM51" s="361"/>
      <c r="AN51" s="361"/>
      <c r="AO51" s="361"/>
      <c r="AP51" s="361"/>
      <c r="AQ51" s="361"/>
      <c r="AR51" s="361"/>
      <c r="AS51" s="361"/>
      <c r="AT51" s="361"/>
      <c r="AU51" s="341"/>
      <c r="AV51" s="408"/>
      <c r="AW51" s="408"/>
      <c r="AX51" s="408"/>
    </row>
    <row r="52" spans="1:50" s="330" customFormat="1" ht="18" customHeight="1" x14ac:dyDescent="0.2">
      <c r="A52" s="571">
        <v>3</v>
      </c>
      <c r="B52" s="796" t="s">
        <v>328</v>
      </c>
      <c r="C52" s="332" t="s">
        <v>201</v>
      </c>
      <c r="D52" s="333">
        <f t="shared" si="6"/>
        <v>69</v>
      </c>
      <c r="E52" s="715">
        <v>17292</v>
      </c>
      <c r="F52" s="331">
        <f t="shared" si="7"/>
        <v>0</v>
      </c>
      <c r="G52" s="331">
        <f t="shared" si="8"/>
        <v>0</v>
      </c>
      <c r="H52" s="331">
        <f t="shared" si="9"/>
        <v>0</v>
      </c>
      <c r="I52" s="331">
        <f t="shared" si="10"/>
        <v>0</v>
      </c>
      <c r="J52" s="331">
        <f t="shared" si="11"/>
        <v>0</v>
      </c>
      <c r="K52" s="327"/>
      <c r="L52" s="327"/>
      <c r="M52" s="327"/>
      <c r="N52" s="327"/>
      <c r="O52" s="327"/>
      <c r="P52" s="327"/>
      <c r="Q52" s="327"/>
      <c r="R52" s="327"/>
      <c r="S52" s="327"/>
      <c r="T52" s="327"/>
      <c r="U52" s="327"/>
      <c r="V52" s="327"/>
      <c r="W52" s="327"/>
      <c r="X52" s="327"/>
      <c r="Y52" s="327"/>
      <c r="Z52" s="722"/>
      <c r="AA52" s="327"/>
      <c r="AB52" s="327"/>
      <c r="AC52" s="573"/>
      <c r="AD52" s="573"/>
      <c r="AE52" s="573"/>
      <c r="AF52" s="308"/>
      <c r="AG52" s="308"/>
      <c r="AH52" s="308"/>
      <c r="AI52" s="308"/>
      <c r="AJ52" s="308"/>
      <c r="AK52" s="308"/>
      <c r="AL52" s="361"/>
      <c r="AM52" s="361"/>
      <c r="AN52" s="361"/>
      <c r="AO52" s="361"/>
      <c r="AP52" s="361"/>
      <c r="AQ52" s="361"/>
      <c r="AR52" s="361"/>
      <c r="AS52" s="361"/>
      <c r="AT52" s="361"/>
      <c r="AU52" s="341"/>
      <c r="AV52" s="403"/>
      <c r="AW52" s="403"/>
      <c r="AX52" s="403"/>
    </row>
    <row r="53" spans="1:50" ht="18" customHeight="1" x14ac:dyDescent="0.2">
      <c r="A53" s="571">
        <v>4</v>
      </c>
      <c r="B53" s="796" t="s">
        <v>204</v>
      </c>
      <c r="C53" s="332" t="s">
        <v>201</v>
      </c>
      <c r="D53" s="333">
        <f t="shared" si="6"/>
        <v>66</v>
      </c>
      <c r="E53" s="715">
        <v>18627</v>
      </c>
      <c r="F53" s="331">
        <f t="shared" si="7"/>
        <v>0</v>
      </c>
      <c r="G53" s="331">
        <f t="shared" si="8"/>
        <v>0</v>
      </c>
      <c r="H53" s="331">
        <f t="shared" si="9"/>
        <v>0</v>
      </c>
      <c r="I53" s="331">
        <f t="shared" si="10"/>
        <v>0</v>
      </c>
      <c r="J53" s="331">
        <f t="shared" si="11"/>
        <v>0</v>
      </c>
      <c r="K53" s="327"/>
      <c r="L53" s="327"/>
      <c r="M53" s="327"/>
      <c r="N53" s="327"/>
      <c r="O53" s="327"/>
      <c r="P53" s="327"/>
      <c r="Q53" s="327"/>
      <c r="R53" s="327"/>
      <c r="S53" s="327"/>
      <c r="T53" s="327"/>
      <c r="U53" s="327"/>
      <c r="V53" s="327"/>
      <c r="W53" s="327"/>
      <c r="X53" s="327"/>
      <c r="Y53" s="327"/>
      <c r="Z53" s="722"/>
      <c r="AA53" s="327"/>
      <c r="AB53" s="327"/>
      <c r="AC53" s="573"/>
      <c r="AD53" s="573"/>
      <c r="AE53" s="573"/>
      <c r="AF53" s="308"/>
      <c r="AG53" s="308"/>
      <c r="AH53" s="308"/>
      <c r="AI53" s="308"/>
      <c r="AJ53" s="308"/>
      <c r="AK53" s="308"/>
      <c r="AL53" s="361"/>
      <c r="AM53" s="361"/>
      <c r="AN53" s="361"/>
      <c r="AO53" s="361"/>
      <c r="AP53" s="361"/>
      <c r="AQ53" s="361"/>
      <c r="AR53" s="361"/>
      <c r="AS53" s="361"/>
      <c r="AT53" s="361"/>
      <c r="AU53" s="341"/>
      <c r="AV53" s="408"/>
      <c r="AW53" s="408"/>
      <c r="AX53" s="408"/>
    </row>
    <row r="54" spans="1:50" s="330" customFormat="1" ht="18" customHeight="1" x14ac:dyDescent="0.2">
      <c r="A54" s="571">
        <v>31</v>
      </c>
      <c r="B54" s="796" t="s">
        <v>362</v>
      </c>
      <c r="C54" s="332" t="s">
        <v>216</v>
      </c>
      <c r="D54" s="333">
        <f t="shared" si="6"/>
        <v>68</v>
      </c>
      <c r="E54" s="715">
        <v>17676</v>
      </c>
      <c r="F54" s="331">
        <f t="shared" si="7"/>
        <v>0</v>
      </c>
      <c r="G54" s="331">
        <f t="shared" si="8"/>
        <v>0</v>
      </c>
      <c r="H54" s="331">
        <f t="shared" si="9"/>
        <v>0</v>
      </c>
      <c r="I54" s="331">
        <f t="shared" si="10"/>
        <v>0</v>
      </c>
      <c r="J54" s="331">
        <f t="shared" si="11"/>
        <v>0</v>
      </c>
      <c r="K54" s="327"/>
      <c r="L54" s="327"/>
      <c r="M54" s="327"/>
      <c r="N54" s="327"/>
      <c r="O54" s="327"/>
      <c r="P54" s="327"/>
      <c r="Q54" s="327"/>
      <c r="R54" s="327"/>
      <c r="S54" s="327"/>
      <c r="T54" s="327"/>
      <c r="U54" s="327"/>
      <c r="V54" s="327"/>
      <c r="W54" s="327"/>
      <c r="X54" s="327"/>
      <c r="Y54" s="327"/>
      <c r="Z54" s="722"/>
      <c r="AA54" s="327"/>
      <c r="AB54" s="327"/>
      <c r="AC54" s="573"/>
      <c r="AD54" s="573"/>
      <c r="AE54" s="573"/>
      <c r="AF54" s="308"/>
      <c r="AG54" s="308"/>
      <c r="AH54" s="308"/>
      <c r="AI54" s="308"/>
      <c r="AJ54" s="308"/>
      <c r="AK54" s="308"/>
      <c r="AL54" s="361"/>
      <c r="AM54" s="361"/>
      <c r="AN54" s="361"/>
      <c r="AO54" s="361"/>
      <c r="AP54" s="361"/>
      <c r="AQ54" s="361"/>
      <c r="AR54" s="361"/>
      <c r="AS54" s="361"/>
      <c r="AT54" s="361"/>
      <c r="AU54" s="341"/>
      <c r="AV54" s="403"/>
      <c r="AW54" s="403"/>
      <c r="AX54" s="403"/>
    </row>
    <row r="55" spans="1:50" ht="18" customHeight="1" x14ac:dyDescent="0.2">
      <c r="A55" s="571">
        <v>32</v>
      </c>
      <c r="B55" s="796" t="s">
        <v>242</v>
      </c>
      <c r="C55" s="332" t="s">
        <v>216</v>
      </c>
      <c r="D55" s="333">
        <f t="shared" si="6"/>
        <v>66</v>
      </c>
      <c r="E55" s="715">
        <v>18541</v>
      </c>
      <c r="F55" s="331">
        <f t="shared" si="7"/>
        <v>0</v>
      </c>
      <c r="G55" s="331">
        <f t="shared" si="8"/>
        <v>0</v>
      </c>
      <c r="H55" s="331">
        <f t="shared" si="9"/>
        <v>0</v>
      </c>
      <c r="I55" s="331">
        <f t="shared" si="10"/>
        <v>0</v>
      </c>
      <c r="J55" s="331">
        <f t="shared" si="11"/>
        <v>0</v>
      </c>
      <c r="K55" s="327"/>
      <c r="L55" s="327"/>
      <c r="M55" s="327"/>
      <c r="N55" s="327"/>
      <c r="O55" s="327"/>
      <c r="P55" s="327"/>
      <c r="Q55" s="327"/>
      <c r="R55" s="327"/>
      <c r="S55" s="327"/>
      <c r="T55" s="327"/>
      <c r="U55" s="327"/>
      <c r="V55" s="327"/>
      <c r="W55" s="327"/>
      <c r="X55" s="327"/>
      <c r="Y55" s="327"/>
      <c r="Z55" s="722"/>
      <c r="AA55" s="327"/>
      <c r="AB55" s="327"/>
      <c r="AC55" s="573"/>
      <c r="AD55" s="573"/>
      <c r="AE55" s="573"/>
      <c r="AF55" s="308"/>
      <c r="AG55" s="308"/>
      <c r="AH55" s="308"/>
      <c r="AI55" s="308"/>
      <c r="AJ55" s="308"/>
      <c r="AK55" s="308"/>
      <c r="AL55" s="361"/>
      <c r="AM55" s="361"/>
      <c r="AN55" s="361"/>
      <c r="AO55" s="361"/>
      <c r="AP55" s="361"/>
      <c r="AQ55" s="361"/>
      <c r="AR55" s="361"/>
      <c r="AS55" s="361"/>
      <c r="AT55" s="361"/>
      <c r="AU55" s="341"/>
      <c r="AV55" s="408"/>
      <c r="AW55" s="408"/>
      <c r="AX55" s="408"/>
    </row>
    <row r="56" spans="1:50" s="330" customFormat="1" ht="18" customHeight="1" x14ac:dyDescent="0.2">
      <c r="A56" s="571">
        <v>34</v>
      </c>
      <c r="B56" s="796" t="s">
        <v>363</v>
      </c>
      <c r="C56" s="332" t="s">
        <v>216</v>
      </c>
      <c r="D56" s="334">
        <f t="shared" si="6"/>
        <v>73</v>
      </c>
      <c r="E56" s="715">
        <v>15995</v>
      </c>
      <c r="F56" s="331">
        <f t="shared" si="7"/>
        <v>0</v>
      </c>
      <c r="G56" s="331">
        <f t="shared" si="8"/>
        <v>0</v>
      </c>
      <c r="H56" s="331">
        <f t="shared" si="9"/>
        <v>0</v>
      </c>
      <c r="I56" s="331">
        <f t="shared" si="10"/>
        <v>0</v>
      </c>
      <c r="J56" s="331">
        <f t="shared" si="11"/>
        <v>0</v>
      </c>
      <c r="K56" s="327"/>
      <c r="L56" s="327"/>
      <c r="M56" s="327"/>
      <c r="N56" s="327"/>
      <c r="O56" s="327"/>
      <c r="P56" s="327"/>
      <c r="Q56" s="327"/>
      <c r="R56" s="327"/>
      <c r="S56" s="327"/>
      <c r="T56" s="327"/>
      <c r="U56" s="327"/>
      <c r="V56" s="327"/>
      <c r="W56" s="327"/>
      <c r="X56" s="327"/>
      <c r="Y56" s="327"/>
      <c r="Z56" s="722"/>
      <c r="AA56" s="327"/>
      <c r="AB56" s="327"/>
      <c r="AC56" s="573"/>
      <c r="AD56" s="573"/>
      <c r="AE56" s="573"/>
      <c r="AF56" s="308"/>
      <c r="AG56" s="308"/>
      <c r="AH56" s="308"/>
      <c r="AI56" s="308"/>
      <c r="AJ56" s="308"/>
      <c r="AK56" s="308"/>
      <c r="AL56" s="361"/>
      <c r="AM56" s="361"/>
      <c r="AN56" s="361"/>
      <c r="AO56" s="361"/>
      <c r="AP56" s="361"/>
      <c r="AQ56" s="361"/>
      <c r="AR56" s="361"/>
      <c r="AS56" s="361"/>
      <c r="AT56" s="361"/>
      <c r="AU56" s="341"/>
      <c r="AV56" s="443"/>
      <c r="AW56" s="443"/>
      <c r="AX56" s="443"/>
    </row>
    <row r="57" spans="1:50" ht="18" customHeight="1" x14ac:dyDescent="0.2">
      <c r="A57" s="571">
        <v>39</v>
      </c>
      <c r="B57" s="796" t="s">
        <v>364</v>
      </c>
      <c r="C57" s="332" t="s">
        <v>216</v>
      </c>
      <c r="D57" s="334">
        <f t="shared" si="6"/>
        <v>71</v>
      </c>
      <c r="E57" s="715">
        <v>16621</v>
      </c>
      <c r="F57" s="331">
        <f t="shared" si="7"/>
        <v>0</v>
      </c>
      <c r="G57" s="331">
        <f t="shared" si="8"/>
        <v>0</v>
      </c>
      <c r="H57" s="331">
        <f t="shared" si="9"/>
        <v>0</v>
      </c>
      <c r="I57" s="331">
        <f t="shared" si="10"/>
        <v>0</v>
      </c>
      <c r="J57" s="331">
        <f t="shared" si="11"/>
        <v>0</v>
      </c>
      <c r="K57" s="327"/>
      <c r="L57" s="327"/>
      <c r="M57" s="327"/>
      <c r="N57" s="327"/>
      <c r="O57" s="327"/>
      <c r="P57" s="327"/>
      <c r="Q57" s="327"/>
      <c r="R57" s="327"/>
      <c r="S57" s="327"/>
      <c r="T57" s="327"/>
      <c r="U57" s="327"/>
      <c r="V57" s="327"/>
      <c r="W57" s="327"/>
      <c r="X57" s="327"/>
      <c r="Y57" s="327"/>
      <c r="Z57" s="722"/>
      <c r="AA57" s="327"/>
      <c r="AB57" s="327"/>
      <c r="AC57" s="573"/>
      <c r="AD57" s="573"/>
      <c r="AE57" s="573"/>
      <c r="AF57" s="308"/>
      <c r="AG57" s="308"/>
      <c r="AH57" s="308"/>
      <c r="AI57" s="308"/>
      <c r="AJ57" s="308"/>
      <c r="AK57" s="308"/>
      <c r="AL57" s="361"/>
      <c r="AM57" s="361"/>
      <c r="AN57" s="361"/>
      <c r="AO57" s="361"/>
      <c r="AP57" s="361"/>
      <c r="AQ57" s="361"/>
      <c r="AR57" s="361"/>
      <c r="AS57" s="361"/>
      <c r="AT57" s="361"/>
      <c r="AU57" s="341"/>
      <c r="AV57" s="386"/>
      <c r="AW57" s="386"/>
      <c r="AX57" s="386"/>
    </row>
    <row r="58" spans="1:50" s="330" customFormat="1" ht="18" customHeight="1" x14ac:dyDescent="0.2">
      <c r="A58" s="571">
        <v>41</v>
      </c>
      <c r="B58" s="796" t="s">
        <v>311</v>
      </c>
      <c r="C58" s="332" t="s">
        <v>365</v>
      </c>
      <c r="D58" s="333">
        <f t="shared" si="6"/>
        <v>73</v>
      </c>
      <c r="E58" s="715">
        <v>15978</v>
      </c>
      <c r="F58" s="331">
        <f t="shared" si="7"/>
        <v>0</v>
      </c>
      <c r="G58" s="331">
        <f t="shared" si="8"/>
        <v>0</v>
      </c>
      <c r="H58" s="331">
        <f t="shared" si="9"/>
        <v>0</v>
      </c>
      <c r="I58" s="331">
        <f t="shared" si="10"/>
        <v>0</v>
      </c>
      <c r="J58" s="331">
        <f t="shared" si="11"/>
        <v>0</v>
      </c>
      <c r="K58" s="327"/>
      <c r="L58" s="327"/>
      <c r="M58" s="327"/>
      <c r="N58" s="327"/>
      <c r="O58" s="327"/>
      <c r="P58" s="327"/>
      <c r="Q58" s="327"/>
      <c r="R58" s="327"/>
      <c r="S58" s="327"/>
      <c r="T58" s="327"/>
      <c r="U58" s="327"/>
      <c r="V58" s="327"/>
      <c r="W58" s="327"/>
      <c r="X58" s="327"/>
      <c r="Y58" s="327"/>
      <c r="Z58" s="722"/>
      <c r="AA58" s="327"/>
      <c r="AB58" s="327"/>
      <c r="AC58" s="573"/>
      <c r="AD58" s="573"/>
      <c r="AE58" s="573"/>
      <c r="AF58" s="308"/>
      <c r="AG58" s="308"/>
      <c r="AH58" s="308"/>
      <c r="AI58" s="308"/>
      <c r="AJ58" s="308"/>
      <c r="AK58" s="308"/>
      <c r="AL58" s="361"/>
      <c r="AM58" s="361"/>
      <c r="AN58" s="361"/>
      <c r="AO58" s="361"/>
      <c r="AP58" s="361"/>
      <c r="AQ58" s="361"/>
      <c r="AR58" s="361"/>
      <c r="AS58" s="361"/>
      <c r="AT58" s="361"/>
      <c r="AU58" s="341"/>
      <c r="AV58" s="403"/>
      <c r="AW58" s="403"/>
      <c r="AX58" s="403"/>
    </row>
    <row r="59" spans="1:50" ht="18" customHeight="1" x14ac:dyDescent="0.2">
      <c r="A59" s="571">
        <v>42</v>
      </c>
      <c r="B59" s="796" t="s">
        <v>366</v>
      </c>
      <c r="C59" s="332" t="s">
        <v>365</v>
      </c>
      <c r="D59" s="457">
        <f t="shared" si="6"/>
        <v>79</v>
      </c>
      <c r="E59" s="715">
        <v>13913</v>
      </c>
      <c r="F59" s="331">
        <f t="shared" si="7"/>
        <v>0</v>
      </c>
      <c r="G59" s="331">
        <f t="shared" si="8"/>
        <v>0</v>
      </c>
      <c r="H59" s="331">
        <f t="shared" si="9"/>
        <v>0</v>
      </c>
      <c r="I59" s="331">
        <f t="shared" si="10"/>
        <v>0</v>
      </c>
      <c r="J59" s="331">
        <f t="shared" si="11"/>
        <v>0</v>
      </c>
      <c r="K59" s="327"/>
      <c r="L59" s="327"/>
      <c r="M59" s="327"/>
      <c r="N59" s="327"/>
      <c r="O59" s="327"/>
      <c r="P59" s="327"/>
      <c r="Q59" s="327"/>
      <c r="R59" s="327"/>
      <c r="S59" s="327"/>
      <c r="T59" s="327"/>
      <c r="U59" s="327"/>
      <c r="V59" s="327"/>
      <c r="W59" s="327"/>
      <c r="X59" s="327"/>
      <c r="Y59" s="327"/>
      <c r="Z59" s="722"/>
      <c r="AA59" s="327"/>
      <c r="AB59" s="327"/>
      <c r="AC59" s="573"/>
      <c r="AD59" s="573"/>
      <c r="AE59" s="573"/>
      <c r="AF59" s="308"/>
      <c r="AG59" s="308"/>
      <c r="AH59" s="308"/>
      <c r="AI59" s="308"/>
      <c r="AJ59" s="308"/>
      <c r="AK59" s="308"/>
      <c r="AL59" s="361"/>
      <c r="AM59" s="361"/>
      <c r="AN59" s="361"/>
      <c r="AO59" s="361"/>
      <c r="AP59" s="361"/>
      <c r="AQ59" s="361"/>
      <c r="AR59" s="361"/>
      <c r="AS59" s="361"/>
      <c r="AT59" s="361"/>
      <c r="AU59" s="341"/>
      <c r="AV59" s="408"/>
      <c r="AW59" s="408"/>
      <c r="AX59" s="408"/>
    </row>
    <row r="60" spans="1:50" s="330" customFormat="1" ht="18" customHeight="1" x14ac:dyDescent="0.2">
      <c r="A60" s="571">
        <v>43</v>
      </c>
      <c r="B60" s="796" t="s">
        <v>254</v>
      </c>
      <c r="C60" s="332" t="s">
        <v>365</v>
      </c>
      <c r="D60" s="596">
        <f t="shared" si="6"/>
        <v>76</v>
      </c>
      <c r="E60" s="715">
        <v>14918</v>
      </c>
      <c r="F60" s="331">
        <f t="shared" si="7"/>
        <v>0</v>
      </c>
      <c r="G60" s="331">
        <f t="shared" si="8"/>
        <v>0</v>
      </c>
      <c r="H60" s="331">
        <f t="shared" si="9"/>
        <v>0</v>
      </c>
      <c r="I60" s="331">
        <f t="shared" si="10"/>
        <v>0</v>
      </c>
      <c r="J60" s="331">
        <f t="shared" si="11"/>
        <v>0</v>
      </c>
      <c r="K60" s="327"/>
      <c r="L60" s="327"/>
      <c r="M60" s="327"/>
      <c r="N60" s="327"/>
      <c r="O60" s="327"/>
      <c r="P60" s="327"/>
      <c r="Q60" s="327"/>
      <c r="R60" s="327"/>
      <c r="S60" s="327"/>
      <c r="T60" s="327"/>
      <c r="U60" s="327"/>
      <c r="V60" s="327"/>
      <c r="W60" s="327"/>
      <c r="X60" s="327"/>
      <c r="Y60" s="327"/>
      <c r="Z60" s="722"/>
      <c r="AA60" s="327"/>
      <c r="AB60" s="327"/>
      <c r="AC60" s="573"/>
      <c r="AD60" s="573"/>
      <c r="AE60" s="573"/>
      <c r="AF60" s="308"/>
      <c r="AG60" s="308"/>
      <c r="AH60" s="308"/>
      <c r="AI60" s="308"/>
      <c r="AJ60" s="308"/>
      <c r="AK60" s="308"/>
      <c r="AL60" s="361"/>
      <c r="AM60" s="361"/>
      <c r="AN60" s="361"/>
      <c r="AO60" s="361"/>
      <c r="AP60" s="361"/>
      <c r="AQ60" s="361"/>
      <c r="AR60" s="361"/>
      <c r="AS60" s="361"/>
      <c r="AT60" s="361"/>
      <c r="AU60" s="341"/>
      <c r="AV60" s="443"/>
      <c r="AW60" s="443"/>
      <c r="AX60" s="443"/>
    </row>
    <row r="61" spans="1:50" s="330" customFormat="1" ht="18" customHeight="1" x14ac:dyDescent="0.2">
      <c r="A61" s="571">
        <v>44</v>
      </c>
      <c r="B61" s="796" t="s">
        <v>351</v>
      </c>
      <c r="C61" s="332" t="s">
        <v>365</v>
      </c>
      <c r="D61" s="596">
        <f t="shared" si="6"/>
        <v>73</v>
      </c>
      <c r="E61" s="715">
        <v>16037</v>
      </c>
      <c r="F61" s="331">
        <f t="shared" si="7"/>
        <v>0</v>
      </c>
      <c r="G61" s="331">
        <f t="shared" si="8"/>
        <v>0</v>
      </c>
      <c r="H61" s="331">
        <f t="shared" si="9"/>
        <v>0</v>
      </c>
      <c r="I61" s="331">
        <f t="shared" si="10"/>
        <v>0</v>
      </c>
      <c r="J61" s="331">
        <f t="shared" si="11"/>
        <v>0</v>
      </c>
      <c r="K61" s="327"/>
      <c r="L61" s="327"/>
      <c r="M61" s="327"/>
      <c r="N61" s="327"/>
      <c r="O61" s="327"/>
      <c r="P61" s="327"/>
      <c r="Q61" s="327"/>
      <c r="R61" s="327"/>
      <c r="S61" s="327"/>
      <c r="T61" s="327"/>
      <c r="U61" s="327"/>
      <c r="V61" s="327"/>
      <c r="W61" s="327"/>
      <c r="X61" s="327"/>
      <c r="Y61" s="327"/>
      <c r="Z61" s="722"/>
      <c r="AA61" s="327"/>
      <c r="AB61" s="327"/>
      <c r="AC61" s="573"/>
      <c r="AD61" s="573"/>
      <c r="AE61" s="573"/>
      <c r="AF61" s="308"/>
      <c r="AG61" s="308"/>
      <c r="AH61" s="308"/>
      <c r="AI61" s="308"/>
      <c r="AJ61" s="308"/>
      <c r="AK61" s="308"/>
      <c r="AL61" s="361"/>
      <c r="AM61" s="361"/>
      <c r="AN61" s="361"/>
      <c r="AO61" s="361"/>
      <c r="AP61" s="361"/>
      <c r="AQ61" s="361"/>
      <c r="AR61" s="361"/>
      <c r="AS61" s="361"/>
      <c r="AT61" s="361"/>
      <c r="AU61" s="341"/>
      <c r="AV61" s="443"/>
      <c r="AW61" s="443"/>
      <c r="AX61" s="443"/>
    </row>
    <row r="62" spans="1:50" s="330" customFormat="1" ht="18" customHeight="1" x14ac:dyDescent="0.2">
      <c r="A62" s="571">
        <v>45</v>
      </c>
      <c r="B62" s="796" t="s">
        <v>350</v>
      </c>
      <c r="C62" s="332" t="s">
        <v>365</v>
      </c>
      <c r="D62" s="596">
        <f t="shared" si="6"/>
        <v>78</v>
      </c>
      <c r="E62" s="715">
        <v>14287</v>
      </c>
      <c r="F62" s="331">
        <f t="shared" si="7"/>
        <v>0</v>
      </c>
      <c r="G62" s="331">
        <f t="shared" si="8"/>
        <v>0</v>
      </c>
      <c r="H62" s="331">
        <f t="shared" si="9"/>
        <v>0</v>
      </c>
      <c r="I62" s="331">
        <f t="shared" si="10"/>
        <v>0</v>
      </c>
      <c r="J62" s="331">
        <f t="shared" si="11"/>
        <v>0</v>
      </c>
      <c r="K62" s="327"/>
      <c r="L62" s="327"/>
      <c r="M62" s="327"/>
      <c r="N62" s="327"/>
      <c r="O62" s="327"/>
      <c r="P62" s="327"/>
      <c r="Q62" s="327"/>
      <c r="R62" s="327"/>
      <c r="S62" s="327"/>
      <c r="T62" s="327"/>
      <c r="U62" s="327"/>
      <c r="V62" s="327"/>
      <c r="W62" s="327"/>
      <c r="X62" s="327"/>
      <c r="Y62" s="327"/>
      <c r="Z62" s="722"/>
      <c r="AA62" s="327"/>
      <c r="AB62" s="327"/>
      <c r="AC62" s="573"/>
      <c r="AD62" s="573"/>
      <c r="AE62" s="573"/>
      <c r="AF62" s="308"/>
      <c r="AG62" s="308"/>
      <c r="AH62" s="308"/>
      <c r="AI62" s="308"/>
      <c r="AJ62" s="308"/>
      <c r="AK62" s="308"/>
      <c r="AL62" s="361"/>
      <c r="AM62" s="361"/>
      <c r="AN62" s="361"/>
      <c r="AO62" s="361"/>
      <c r="AP62" s="361"/>
      <c r="AQ62" s="361"/>
      <c r="AR62" s="361"/>
      <c r="AS62" s="361"/>
      <c r="AT62" s="361"/>
      <c r="AU62" s="341"/>
      <c r="AV62" s="443"/>
      <c r="AW62" s="443"/>
      <c r="AX62" s="443"/>
    </row>
    <row r="63" spans="1:50" ht="18" customHeight="1" x14ac:dyDescent="0.2">
      <c r="A63" s="571">
        <v>46</v>
      </c>
      <c r="B63" s="796" t="s">
        <v>620</v>
      </c>
      <c r="C63" s="332" t="s">
        <v>365</v>
      </c>
      <c r="D63" s="334">
        <f t="shared" si="6"/>
        <v>69</v>
      </c>
      <c r="E63" s="715">
        <v>17370</v>
      </c>
      <c r="F63" s="331">
        <f t="shared" si="7"/>
        <v>0</v>
      </c>
      <c r="G63" s="331">
        <f t="shared" si="8"/>
        <v>0</v>
      </c>
      <c r="H63" s="331">
        <f t="shared" si="9"/>
        <v>0</v>
      </c>
      <c r="I63" s="331">
        <f t="shared" si="10"/>
        <v>0</v>
      </c>
      <c r="J63" s="331">
        <f t="shared" si="11"/>
        <v>0</v>
      </c>
      <c r="K63" s="327"/>
      <c r="L63" s="327"/>
      <c r="M63" s="327"/>
      <c r="N63" s="327"/>
      <c r="O63" s="327"/>
      <c r="P63" s="327"/>
      <c r="Q63" s="327"/>
      <c r="R63" s="327"/>
      <c r="S63" s="327"/>
      <c r="T63" s="327"/>
      <c r="U63" s="327"/>
      <c r="V63" s="327"/>
      <c r="W63" s="327"/>
      <c r="X63" s="327"/>
      <c r="Y63" s="327"/>
      <c r="Z63" s="722"/>
      <c r="AA63" s="327"/>
      <c r="AB63" s="327"/>
      <c r="AC63" s="573"/>
      <c r="AD63" s="573"/>
      <c r="AE63" s="573"/>
      <c r="AF63" s="308"/>
      <c r="AG63" s="308"/>
      <c r="AH63" s="308"/>
      <c r="AI63" s="308"/>
      <c r="AJ63" s="308"/>
      <c r="AK63" s="308"/>
      <c r="AL63" s="361"/>
      <c r="AM63" s="361"/>
      <c r="AN63" s="361"/>
      <c r="AO63" s="361"/>
      <c r="AP63" s="361"/>
      <c r="AQ63" s="361"/>
      <c r="AR63" s="361"/>
      <c r="AS63" s="361"/>
      <c r="AT63" s="361"/>
      <c r="AU63" s="341"/>
      <c r="AV63" s="386"/>
      <c r="AW63" s="386"/>
      <c r="AX63" s="386"/>
    </row>
    <row r="64" spans="1:50" s="330" customFormat="1" ht="18" customHeight="1" x14ac:dyDescent="0.2">
      <c r="A64" s="571">
        <v>47</v>
      </c>
      <c r="B64" s="796" t="s">
        <v>228</v>
      </c>
      <c r="C64" s="332" t="s">
        <v>365</v>
      </c>
      <c r="D64" s="596">
        <f t="shared" si="6"/>
        <v>77</v>
      </c>
      <c r="E64" s="715">
        <v>14380</v>
      </c>
      <c r="F64" s="331">
        <f t="shared" si="7"/>
        <v>0</v>
      </c>
      <c r="G64" s="331">
        <f t="shared" si="8"/>
        <v>0</v>
      </c>
      <c r="H64" s="331">
        <f t="shared" si="9"/>
        <v>0</v>
      </c>
      <c r="I64" s="331">
        <f t="shared" si="10"/>
        <v>0</v>
      </c>
      <c r="J64" s="331">
        <f t="shared" si="11"/>
        <v>0</v>
      </c>
      <c r="K64" s="327"/>
      <c r="L64" s="327"/>
      <c r="M64" s="327"/>
      <c r="N64" s="327"/>
      <c r="O64" s="327"/>
      <c r="P64" s="327"/>
      <c r="Q64" s="327"/>
      <c r="R64" s="327"/>
      <c r="S64" s="327"/>
      <c r="T64" s="327"/>
      <c r="U64" s="327"/>
      <c r="V64" s="327"/>
      <c r="W64" s="327"/>
      <c r="X64" s="327"/>
      <c r="Y64" s="327"/>
      <c r="Z64" s="722"/>
      <c r="AA64" s="327"/>
      <c r="AB64" s="327"/>
      <c r="AC64" s="573"/>
      <c r="AD64" s="573"/>
      <c r="AE64" s="573"/>
      <c r="AF64" s="308"/>
      <c r="AG64" s="308"/>
      <c r="AH64" s="308"/>
      <c r="AI64" s="308"/>
      <c r="AJ64" s="308"/>
      <c r="AK64" s="308"/>
      <c r="AL64" s="361"/>
      <c r="AM64" s="361"/>
      <c r="AN64" s="361"/>
      <c r="AO64" s="361"/>
      <c r="AP64" s="361"/>
      <c r="AQ64" s="361"/>
      <c r="AR64" s="361"/>
      <c r="AS64" s="361"/>
      <c r="AT64" s="361"/>
      <c r="AU64" s="341"/>
      <c r="AV64" s="403"/>
      <c r="AW64" s="403"/>
      <c r="AX64" s="403"/>
    </row>
    <row r="65" spans="1:50" ht="18" customHeight="1" x14ac:dyDescent="0.2">
      <c r="A65" s="571">
        <v>52</v>
      </c>
      <c r="B65" s="796" t="s">
        <v>369</v>
      </c>
      <c r="C65" s="332" t="s">
        <v>689</v>
      </c>
      <c r="D65" s="457">
        <f t="shared" si="6"/>
        <v>75</v>
      </c>
      <c r="E65" s="715">
        <v>15321</v>
      </c>
      <c r="F65" s="331">
        <f t="shared" si="7"/>
        <v>0</v>
      </c>
      <c r="G65" s="331">
        <f t="shared" si="8"/>
        <v>0</v>
      </c>
      <c r="H65" s="331">
        <f t="shared" si="9"/>
        <v>0</v>
      </c>
      <c r="I65" s="331">
        <f t="shared" si="10"/>
        <v>0</v>
      </c>
      <c r="J65" s="331">
        <f t="shared" si="11"/>
        <v>0</v>
      </c>
      <c r="K65" s="327"/>
      <c r="L65" s="327"/>
      <c r="M65" s="327"/>
      <c r="N65" s="327"/>
      <c r="O65" s="327"/>
      <c r="P65" s="327"/>
      <c r="Q65" s="327"/>
      <c r="R65" s="327"/>
      <c r="S65" s="327"/>
      <c r="T65" s="327"/>
      <c r="U65" s="327"/>
      <c r="V65" s="327"/>
      <c r="W65" s="327"/>
      <c r="X65" s="327"/>
      <c r="Y65" s="327"/>
      <c r="Z65" s="722"/>
      <c r="AA65" s="327"/>
      <c r="AB65" s="327"/>
      <c r="AC65" s="731"/>
      <c r="AD65" s="731"/>
      <c r="AE65" s="731"/>
      <c r="AF65" s="732"/>
      <c r="AG65" s="732"/>
      <c r="AH65" s="732"/>
      <c r="AI65" s="732"/>
      <c r="AJ65" s="732"/>
      <c r="AK65" s="732"/>
      <c r="AL65" s="746"/>
      <c r="AM65" s="746"/>
      <c r="AN65" s="746"/>
      <c r="AO65" s="746"/>
      <c r="AP65" s="746"/>
      <c r="AQ65" s="746"/>
      <c r="AR65" s="746"/>
      <c r="AS65" s="746"/>
      <c r="AT65" s="746"/>
      <c r="AU65" s="341"/>
      <c r="AV65" s="408"/>
      <c r="AW65" s="408"/>
      <c r="AX65" s="408"/>
    </row>
    <row r="66" spans="1:50" s="330" customFormat="1" ht="18" customHeight="1" x14ac:dyDescent="0.2">
      <c r="A66" s="571">
        <v>55</v>
      </c>
      <c r="B66" s="796" t="s">
        <v>195</v>
      </c>
      <c r="C66" s="332" t="s">
        <v>689</v>
      </c>
      <c r="D66" s="457">
        <f t="shared" si="6"/>
        <v>74</v>
      </c>
      <c r="E66" s="715">
        <v>15743</v>
      </c>
      <c r="F66" s="331">
        <f t="shared" si="7"/>
        <v>0</v>
      </c>
      <c r="G66" s="331">
        <f t="shared" si="8"/>
        <v>0</v>
      </c>
      <c r="H66" s="331">
        <f t="shared" si="9"/>
        <v>0</v>
      </c>
      <c r="I66" s="331">
        <f t="shared" si="10"/>
        <v>0</v>
      </c>
      <c r="J66" s="331">
        <f t="shared" si="11"/>
        <v>0</v>
      </c>
      <c r="K66" s="327"/>
      <c r="L66" s="327"/>
      <c r="M66" s="327"/>
      <c r="N66" s="327"/>
      <c r="O66" s="327"/>
      <c r="P66" s="327"/>
      <c r="Q66" s="327"/>
      <c r="R66" s="327"/>
      <c r="S66" s="327"/>
      <c r="T66" s="327"/>
      <c r="U66" s="327"/>
      <c r="V66" s="327"/>
      <c r="W66" s="327"/>
      <c r="X66" s="327"/>
      <c r="Y66" s="327"/>
      <c r="Z66" s="722"/>
      <c r="AA66" s="327"/>
      <c r="AB66" s="327"/>
      <c r="AC66" s="731"/>
      <c r="AD66" s="731"/>
      <c r="AE66" s="731"/>
      <c r="AF66" s="732"/>
      <c r="AG66" s="732"/>
      <c r="AH66" s="732"/>
      <c r="AI66" s="732"/>
      <c r="AJ66" s="732"/>
      <c r="AK66" s="732"/>
      <c r="AL66" s="746"/>
      <c r="AM66" s="746"/>
      <c r="AN66" s="746"/>
      <c r="AO66" s="746"/>
      <c r="AP66" s="746"/>
      <c r="AQ66" s="746"/>
      <c r="AR66" s="746"/>
      <c r="AS66" s="746"/>
      <c r="AT66" s="746"/>
      <c r="AU66" s="341"/>
      <c r="AV66" s="403"/>
      <c r="AW66" s="403"/>
      <c r="AX66" s="403"/>
    </row>
    <row r="67" spans="1:50" ht="18" customHeight="1" x14ac:dyDescent="0.2">
      <c r="A67" s="571">
        <v>58</v>
      </c>
      <c r="B67" s="796" t="s">
        <v>370</v>
      </c>
      <c r="C67" s="332" t="s">
        <v>212</v>
      </c>
      <c r="D67" s="457">
        <f t="shared" si="6"/>
        <v>76</v>
      </c>
      <c r="E67" s="715">
        <v>14836</v>
      </c>
      <c r="F67" s="331">
        <f t="shared" si="7"/>
        <v>0</v>
      </c>
      <c r="G67" s="331">
        <f t="shared" si="8"/>
        <v>0</v>
      </c>
      <c r="H67" s="331">
        <f t="shared" si="9"/>
        <v>0</v>
      </c>
      <c r="I67" s="331">
        <f t="shared" si="10"/>
        <v>0</v>
      </c>
      <c r="J67" s="331">
        <f t="shared" si="11"/>
        <v>0</v>
      </c>
      <c r="K67" s="327"/>
      <c r="L67" s="327"/>
      <c r="M67" s="327"/>
      <c r="N67" s="327"/>
      <c r="O67" s="327"/>
      <c r="P67" s="327"/>
      <c r="Q67" s="327"/>
      <c r="R67" s="327"/>
      <c r="S67" s="327"/>
      <c r="T67" s="327"/>
      <c r="U67" s="327"/>
      <c r="V67" s="327"/>
      <c r="W67" s="327"/>
      <c r="X67" s="327"/>
      <c r="Y67" s="327"/>
      <c r="Z67" s="722"/>
      <c r="AA67" s="327"/>
      <c r="AB67" s="327"/>
      <c r="AC67" s="573"/>
      <c r="AD67" s="573"/>
      <c r="AE67" s="573"/>
      <c r="AF67" s="308"/>
      <c r="AG67" s="308"/>
      <c r="AH67" s="308"/>
      <c r="AI67" s="308"/>
      <c r="AJ67" s="308"/>
      <c r="AK67" s="308"/>
      <c r="AL67" s="361"/>
      <c r="AM67" s="361"/>
      <c r="AN67" s="361"/>
      <c r="AO67" s="361"/>
      <c r="AP67" s="361"/>
      <c r="AQ67" s="361"/>
      <c r="AR67" s="361"/>
      <c r="AS67" s="361"/>
      <c r="AT67" s="361"/>
      <c r="AU67" s="341"/>
      <c r="AV67" s="408"/>
      <c r="AW67" s="408"/>
      <c r="AX67" s="408"/>
    </row>
    <row r="68" spans="1:50" ht="18" customHeight="1" x14ac:dyDescent="0.2">
      <c r="A68" s="571">
        <v>59</v>
      </c>
      <c r="B68" s="796" t="s">
        <v>328</v>
      </c>
      <c r="C68" s="332" t="s">
        <v>212</v>
      </c>
      <c r="D68" s="457">
        <f t="shared" si="6"/>
        <v>76</v>
      </c>
      <c r="E68" s="715">
        <v>14821</v>
      </c>
      <c r="F68" s="331">
        <f t="shared" si="7"/>
        <v>0</v>
      </c>
      <c r="G68" s="331">
        <f t="shared" si="8"/>
        <v>0</v>
      </c>
      <c r="H68" s="331">
        <f t="shared" si="9"/>
        <v>0</v>
      </c>
      <c r="I68" s="331">
        <f t="shared" si="10"/>
        <v>0</v>
      </c>
      <c r="J68" s="331">
        <f t="shared" si="11"/>
        <v>0</v>
      </c>
      <c r="K68" s="327"/>
      <c r="L68" s="327"/>
      <c r="M68" s="327"/>
      <c r="N68" s="327"/>
      <c r="O68" s="327"/>
      <c r="P68" s="327"/>
      <c r="Q68" s="327"/>
      <c r="R68" s="327"/>
      <c r="S68" s="327"/>
      <c r="T68" s="327"/>
      <c r="U68" s="327"/>
      <c r="V68" s="327"/>
      <c r="W68" s="327"/>
      <c r="X68" s="327"/>
      <c r="Y68" s="327"/>
      <c r="Z68" s="722"/>
      <c r="AA68" s="327"/>
      <c r="AB68" s="327"/>
      <c r="AC68" s="573"/>
      <c r="AD68" s="573"/>
      <c r="AE68" s="573"/>
      <c r="AF68" s="308"/>
      <c r="AG68" s="308"/>
      <c r="AH68" s="308"/>
      <c r="AI68" s="308"/>
      <c r="AJ68" s="308"/>
      <c r="AK68" s="308"/>
      <c r="AL68" s="361"/>
      <c r="AM68" s="361"/>
      <c r="AN68" s="361"/>
      <c r="AO68" s="361"/>
      <c r="AP68" s="361"/>
      <c r="AQ68" s="361"/>
      <c r="AR68" s="361"/>
      <c r="AS68" s="361"/>
      <c r="AT68" s="361"/>
      <c r="AU68" s="341"/>
      <c r="AV68" s="408"/>
      <c r="AW68" s="408"/>
      <c r="AX68" s="408"/>
    </row>
    <row r="69" spans="1:50" s="330" customFormat="1" ht="18" customHeight="1" x14ac:dyDescent="0.2">
      <c r="A69" s="571">
        <v>61</v>
      </c>
      <c r="B69" s="797" t="s">
        <v>229</v>
      </c>
      <c r="C69" s="337" t="s">
        <v>212</v>
      </c>
      <c r="D69" s="665">
        <f t="shared" si="6"/>
        <v>74</v>
      </c>
      <c r="E69" s="720">
        <v>15534</v>
      </c>
      <c r="F69" s="338">
        <f t="shared" si="7"/>
        <v>0</v>
      </c>
      <c r="G69" s="338">
        <f t="shared" si="8"/>
        <v>0</v>
      </c>
      <c r="H69" s="338">
        <f t="shared" si="9"/>
        <v>0</v>
      </c>
      <c r="I69" s="338">
        <f t="shared" si="10"/>
        <v>0</v>
      </c>
      <c r="J69" s="338">
        <f t="shared" si="11"/>
        <v>0</v>
      </c>
      <c r="K69" s="339"/>
      <c r="L69" s="339"/>
      <c r="M69" s="339"/>
      <c r="N69" s="339"/>
      <c r="O69" s="339"/>
      <c r="P69" s="339"/>
      <c r="Q69" s="339"/>
      <c r="R69" s="339"/>
      <c r="S69" s="339"/>
      <c r="T69" s="339"/>
      <c r="U69" s="339"/>
      <c r="V69" s="339"/>
      <c r="W69" s="339"/>
      <c r="X69" s="339"/>
      <c r="Y69" s="339"/>
      <c r="Z69" s="610"/>
      <c r="AA69" s="339"/>
      <c r="AB69" s="339"/>
      <c r="AC69" s="725"/>
      <c r="AD69" s="725"/>
      <c r="AE69" s="725"/>
      <c r="AF69" s="340"/>
      <c r="AG69" s="340"/>
      <c r="AH69" s="340"/>
      <c r="AI69" s="340"/>
      <c r="AJ69" s="340"/>
      <c r="AK69" s="340"/>
      <c r="AL69" s="364"/>
      <c r="AM69" s="364"/>
      <c r="AN69" s="364"/>
      <c r="AO69" s="364"/>
      <c r="AP69" s="364"/>
      <c r="AQ69" s="364"/>
      <c r="AR69" s="364"/>
      <c r="AS69" s="364"/>
      <c r="AT69" s="364"/>
      <c r="AU69" s="341"/>
      <c r="AV69" s="403"/>
      <c r="AW69" s="403"/>
      <c r="AX69" s="403"/>
    </row>
    <row r="70" spans="1:50" s="330" customFormat="1" ht="23.25" customHeight="1" x14ac:dyDescent="0.2">
      <c r="A70" s="571"/>
      <c r="B70" s="1301"/>
      <c r="C70" s="1477"/>
      <c r="D70" s="1301" t="s">
        <v>494</v>
      </c>
      <c r="E70" s="1477"/>
      <c r="F70" s="616">
        <f>SUM(F9:F69)</f>
        <v>40</v>
      </c>
      <c r="G70" s="616">
        <f>SUM(G9:G69)</f>
        <v>8</v>
      </c>
      <c r="H70" s="616">
        <f>SUM(H9:H69)</f>
        <v>36</v>
      </c>
      <c r="I70" s="616">
        <f>SUM(I9:I69)</f>
        <v>84</v>
      </c>
      <c r="J70" s="856">
        <f>SUM(J9:J69)</f>
        <v>172</v>
      </c>
      <c r="K70" s="611"/>
      <c r="L70" s="611"/>
      <c r="M70" s="611"/>
      <c r="N70" s="611"/>
      <c r="O70" s="611"/>
      <c r="P70" s="611"/>
      <c r="Q70" s="611"/>
      <c r="R70" s="611"/>
      <c r="S70" s="611"/>
      <c r="T70" s="611"/>
      <c r="U70" s="611"/>
      <c r="V70" s="611"/>
      <c r="W70" s="611"/>
      <c r="X70" s="611"/>
      <c r="Y70" s="611"/>
      <c r="Z70" s="612"/>
      <c r="AA70" s="611"/>
      <c r="AB70" s="611"/>
      <c r="AC70" s="613"/>
      <c r="AD70" s="613"/>
      <c r="AE70" s="613"/>
      <c r="AF70" s="614"/>
      <c r="AG70" s="614"/>
      <c r="AH70" s="614"/>
      <c r="AI70" s="614"/>
      <c r="AJ70" s="614"/>
      <c r="AK70" s="614"/>
      <c r="AL70" s="748"/>
      <c r="AM70" s="748"/>
      <c r="AN70" s="748"/>
      <c r="AO70" s="748"/>
      <c r="AP70" s="748"/>
      <c r="AQ70" s="748"/>
      <c r="AR70" s="748"/>
      <c r="AS70" s="748"/>
      <c r="AT70" s="748"/>
      <c r="AU70" s="341"/>
      <c r="AV70" s="403"/>
      <c r="AW70" s="403"/>
      <c r="AX70" s="403"/>
    </row>
    <row r="71" spans="1:50" ht="27.75" customHeight="1" x14ac:dyDescent="0.2">
      <c r="A71" s="572"/>
      <c r="B71" s="1454"/>
      <c r="C71" s="1471"/>
      <c r="D71" s="1454" t="s">
        <v>493</v>
      </c>
      <c r="E71" s="1471"/>
      <c r="F71" s="667">
        <f>SUM(K71,N71,Q71,T71,W71,Z71,AC71,AF71,AI71,AL71,AR71,AU71,AX71,BA71,BD71)</f>
        <v>40</v>
      </c>
      <c r="G71" s="578">
        <f>SUM(L71,O71,R71,U71,X71,AA71,AD71,AG71,AJ71,AM71,AS71,AV71,AY71,BB71,BE71)</f>
        <v>8</v>
      </c>
      <c r="H71" s="578">
        <f>SUM(M71,P71,S71,V71,Y71,AB71,AE71,AH71,AK71,AN71,AT71,AW71,AZ71,BC71,BF71)</f>
        <v>36</v>
      </c>
      <c r="I71" s="578">
        <f>SUM(F71:H71)</f>
        <v>84</v>
      </c>
      <c r="J71" s="439"/>
      <c r="K71" s="611">
        <f t="shared" ref="K71:AT71" si="12">SUM(K9:K69)</f>
        <v>0</v>
      </c>
      <c r="L71" s="611">
        <f t="shared" si="12"/>
        <v>0</v>
      </c>
      <c r="M71" s="611">
        <f t="shared" si="12"/>
        <v>0</v>
      </c>
      <c r="N71" s="611">
        <f t="shared" si="12"/>
        <v>5</v>
      </c>
      <c r="O71" s="611">
        <f t="shared" si="12"/>
        <v>1</v>
      </c>
      <c r="P71" s="611">
        <f t="shared" si="12"/>
        <v>9</v>
      </c>
      <c r="Q71" s="611">
        <f t="shared" si="12"/>
        <v>6</v>
      </c>
      <c r="R71" s="611">
        <f t="shared" si="12"/>
        <v>1</v>
      </c>
      <c r="S71" s="611">
        <f t="shared" si="12"/>
        <v>2</v>
      </c>
      <c r="T71" s="611">
        <f t="shared" si="12"/>
        <v>7</v>
      </c>
      <c r="U71" s="611">
        <f t="shared" si="12"/>
        <v>2</v>
      </c>
      <c r="V71" s="611">
        <f t="shared" si="12"/>
        <v>3</v>
      </c>
      <c r="W71" s="611">
        <f t="shared" si="12"/>
        <v>0</v>
      </c>
      <c r="X71" s="611">
        <f t="shared" si="12"/>
        <v>0</v>
      </c>
      <c r="Y71" s="611">
        <f t="shared" si="12"/>
        <v>0</v>
      </c>
      <c r="Z71" s="611">
        <f t="shared" si="12"/>
        <v>6</v>
      </c>
      <c r="AA71" s="611">
        <f t="shared" si="12"/>
        <v>1</v>
      </c>
      <c r="AB71" s="611">
        <f t="shared" si="12"/>
        <v>11</v>
      </c>
      <c r="AC71" s="611">
        <f t="shared" si="12"/>
        <v>0</v>
      </c>
      <c r="AD71" s="611">
        <f t="shared" si="12"/>
        <v>0</v>
      </c>
      <c r="AE71" s="611">
        <f t="shared" si="12"/>
        <v>0</v>
      </c>
      <c r="AF71" s="611">
        <f t="shared" si="12"/>
        <v>10</v>
      </c>
      <c r="AG71" s="611">
        <f t="shared" si="12"/>
        <v>3</v>
      </c>
      <c r="AH71" s="611">
        <f t="shared" si="12"/>
        <v>7</v>
      </c>
      <c r="AI71" s="611">
        <f t="shared" si="12"/>
        <v>6</v>
      </c>
      <c r="AJ71" s="611">
        <f t="shared" si="12"/>
        <v>0</v>
      </c>
      <c r="AK71" s="611">
        <f t="shared" si="12"/>
        <v>4</v>
      </c>
      <c r="AL71" s="611">
        <f t="shared" si="12"/>
        <v>0</v>
      </c>
      <c r="AM71" s="611">
        <f t="shared" si="12"/>
        <v>0</v>
      </c>
      <c r="AN71" s="611">
        <f t="shared" si="12"/>
        <v>0</v>
      </c>
      <c r="AO71" s="611">
        <f t="shared" si="12"/>
        <v>0</v>
      </c>
      <c r="AP71" s="611">
        <f t="shared" si="12"/>
        <v>0</v>
      </c>
      <c r="AQ71" s="611">
        <f t="shared" si="12"/>
        <v>0</v>
      </c>
      <c r="AR71" s="611">
        <f t="shared" si="12"/>
        <v>0</v>
      </c>
      <c r="AS71" s="611">
        <f t="shared" si="12"/>
        <v>0</v>
      </c>
      <c r="AT71" s="611">
        <f t="shared" si="12"/>
        <v>0</v>
      </c>
      <c r="AV71" s="366">
        <f>SUM(AV20:AV69)</f>
        <v>0</v>
      </c>
      <c r="AW71" s="366">
        <f>SUM(AW20:AW69)</f>
        <v>0</v>
      </c>
      <c r="AX71" s="386"/>
    </row>
    <row r="72" spans="1:50" ht="11.25" customHeight="1" x14ac:dyDescent="0.2">
      <c r="A72" s="366"/>
      <c r="B72" s="366"/>
      <c r="C72" s="615"/>
      <c r="D72" s="615"/>
      <c r="E72" s="615"/>
      <c r="F72" s="386"/>
      <c r="G72" s="386"/>
      <c r="H72" s="386"/>
      <c r="I72" s="386"/>
      <c r="J72" s="386"/>
      <c r="K72" s="459"/>
      <c r="L72" s="459"/>
      <c r="M72" s="459"/>
      <c r="N72" s="459"/>
      <c r="O72" s="459"/>
      <c r="P72" s="459"/>
      <c r="Q72" s="459"/>
      <c r="R72" s="459"/>
      <c r="S72" s="459"/>
      <c r="T72" s="459"/>
      <c r="U72" s="459"/>
      <c r="V72" s="459"/>
      <c r="W72" s="459"/>
      <c r="X72" s="459"/>
      <c r="Y72" s="617"/>
      <c r="Z72" s="459"/>
      <c r="AA72" s="459"/>
      <c r="AB72" s="459"/>
      <c r="AC72" s="459"/>
      <c r="AD72" s="459"/>
      <c r="AE72" s="459"/>
      <c r="AF72" s="386"/>
      <c r="AG72" s="386"/>
      <c r="AH72" s="386"/>
      <c r="AI72" s="386"/>
      <c r="AJ72" s="386"/>
      <c r="AK72" s="386"/>
      <c r="AL72" s="386"/>
      <c r="AM72" s="386"/>
      <c r="AN72" s="386"/>
      <c r="AO72" s="386"/>
      <c r="AP72" s="386"/>
      <c r="AQ72" s="386"/>
      <c r="AR72" s="386"/>
      <c r="AS72" s="386"/>
      <c r="AT72" s="386"/>
      <c r="AV72" s="386"/>
      <c r="AW72" s="386"/>
      <c r="AX72" s="386"/>
    </row>
    <row r="73" spans="1:50" ht="21" x14ac:dyDescent="0.2">
      <c r="A73" s="366"/>
      <c r="B73" s="366"/>
      <c r="C73" s="415"/>
      <c r="D73" s="415"/>
      <c r="I73" s="366"/>
      <c r="J73" s="366"/>
      <c r="K73" s="460"/>
      <c r="L73" s="460"/>
      <c r="M73" s="460"/>
      <c r="N73" s="460"/>
      <c r="O73" s="460"/>
      <c r="P73" s="460"/>
      <c r="Q73" s="460"/>
      <c r="R73" s="460"/>
      <c r="S73" s="460"/>
      <c r="T73" s="460"/>
      <c r="U73" s="460"/>
      <c r="V73" s="460"/>
      <c r="W73" s="460"/>
      <c r="X73" s="460"/>
      <c r="Y73" s="609"/>
      <c r="Z73" s="460"/>
      <c r="AA73" s="460"/>
      <c r="AB73" s="460"/>
      <c r="AC73" s="460"/>
      <c r="AD73" s="460"/>
      <c r="AE73" s="460"/>
      <c r="AF73" s="366"/>
      <c r="AG73" s="366"/>
      <c r="AH73" s="366"/>
      <c r="AI73" s="366"/>
      <c r="AJ73" s="366"/>
      <c r="AK73" s="366"/>
      <c r="AL73" s="366"/>
      <c r="AM73" s="366"/>
      <c r="AN73" s="366"/>
      <c r="AO73" s="366"/>
      <c r="AP73" s="366"/>
      <c r="AQ73" s="366"/>
      <c r="AR73" s="366"/>
      <c r="AS73" s="366"/>
      <c r="AT73" s="366"/>
      <c r="AV73" s="366"/>
      <c r="AW73" s="366"/>
      <c r="AX73" s="366"/>
    </row>
    <row r="74" spans="1:50" ht="21" x14ac:dyDescent="0.2">
      <c r="A74" s="366"/>
      <c r="B74" s="366"/>
      <c r="C74" s="415"/>
      <c r="D74" s="415"/>
      <c r="E74" s="415"/>
      <c r="F74" s="366"/>
      <c r="G74" s="366"/>
      <c r="H74" s="366"/>
      <c r="I74" s="387"/>
      <c r="J74" s="366"/>
      <c r="K74" s="460"/>
      <c r="L74" s="460"/>
      <c r="M74" s="460"/>
      <c r="N74" s="460"/>
      <c r="O74" s="460"/>
      <c r="P74" s="460"/>
      <c r="Q74" s="460"/>
      <c r="R74" s="460"/>
      <c r="S74" s="460"/>
      <c r="T74" s="460"/>
      <c r="U74" s="460"/>
      <c r="V74" s="460"/>
      <c r="W74" s="460"/>
      <c r="X74" s="460"/>
      <c r="Y74" s="460"/>
      <c r="Z74" s="460"/>
      <c r="AA74" s="460"/>
      <c r="AB74" s="460"/>
      <c r="AC74" s="460"/>
      <c r="AD74" s="460"/>
      <c r="AE74" s="460"/>
      <c r="AF74" s="366"/>
      <c r="AG74" s="366"/>
      <c r="AH74" s="366"/>
      <c r="AI74" s="366"/>
      <c r="AJ74" s="366"/>
      <c r="AK74" s="366"/>
      <c r="AL74" s="366"/>
      <c r="AM74" s="366"/>
      <c r="AN74" s="366"/>
      <c r="AO74" s="366"/>
      <c r="AP74" s="366"/>
      <c r="AQ74" s="366"/>
      <c r="AR74" s="366"/>
      <c r="AS74" s="366"/>
      <c r="AT74" s="366"/>
      <c r="AV74" s="366"/>
      <c r="AW74" s="366"/>
      <c r="AX74" s="366"/>
    </row>
    <row r="75" spans="1:50" ht="21" x14ac:dyDescent="0.2">
      <c r="A75" s="366"/>
      <c r="B75" s="366"/>
      <c r="C75" s="366"/>
      <c r="D75" s="366"/>
      <c r="E75" s="366"/>
      <c r="F75" s="366"/>
      <c r="G75" s="366"/>
      <c r="H75" s="366"/>
      <c r="I75" s="366"/>
      <c r="J75" s="366"/>
      <c r="K75" s="460"/>
      <c r="L75" s="460"/>
      <c r="M75" s="460"/>
      <c r="N75" s="460"/>
      <c r="O75" s="460"/>
      <c r="P75" s="460"/>
      <c r="Q75" s="460"/>
      <c r="R75" s="460"/>
      <c r="S75" s="460"/>
      <c r="T75" s="460"/>
      <c r="U75" s="460"/>
      <c r="V75" s="460"/>
      <c r="W75" s="460"/>
      <c r="X75" s="460"/>
      <c r="Y75" s="460"/>
      <c r="Z75" s="460"/>
      <c r="AA75" s="460"/>
      <c r="AB75" s="460"/>
      <c r="AC75" s="460"/>
      <c r="AD75" s="460"/>
      <c r="AE75" s="460"/>
      <c r="AF75" s="366"/>
      <c r="AG75" s="366"/>
      <c r="AH75" s="366"/>
      <c r="AI75" s="366"/>
      <c r="AJ75" s="366"/>
      <c r="AK75" s="366"/>
      <c r="AL75" s="366"/>
      <c r="AM75" s="366"/>
      <c r="AN75" s="366"/>
      <c r="AO75" s="366"/>
      <c r="AP75" s="366"/>
      <c r="AQ75" s="366"/>
      <c r="AR75" s="366"/>
      <c r="AS75" s="366"/>
      <c r="AT75" s="366"/>
      <c r="AV75" s="366"/>
      <c r="AW75" s="366"/>
      <c r="AX75" s="366"/>
    </row>
    <row r="76" spans="1:50" ht="21" x14ac:dyDescent="0.2">
      <c r="A76" s="366"/>
      <c r="B76" s="366"/>
      <c r="C76" s="366"/>
      <c r="D76" s="366"/>
      <c r="E76" s="366"/>
      <c r="F76" s="366"/>
      <c r="G76" s="366"/>
      <c r="H76" s="366"/>
      <c r="I76" s="366"/>
      <c r="J76" s="366"/>
      <c r="K76" s="460"/>
      <c r="L76" s="460"/>
      <c r="M76" s="460"/>
      <c r="N76" s="460"/>
      <c r="O76" s="460"/>
      <c r="P76" s="460"/>
      <c r="Q76" s="460"/>
      <c r="R76" s="460"/>
      <c r="S76" s="460"/>
      <c r="T76" s="460"/>
      <c r="U76" s="460"/>
      <c r="V76" s="460"/>
      <c r="W76" s="460"/>
      <c r="X76" s="460"/>
      <c r="Y76" s="460"/>
      <c r="Z76" s="460"/>
      <c r="AA76" s="460"/>
      <c r="AB76" s="460"/>
      <c r="AC76" s="460"/>
      <c r="AD76" s="460"/>
      <c r="AE76" s="460"/>
      <c r="AF76" s="366"/>
      <c r="AG76" s="366"/>
      <c r="AH76" s="366"/>
      <c r="AI76" s="366"/>
      <c r="AJ76" s="366"/>
      <c r="AK76" s="366"/>
      <c r="AL76" s="366"/>
      <c r="AM76" s="366"/>
      <c r="AN76" s="366"/>
      <c r="AO76" s="366"/>
      <c r="AP76" s="366"/>
      <c r="AQ76" s="366"/>
      <c r="AR76" s="366"/>
      <c r="AS76" s="366"/>
      <c r="AT76" s="366"/>
      <c r="AV76" s="366"/>
      <c r="AW76" s="366"/>
      <c r="AX76" s="366"/>
    </row>
    <row r="77" spans="1:50" ht="21" x14ac:dyDescent="0.2">
      <c r="A77" s="366"/>
      <c r="B77" s="366"/>
      <c r="C77" s="366"/>
      <c r="D77" s="366"/>
      <c r="E77" s="366"/>
      <c r="F77" s="366"/>
      <c r="G77" s="366"/>
      <c r="H77" s="366"/>
      <c r="I77" s="366"/>
      <c r="J77" s="366"/>
      <c r="K77" s="460"/>
      <c r="L77" s="460"/>
      <c r="M77" s="460"/>
      <c r="N77" s="460"/>
      <c r="O77" s="460"/>
      <c r="P77" s="460"/>
      <c r="Q77" s="460"/>
      <c r="R77" s="460"/>
      <c r="S77" s="460"/>
      <c r="T77" s="460"/>
      <c r="U77" s="460"/>
      <c r="V77" s="460"/>
      <c r="W77" s="460"/>
      <c r="X77" s="460"/>
      <c r="Y77" s="460"/>
      <c r="Z77" s="460"/>
      <c r="AA77" s="460"/>
      <c r="AB77" s="460"/>
      <c r="AC77" s="460"/>
      <c r="AD77" s="460"/>
      <c r="AE77" s="460"/>
      <c r="AF77" s="366"/>
      <c r="AG77" s="366"/>
      <c r="AH77" s="366"/>
      <c r="AI77" s="366"/>
      <c r="AJ77" s="366"/>
      <c r="AK77" s="366"/>
      <c r="AL77" s="366"/>
      <c r="AM77" s="366"/>
      <c r="AN77" s="366"/>
      <c r="AO77" s="366"/>
      <c r="AP77" s="366"/>
      <c r="AQ77" s="366"/>
      <c r="AR77" s="366"/>
      <c r="AS77" s="366"/>
      <c r="AT77" s="366"/>
      <c r="AV77" s="366"/>
      <c r="AW77" s="366"/>
      <c r="AX77" s="366"/>
    </row>
    <row r="78" spans="1:50" ht="21" x14ac:dyDescent="0.2">
      <c r="A78" s="366"/>
      <c r="B78" s="366"/>
      <c r="C78" s="366"/>
      <c r="D78" s="366"/>
      <c r="E78" s="366"/>
      <c r="F78" s="366"/>
      <c r="G78" s="366"/>
      <c r="H78" s="366"/>
      <c r="I78" s="366"/>
      <c r="J78" s="366"/>
      <c r="K78" s="460"/>
      <c r="L78" s="460"/>
      <c r="M78" s="460"/>
      <c r="N78" s="460"/>
      <c r="O78" s="460"/>
      <c r="P78" s="460"/>
      <c r="Q78" s="460"/>
      <c r="R78" s="460"/>
      <c r="S78" s="460"/>
      <c r="T78" s="460"/>
      <c r="U78" s="460"/>
      <c r="V78" s="460"/>
      <c r="W78" s="460"/>
      <c r="X78" s="460"/>
      <c r="Y78" s="460"/>
      <c r="Z78" s="460"/>
      <c r="AA78" s="460"/>
      <c r="AB78" s="460"/>
      <c r="AC78" s="460"/>
      <c r="AD78" s="460"/>
      <c r="AE78" s="460"/>
      <c r="AF78" s="366"/>
      <c r="AG78" s="366"/>
      <c r="AH78" s="366"/>
      <c r="AI78" s="366"/>
      <c r="AJ78" s="366"/>
      <c r="AK78" s="366"/>
      <c r="AL78" s="366"/>
      <c r="AM78" s="366"/>
      <c r="AN78" s="366"/>
      <c r="AO78" s="366"/>
      <c r="AP78" s="366"/>
      <c r="AQ78" s="366"/>
      <c r="AR78" s="366"/>
      <c r="AS78" s="366"/>
      <c r="AT78" s="366"/>
      <c r="AV78" s="366"/>
      <c r="AW78" s="366"/>
      <c r="AX78" s="366"/>
    </row>
    <row r="79" spans="1:50" ht="14.4" x14ac:dyDescent="0.2">
      <c r="A79" s="366"/>
      <c r="B79" s="366"/>
      <c r="C79" s="366"/>
      <c r="D79" s="366"/>
      <c r="E79" s="366"/>
      <c r="F79" s="366"/>
      <c r="G79" s="366"/>
      <c r="H79" s="366"/>
      <c r="I79" s="366"/>
      <c r="J79" s="366"/>
      <c r="K79" s="366"/>
      <c r="L79" s="366"/>
      <c r="M79" s="366"/>
      <c r="N79" s="366"/>
      <c r="O79" s="366"/>
      <c r="P79" s="366"/>
      <c r="Q79" s="366"/>
      <c r="R79" s="366"/>
      <c r="S79" s="366"/>
      <c r="T79" s="366"/>
      <c r="U79" s="366"/>
      <c r="V79" s="366"/>
      <c r="W79" s="366"/>
      <c r="X79" s="366"/>
      <c r="Y79" s="366"/>
      <c r="Z79" s="366"/>
      <c r="AA79" s="366"/>
      <c r="AB79" s="366"/>
      <c r="AC79" s="366"/>
      <c r="AD79" s="366"/>
      <c r="AE79" s="366"/>
      <c r="AF79" s="366"/>
      <c r="AG79" s="366"/>
      <c r="AH79" s="366"/>
      <c r="AI79" s="366"/>
      <c r="AJ79" s="366"/>
      <c r="AK79" s="366"/>
      <c r="AL79" s="366"/>
      <c r="AM79" s="366"/>
      <c r="AN79" s="366"/>
      <c r="AO79" s="366"/>
      <c r="AP79" s="366"/>
      <c r="AQ79" s="366"/>
      <c r="AR79" s="366"/>
      <c r="AS79" s="366"/>
      <c r="AT79" s="366"/>
      <c r="AV79" s="366"/>
      <c r="AW79" s="366"/>
      <c r="AX79" s="366"/>
    </row>
    <row r="80" spans="1:50" ht="14.4" x14ac:dyDescent="0.2">
      <c r="A80" s="366"/>
      <c r="B80" s="366"/>
      <c r="C80" s="366"/>
      <c r="D80" s="366"/>
      <c r="E80" s="366"/>
      <c r="F80" s="366"/>
      <c r="G80" s="366"/>
      <c r="H80" s="366"/>
      <c r="I80" s="366"/>
      <c r="J80" s="366"/>
      <c r="K80" s="366"/>
      <c r="L80" s="366"/>
      <c r="M80" s="366"/>
      <c r="N80" s="366"/>
      <c r="O80" s="366"/>
      <c r="P80" s="366"/>
      <c r="Q80" s="366"/>
      <c r="R80" s="366"/>
      <c r="S80" s="366"/>
      <c r="T80" s="366"/>
      <c r="U80" s="366"/>
      <c r="V80" s="366"/>
      <c r="W80" s="366"/>
      <c r="X80" s="366"/>
      <c r="Y80" s="366"/>
      <c r="Z80" s="366"/>
      <c r="AA80" s="366"/>
      <c r="AB80" s="366"/>
      <c r="AC80" s="366"/>
      <c r="AD80" s="366"/>
      <c r="AE80" s="366"/>
      <c r="AF80" s="366"/>
      <c r="AG80" s="366"/>
      <c r="AH80" s="366"/>
      <c r="AI80" s="366"/>
      <c r="AJ80" s="366"/>
      <c r="AK80" s="366"/>
      <c r="AL80" s="366"/>
      <c r="AM80" s="366"/>
      <c r="AN80" s="366"/>
      <c r="AO80" s="366"/>
      <c r="AP80" s="366"/>
      <c r="AQ80" s="366"/>
      <c r="AR80" s="366"/>
      <c r="AS80" s="366"/>
      <c r="AT80" s="366"/>
      <c r="AV80" s="366"/>
      <c r="AW80" s="366"/>
      <c r="AX80" s="366"/>
    </row>
    <row r="81" spans="1:50" ht="14.4" x14ac:dyDescent="0.2">
      <c r="A81" s="366"/>
      <c r="B81" s="366"/>
      <c r="C81" s="366"/>
      <c r="D81" s="366"/>
      <c r="E81" s="366"/>
      <c r="F81" s="366"/>
      <c r="G81" s="366"/>
      <c r="H81" s="366"/>
      <c r="I81" s="366"/>
      <c r="J81" s="366"/>
      <c r="K81" s="366"/>
      <c r="L81" s="366"/>
      <c r="M81" s="366"/>
      <c r="N81" s="366"/>
      <c r="O81" s="366"/>
      <c r="P81" s="366"/>
      <c r="Q81" s="366"/>
      <c r="R81" s="366"/>
      <c r="S81" s="366"/>
      <c r="T81" s="366"/>
      <c r="U81" s="366"/>
      <c r="V81" s="366"/>
      <c r="W81" s="366"/>
      <c r="X81" s="366"/>
      <c r="Y81" s="366"/>
      <c r="Z81" s="366"/>
      <c r="AA81" s="366"/>
      <c r="AB81" s="366"/>
      <c r="AC81" s="366"/>
      <c r="AD81" s="366"/>
      <c r="AE81" s="366"/>
      <c r="AF81" s="366"/>
      <c r="AG81" s="366"/>
      <c r="AH81" s="366"/>
      <c r="AI81" s="366"/>
      <c r="AJ81" s="366"/>
      <c r="AK81" s="366"/>
      <c r="AL81" s="366"/>
      <c r="AM81" s="366"/>
      <c r="AN81" s="366"/>
      <c r="AO81" s="366"/>
      <c r="AP81" s="366"/>
      <c r="AQ81" s="366"/>
      <c r="AR81" s="366"/>
      <c r="AS81" s="366"/>
      <c r="AT81" s="366"/>
      <c r="AV81" s="366"/>
      <c r="AW81" s="366"/>
      <c r="AX81" s="366"/>
    </row>
    <row r="82" spans="1:50" ht="14.4" x14ac:dyDescent="0.2">
      <c r="A82" s="366"/>
      <c r="B82" s="366"/>
      <c r="C82" s="366"/>
      <c r="D82" s="366"/>
      <c r="E82" s="366"/>
      <c r="F82" s="366"/>
      <c r="G82" s="366"/>
      <c r="H82" s="366"/>
      <c r="I82" s="366"/>
      <c r="J82" s="366"/>
      <c r="K82" s="366"/>
      <c r="L82" s="366"/>
      <c r="M82" s="366"/>
      <c r="N82" s="366"/>
      <c r="O82" s="366"/>
      <c r="P82" s="366"/>
      <c r="Q82" s="366"/>
      <c r="R82" s="366"/>
      <c r="S82" s="366"/>
      <c r="T82" s="366"/>
      <c r="U82" s="366"/>
      <c r="V82" s="366"/>
      <c r="W82" s="366"/>
      <c r="X82" s="366"/>
      <c r="Y82" s="366"/>
      <c r="Z82" s="366"/>
      <c r="AA82" s="366"/>
      <c r="AB82" s="366"/>
      <c r="AC82" s="366"/>
      <c r="AD82" s="366"/>
      <c r="AE82" s="366"/>
      <c r="AF82" s="366"/>
      <c r="AG82" s="366"/>
      <c r="AH82" s="366"/>
      <c r="AI82" s="366"/>
      <c r="AJ82" s="366"/>
      <c r="AK82" s="366"/>
      <c r="AL82" s="366"/>
      <c r="AM82" s="366"/>
      <c r="AN82" s="366"/>
      <c r="AO82" s="366"/>
      <c r="AP82" s="366"/>
      <c r="AQ82" s="366"/>
      <c r="AR82" s="366"/>
      <c r="AS82" s="366"/>
      <c r="AT82" s="366"/>
      <c r="AV82" s="366"/>
      <c r="AW82" s="366"/>
      <c r="AX82" s="366"/>
    </row>
    <row r="83" spans="1:50" ht="14.4" x14ac:dyDescent="0.2">
      <c r="A83" s="366"/>
      <c r="B83" s="366"/>
      <c r="C83" s="366"/>
      <c r="D83" s="366"/>
      <c r="E83" s="366"/>
      <c r="F83" s="366"/>
      <c r="G83" s="366"/>
      <c r="H83" s="366"/>
      <c r="I83" s="366"/>
      <c r="J83" s="366"/>
      <c r="K83" s="366"/>
      <c r="L83" s="366"/>
      <c r="M83" s="366"/>
      <c r="N83" s="366"/>
      <c r="O83" s="366"/>
      <c r="P83" s="366"/>
      <c r="Q83" s="366"/>
      <c r="R83" s="366"/>
      <c r="S83" s="366"/>
      <c r="T83" s="366"/>
      <c r="U83" s="366"/>
      <c r="V83" s="366"/>
      <c r="W83" s="366"/>
      <c r="X83" s="366"/>
      <c r="Y83" s="366"/>
      <c r="Z83" s="366"/>
      <c r="AA83" s="366"/>
      <c r="AB83" s="366"/>
      <c r="AC83" s="366"/>
      <c r="AD83" s="366"/>
      <c r="AE83" s="366"/>
      <c r="AF83" s="366"/>
      <c r="AG83" s="366"/>
      <c r="AH83" s="366"/>
      <c r="AI83" s="366"/>
      <c r="AJ83" s="366"/>
      <c r="AK83" s="366"/>
      <c r="AL83" s="366"/>
      <c r="AM83" s="366"/>
      <c r="AN83" s="366"/>
      <c r="AO83" s="366"/>
      <c r="AP83" s="366"/>
      <c r="AQ83" s="366"/>
      <c r="AR83" s="366"/>
      <c r="AS83" s="366"/>
      <c r="AT83" s="366"/>
      <c r="AV83" s="366"/>
      <c r="AW83" s="366"/>
      <c r="AX83" s="366"/>
    </row>
    <row r="84" spans="1:50" ht="14.4" x14ac:dyDescent="0.2">
      <c r="A84" s="366"/>
      <c r="B84" s="366"/>
      <c r="C84" s="366"/>
      <c r="D84" s="366"/>
      <c r="E84" s="366"/>
      <c r="F84" s="366"/>
      <c r="G84" s="366"/>
      <c r="H84" s="366"/>
      <c r="I84" s="366"/>
      <c r="J84" s="366"/>
      <c r="K84" s="366"/>
      <c r="L84" s="366"/>
      <c r="M84" s="366"/>
      <c r="N84" s="366"/>
      <c r="O84" s="366"/>
      <c r="P84" s="366"/>
      <c r="Q84" s="366"/>
      <c r="R84" s="366"/>
      <c r="S84" s="366"/>
      <c r="T84" s="366"/>
      <c r="U84" s="366"/>
      <c r="V84" s="366"/>
      <c r="W84" s="366"/>
      <c r="X84" s="366"/>
      <c r="Y84" s="366"/>
      <c r="Z84" s="366"/>
      <c r="AA84" s="366"/>
      <c r="AB84" s="366"/>
      <c r="AC84" s="366"/>
      <c r="AD84" s="366"/>
      <c r="AE84" s="366"/>
      <c r="AF84" s="366"/>
      <c r="AG84" s="366"/>
      <c r="AH84" s="366"/>
      <c r="AI84" s="366"/>
      <c r="AJ84" s="366"/>
      <c r="AK84" s="366"/>
      <c r="AL84" s="366"/>
      <c r="AM84" s="366"/>
      <c r="AN84" s="366"/>
      <c r="AO84" s="366"/>
      <c r="AP84" s="366"/>
      <c r="AQ84" s="366"/>
      <c r="AR84" s="366"/>
      <c r="AS84" s="366"/>
      <c r="AT84" s="366"/>
      <c r="AV84" s="366"/>
      <c r="AW84" s="366"/>
      <c r="AX84" s="366"/>
    </row>
    <row r="85" spans="1:50" ht="14.4" x14ac:dyDescent="0.2">
      <c r="A85" s="366"/>
      <c r="B85" s="366"/>
      <c r="C85" s="366"/>
      <c r="D85" s="366"/>
      <c r="E85" s="366"/>
      <c r="F85" s="366"/>
      <c r="G85" s="366"/>
      <c r="H85" s="366"/>
      <c r="I85" s="366"/>
      <c r="J85" s="366"/>
      <c r="K85" s="366"/>
      <c r="L85" s="366"/>
      <c r="M85" s="366"/>
      <c r="N85" s="366"/>
      <c r="O85" s="366"/>
      <c r="P85" s="366"/>
      <c r="Q85" s="366"/>
      <c r="R85" s="366"/>
      <c r="S85" s="366"/>
      <c r="T85" s="366"/>
      <c r="U85" s="366"/>
      <c r="V85" s="366"/>
      <c r="W85" s="366"/>
      <c r="X85" s="366"/>
      <c r="Y85" s="366"/>
      <c r="Z85" s="366"/>
      <c r="AA85" s="366"/>
      <c r="AB85" s="366"/>
      <c r="AC85" s="366"/>
      <c r="AD85" s="366"/>
      <c r="AE85" s="366"/>
      <c r="AF85" s="366"/>
      <c r="AG85" s="366"/>
      <c r="AH85" s="366"/>
      <c r="AI85" s="366"/>
      <c r="AJ85" s="366"/>
      <c r="AK85" s="366"/>
      <c r="AL85" s="366"/>
      <c r="AM85" s="366"/>
      <c r="AN85" s="366"/>
      <c r="AO85" s="366"/>
      <c r="AP85" s="366"/>
      <c r="AQ85" s="366"/>
      <c r="AR85" s="366"/>
      <c r="AS85" s="366"/>
      <c r="AT85" s="366"/>
      <c r="AV85" s="366"/>
      <c r="AW85" s="366"/>
      <c r="AX85" s="366"/>
    </row>
    <row r="86" spans="1:50" ht="14.4" x14ac:dyDescent="0.2">
      <c r="A86" s="366"/>
      <c r="B86" s="366"/>
      <c r="C86" s="366"/>
      <c r="D86" s="366"/>
      <c r="E86" s="366"/>
      <c r="F86" s="366"/>
      <c r="G86" s="366"/>
      <c r="H86" s="366"/>
      <c r="I86" s="366"/>
      <c r="J86" s="366"/>
      <c r="K86" s="366"/>
      <c r="L86" s="366"/>
      <c r="M86" s="366"/>
      <c r="N86" s="366"/>
      <c r="O86" s="366"/>
      <c r="P86" s="366"/>
      <c r="Q86" s="366"/>
      <c r="R86" s="366"/>
      <c r="S86" s="366"/>
      <c r="T86" s="366"/>
      <c r="U86" s="366"/>
      <c r="V86" s="366"/>
      <c r="W86" s="366"/>
      <c r="X86" s="366"/>
      <c r="Y86" s="366"/>
      <c r="Z86" s="366"/>
      <c r="AA86" s="366"/>
      <c r="AB86" s="366"/>
      <c r="AC86" s="366"/>
      <c r="AD86" s="366"/>
      <c r="AE86" s="366"/>
      <c r="AF86" s="366"/>
      <c r="AG86" s="366"/>
      <c r="AH86" s="366"/>
      <c r="AI86" s="366"/>
      <c r="AJ86" s="366"/>
      <c r="AK86" s="366"/>
      <c r="AL86" s="366"/>
      <c r="AM86" s="366"/>
      <c r="AN86" s="366"/>
      <c r="AO86" s="366"/>
      <c r="AP86" s="366"/>
      <c r="AQ86" s="366"/>
      <c r="AR86" s="366"/>
      <c r="AS86" s="366"/>
      <c r="AT86" s="366"/>
      <c r="AV86" s="366"/>
      <c r="AW86" s="366"/>
      <c r="AX86" s="366"/>
    </row>
    <row r="87" spans="1:50" ht="14.4" x14ac:dyDescent="0.2">
      <c r="A87" s="366"/>
      <c r="B87" s="366"/>
      <c r="C87" s="366"/>
      <c r="D87" s="366"/>
      <c r="E87" s="366"/>
      <c r="F87" s="366"/>
      <c r="G87" s="366"/>
      <c r="H87" s="366"/>
      <c r="I87" s="366"/>
      <c r="J87" s="366"/>
      <c r="K87" s="366"/>
      <c r="L87" s="366"/>
      <c r="M87" s="366"/>
      <c r="N87" s="366"/>
      <c r="O87" s="366"/>
      <c r="P87" s="366"/>
      <c r="Q87" s="366"/>
      <c r="R87" s="366"/>
      <c r="S87" s="366"/>
      <c r="T87" s="366"/>
      <c r="U87" s="366"/>
      <c r="V87" s="366"/>
      <c r="W87" s="366"/>
      <c r="X87" s="366"/>
      <c r="Y87" s="366"/>
      <c r="Z87" s="366"/>
      <c r="AA87" s="366"/>
      <c r="AB87" s="366"/>
      <c r="AC87" s="366"/>
      <c r="AD87" s="366"/>
      <c r="AE87" s="366"/>
      <c r="AF87" s="366"/>
      <c r="AG87" s="366"/>
      <c r="AH87" s="366"/>
      <c r="AI87" s="366"/>
      <c r="AJ87" s="366"/>
      <c r="AK87" s="366"/>
      <c r="AL87" s="366"/>
      <c r="AM87" s="366"/>
      <c r="AN87" s="366"/>
      <c r="AO87" s="366"/>
      <c r="AP87" s="366"/>
      <c r="AQ87" s="366"/>
      <c r="AR87" s="366"/>
      <c r="AS87" s="366"/>
      <c r="AT87" s="366"/>
      <c r="AV87" s="366"/>
      <c r="AW87" s="366"/>
      <c r="AX87" s="366"/>
    </row>
    <row r="88" spans="1:50" ht="14.4" x14ac:dyDescent="0.2">
      <c r="A88" s="366"/>
      <c r="B88" s="366"/>
      <c r="C88" s="366"/>
      <c r="D88" s="366"/>
      <c r="E88" s="366"/>
      <c r="F88" s="366"/>
      <c r="G88" s="366"/>
      <c r="H88" s="366"/>
      <c r="I88" s="366"/>
      <c r="J88" s="366"/>
      <c r="K88" s="366"/>
      <c r="L88" s="366"/>
      <c r="M88" s="366"/>
      <c r="N88" s="366"/>
      <c r="O88" s="366"/>
      <c r="P88" s="366"/>
      <c r="Q88" s="366"/>
      <c r="R88" s="366"/>
      <c r="S88" s="366"/>
      <c r="T88" s="366"/>
      <c r="U88" s="366"/>
      <c r="V88" s="366"/>
      <c r="W88" s="366"/>
      <c r="X88" s="366"/>
      <c r="Y88" s="366"/>
      <c r="Z88" s="366"/>
      <c r="AA88" s="366"/>
      <c r="AB88" s="366"/>
      <c r="AC88" s="366"/>
      <c r="AD88" s="366"/>
      <c r="AE88" s="366"/>
      <c r="AF88" s="366"/>
      <c r="AG88" s="366"/>
      <c r="AH88" s="366"/>
      <c r="AI88" s="366"/>
      <c r="AJ88" s="366"/>
      <c r="AK88" s="366"/>
      <c r="AL88" s="366"/>
      <c r="AM88" s="366"/>
      <c r="AN88" s="366"/>
      <c r="AO88" s="366"/>
      <c r="AP88" s="366"/>
      <c r="AQ88" s="366"/>
      <c r="AR88" s="366"/>
      <c r="AS88" s="366"/>
      <c r="AT88" s="366"/>
      <c r="AV88" s="366"/>
      <c r="AW88" s="366"/>
      <c r="AX88" s="366"/>
    </row>
    <row r="89" spans="1:50" ht="14.4" x14ac:dyDescent="0.2">
      <c r="A89" s="366"/>
      <c r="B89" s="366"/>
      <c r="C89" s="366"/>
      <c r="D89" s="366"/>
      <c r="E89" s="366"/>
      <c r="F89" s="366"/>
      <c r="G89" s="366"/>
      <c r="H89" s="366"/>
      <c r="I89" s="366"/>
      <c r="J89" s="366"/>
      <c r="K89" s="366"/>
      <c r="L89" s="366"/>
      <c r="M89" s="366"/>
      <c r="N89" s="366"/>
      <c r="O89" s="366"/>
      <c r="P89" s="366"/>
      <c r="Q89" s="366"/>
      <c r="R89" s="366"/>
      <c r="S89" s="366"/>
      <c r="T89" s="366"/>
      <c r="U89" s="366"/>
      <c r="V89" s="366"/>
      <c r="W89" s="366"/>
      <c r="X89" s="366"/>
      <c r="Y89" s="366"/>
      <c r="Z89" s="366"/>
      <c r="AA89" s="366"/>
      <c r="AB89" s="366"/>
      <c r="AC89" s="366"/>
      <c r="AD89" s="366"/>
      <c r="AE89" s="366"/>
      <c r="AF89" s="366"/>
      <c r="AG89" s="366"/>
      <c r="AH89" s="366"/>
      <c r="AI89" s="366"/>
      <c r="AJ89" s="366"/>
      <c r="AK89" s="366"/>
      <c r="AL89" s="366"/>
      <c r="AM89" s="366"/>
      <c r="AN89" s="366"/>
      <c r="AO89" s="366"/>
      <c r="AP89" s="366"/>
      <c r="AQ89" s="366"/>
      <c r="AR89" s="366"/>
      <c r="AS89" s="366"/>
      <c r="AT89" s="366"/>
      <c r="AV89" s="366"/>
      <c r="AW89" s="366"/>
      <c r="AX89" s="366"/>
    </row>
    <row r="90" spans="1:50" ht="14.4" x14ac:dyDescent="0.2">
      <c r="A90" s="366"/>
      <c r="B90" s="366"/>
      <c r="C90" s="366"/>
      <c r="D90" s="366"/>
      <c r="E90" s="366"/>
      <c r="F90" s="366"/>
      <c r="G90" s="366"/>
      <c r="H90" s="366"/>
      <c r="I90" s="366"/>
      <c r="J90" s="366"/>
      <c r="K90" s="366"/>
      <c r="L90" s="366"/>
      <c r="M90" s="366"/>
      <c r="N90" s="366"/>
      <c r="O90" s="366"/>
      <c r="P90" s="366"/>
      <c r="Q90" s="366"/>
      <c r="R90" s="366"/>
      <c r="S90" s="366"/>
      <c r="T90" s="366"/>
      <c r="U90" s="366"/>
      <c r="V90" s="366"/>
      <c r="W90" s="366"/>
      <c r="X90" s="366"/>
      <c r="Y90" s="366"/>
      <c r="Z90" s="366"/>
      <c r="AA90" s="366"/>
      <c r="AB90" s="366"/>
      <c r="AC90" s="366"/>
      <c r="AD90" s="366"/>
      <c r="AE90" s="366"/>
      <c r="AF90" s="366"/>
      <c r="AG90" s="366"/>
      <c r="AH90" s="366"/>
      <c r="AI90" s="366"/>
      <c r="AJ90" s="366"/>
      <c r="AK90" s="366"/>
      <c r="AL90" s="366"/>
      <c r="AM90" s="366"/>
      <c r="AN90" s="366"/>
      <c r="AO90" s="366"/>
      <c r="AP90" s="366"/>
      <c r="AQ90" s="366"/>
      <c r="AR90" s="366"/>
      <c r="AS90" s="366"/>
      <c r="AT90" s="366"/>
      <c r="AV90" s="366"/>
      <c r="AW90" s="366"/>
      <c r="AX90" s="366"/>
    </row>
    <row r="91" spans="1:50" ht="14.4" x14ac:dyDescent="0.2">
      <c r="A91" s="366"/>
      <c r="B91" s="366"/>
      <c r="C91" s="366"/>
      <c r="D91" s="366"/>
      <c r="E91" s="366"/>
      <c r="F91" s="366"/>
      <c r="G91" s="366"/>
      <c r="H91" s="366"/>
      <c r="I91" s="366"/>
      <c r="J91" s="366"/>
      <c r="K91" s="366"/>
      <c r="L91" s="366"/>
      <c r="M91" s="366"/>
      <c r="N91" s="366"/>
      <c r="O91" s="366"/>
      <c r="P91" s="366"/>
      <c r="Q91" s="366"/>
      <c r="R91" s="366"/>
      <c r="S91" s="366"/>
      <c r="T91" s="366"/>
      <c r="U91" s="366"/>
      <c r="V91" s="366"/>
      <c r="W91" s="366"/>
      <c r="X91" s="366"/>
      <c r="Y91" s="366"/>
      <c r="Z91" s="366"/>
      <c r="AA91" s="366"/>
      <c r="AB91" s="366"/>
      <c r="AC91" s="366"/>
      <c r="AD91" s="366"/>
      <c r="AE91" s="366"/>
      <c r="AF91" s="366"/>
      <c r="AG91" s="366"/>
      <c r="AH91" s="366"/>
      <c r="AI91" s="366"/>
      <c r="AJ91" s="366"/>
      <c r="AK91" s="366"/>
      <c r="AL91" s="366"/>
      <c r="AM91" s="366"/>
      <c r="AN91" s="366"/>
      <c r="AO91" s="366"/>
      <c r="AP91" s="366"/>
      <c r="AQ91" s="366"/>
      <c r="AR91" s="366"/>
      <c r="AS91" s="366"/>
      <c r="AT91" s="366"/>
      <c r="AV91" s="366"/>
      <c r="AW91" s="366"/>
      <c r="AX91" s="366"/>
    </row>
    <row r="92" spans="1:50" ht="14.4" x14ac:dyDescent="0.2">
      <c r="A92" s="366"/>
      <c r="B92" s="366"/>
      <c r="C92" s="366"/>
      <c r="D92" s="366"/>
      <c r="E92" s="366"/>
      <c r="F92" s="366"/>
      <c r="G92" s="366"/>
      <c r="H92" s="366"/>
      <c r="I92" s="366"/>
      <c r="J92" s="366"/>
      <c r="K92" s="366"/>
      <c r="L92" s="366"/>
      <c r="M92" s="366"/>
      <c r="N92" s="366"/>
      <c r="O92" s="366"/>
      <c r="P92" s="366"/>
      <c r="Q92" s="366"/>
      <c r="R92" s="366"/>
      <c r="S92" s="366"/>
      <c r="T92" s="366"/>
      <c r="U92" s="366"/>
      <c r="V92" s="366"/>
      <c r="W92" s="366"/>
      <c r="X92" s="366"/>
      <c r="Y92" s="366"/>
      <c r="Z92" s="366"/>
      <c r="AA92" s="366"/>
      <c r="AB92" s="366"/>
      <c r="AC92" s="366"/>
      <c r="AD92" s="366"/>
      <c r="AE92" s="366"/>
      <c r="AF92" s="366"/>
      <c r="AG92" s="366"/>
      <c r="AH92" s="366"/>
      <c r="AI92" s="366"/>
      <c r="AJ92" s="366"/>
      <c r="AK92" s="366"/>
      <c r="AL92" s="366"/>
      <c r="AM92" s="366"/>
      <c r="AN92" s="366"/>
      <c r="AO92" s="366"/>
      <c r="AP92" s="366"/>
      <c r="AQ92" s="366"/>
      <c r="AR92" s="366"/>
      <c r="AS92" s="366"/>
      <c r="AT92" s="366"/>
      <c r="AV92" s="366"/>
      <c r="AW92" s="366"/>
      <c r="AX92" s="366"/>
    </row>
    <row r="93" spans="1:50" ht="14.4" x14ac:dyDescent="0.2">
      <c r="A93" s="366"/>
      <c r="B93" s="366"/>
      <c r="C93" s="366"/>
      <c r="D93" s="366"/>
      <c r="E93" s="366"/>
      <c r="F93" s="366"/>
      <c r="G93" s="366"/>
      <c r="H93" s="366"/>
      <c r="I93" s="366"/>
      <c r="J93" s="366"/>
      <c r="K93" s="366"/>
      <c r="L93" s="366"/>
      <c r="M93" s="366"/>
      <c r="N93" s="366"/>
      <c r="O93" s="366"/>
      <c r="P93" s="366"/>
      <c r="Q93" s="366"/>
      <c r="R93" s="366"/>
      <c r="S93" s="366"/>
      <c r="T93" s="366"/>
      <c r="U93" s="366"/>
      <c r="V93" s="366"/>
      <c r="W93" s="366"/>
      <c r="X93" s="366"/>
      <c r="Y93" s="366"/>
      <c r="Z93" s="366"/>
      <c r="AA93" s="366"/>
      <c r="AB93" s="366"/>
      <c r="AC93" s="366"/>
      <c r="AD93" s="366"/>
      <c r="AE93" s="366"/>
      <c r="AF93" s="366"/>
      <c r="AG93" s="366"/>
      <c r="AH93" s="366"/>
      <c r="AI93" s="366"/>
      <c r="AJ93" s="366"/>
      <c r="AK93" s="366"/>
      <c r="AL93" s="366"/>
      <c r="AM93" s="366"/>
      <c r="AN93" s="366"/>
      <c r="AO93" s="366"/>
      <c r="AP93" s="366"/>
      <c r="AQ93" s="366"/>
      <c r="AR93" s="366"/>
      <c r="AS93" s="366"/>
      <c r="AT93" s="366"/>
      <c r="AV93" s="366"/>
      <c r="AW93" s="366"/>
      <c r="AX93" s="366"/>
    </row>
    <row r="94" spans="1:50" ht="14.4" x14ac:dyDescent="0.2">
      <c r="A94" s="366"/>
      <c r="B94" s="366"/>
      <c r="C94" s="366"/>
      <c r="D94" s="366"/>
      <c r="E94" s="366"/>
      <c r="F94" s="366"/>
      <c r="G94" s="366"/>
      <c r="H94" s="366"/>
      <c r="I94" s="366"/>
      <c r="J94" s="366"/>
      <c r="K94" s="366"/>
      <c r="L94" s="366"/>
      <c r="M94" s="366"/>
      <c r="N94" s="366"/>
      <c r="O94" s="366"/>
      <c r="P94" s="366"/>
      <c r="Q94" s="366"/>
      <c r="R94" s="366"/>
      <c r="S94" s="366"/>
      <c r="T94" s="366"/>
      <c r="U94" s="366"/>
      <c r="V94" s="366"/>
      <c r="W94" s="366"/>
      <c r="X94" s="366"/>
      <c r="Y94" s="366"/>
      <c r="Z94" s="366"/>
      <c r="AA94" s="366"/>
      <c r="AB94" s="366"/>
      <c r="AC94" s="366"/>
      <c r="AD94" s="366"/>
      <c r="AE94" s="366"/>
      <c r="AF94" s="366"/>
      <c r="AG94" s="366"/>
      <c r="AH94" s="366"/>
      <c r="AI94" s="366"/>
      <c r="AJ94" s="366"/>
      <c r="AK94" s="366"/>
      <c r="AL94" s="366"/>
      <c r="AM94" s="366"/>
      <c r="AN94" s="366"/>
      <c r="AO94" s="366"/>
      <c r="AP94" s="366"/>
      <c r="AQ94" s="366"/>
      <c r="AR94" s="366"/>
      <c r="AS94" s="366"/>
      <c r="AT94" s="366"/>
      <c r="AV94" s="366"/>
      <c r="AW94" s="366"/>
      <c r="AX94" s="366"/>
    </row>
    <row r="95" spans="1:50" ht="14.4" x14ac:dyDescent="0.2">
      <c r="A95" s="366"/>
      <c r="B95" s="366"/>
      <c r="C95" s="366"/>
      <c r="D95" s="366"/>
      <c r="E95" s="366"/>
      <c r="F95" s="366"/>
      <c r="G95" s="366"/>
      <c r="H95" s="366"/>
      <c r="I95" s="366"/>
      <c r="J95" s="366"/>
      <c r="K95" s="366"/>
      <c r="L95" s="366"/>
      <c r="M95" s="366"/>
      <c r="N95" s="366"/>
      <c r="O95" s="366"/>
      <c r="P95" s="366"/>
      <c r="Q95" s="366"/>
      <c r="R95" s="366"/>
      <c r="S95" s="366"/>
      <c r="T95" s="366"/>
      <c r="U95" s="366"/>
      <c r="V95" s="366"/>
      <c r="W95" s="366"/>
      <c r="X95" s="366"/>
      <c r="Y95" s="366"/>
      <c r="Z95" s="366"/>
      <c r="AA95" s="366"/>
      <c r="AB95" s="366"/>
      <c r="AC95" s="366"/>
      <c r="AD95" s="366"/>
      <c r="AE95" s="366"/>
      <c r="AF95" s="366"/>
      <c r="AG95" s="366"/>
      <c r="AH95" s="366"/>
      <c r="AI95" s="366"/>
      <c r="AJ95" s="366"/>
      <c r="AK95" s="366"/>
      <c r="AL95" s="366"/>
      <c r="AM95" s="366"/>
      <c r="AN95" s="366"/>
      <c r="AO95" s="366"/>
      <c r="AP95" s="366"/>
      <c r="AQ95" s="366"/>
      <c r="AR95" s="366"/>
      <c r="AS95" s="366"/>
      <c r="AT95" s="366"/>
      <c r="AV95" s="366"/>
      <c r="AW95" s="366"/>
      <c r="AX95" s="366"/>
    </row>
    <row r="96" spans="1:50" ht="14.4" x14ac:dyDescent="0.2">
      <c r="A96" s="366"/>
      <c r="B96" s="366"/>
      <c r="C96" s="366"/>
      <c r="D96" s="366"/>
      <c r="E96" s="366"/>
      <c r="F96" s="366"/>
      <c r="G96" s="366"/>
      <c r="H96" s="366"/>
      <c r="I96" s="366"/>
      <c r="J96" s="366"/>
      <c r="K96" s="366"/>
      <c r="L96" s="366"/>
      <c r="M96" s="366"/>
      <c r="N96" s="366"/>
      <c r="O96" s="366"/>
      <c r="P96" s="366"/>
      <c r="Q96" s="366"/>
      <c r="R96" s="366"/>
      <c r="S96" s="366"/>
      <c r="T96" s="366"/>
      <c r="U96" s="366"/>
      <c r="V96" s="366"/>
      <c r="W96" s="366"/>
      <c r="X96" s="366"/>
      <c r="Y96" s="366"/>
      <c r="Z96" s="366"/>
      <c r="AA96" s="366"/>
      <c r="AB96" s="366"/>
      <c r="AC96" s="366"/>
      <c r="AD96" s="366"/>
      <c r="AE96" s="366"/>
      <c r="AF96" s="366"/>
      <c r="AG96" s="366"/>
      <c r="AH96" s="366"/>
      <c r="AI96" s="366"/>
      <c r="AJ96" s="366"/>
      <c r="AK96" s="366"/>
      <c r="AL96" s="366"/>
      <c r="AM96" s="366"/>
      <c r="AN96" s="366"/>
      <c r="AO96" s="366"/>
      <c r="AP96" s="366"/>
      <c r="AQ96" s="366"/>
      <c r="AR96" s="366"/>
      <c r="AS96" s="366"/>
      <c r="AT96" s="366"/>
      <c r="AV96" s="366"/>
      <c r="AW96" s="366"/>
      <c r="AX96" s="366"/>
    </row>
    <row r="97" spans="1:50" ht="14.4" x14ac:dyDescent="0.2">
      <c r="A97" s="366"/>
      <c r="B97" s="366"/>
      <c r="C97" s="366"/>
      <c r="D97" s="366"/>
      <c r="E97" s="366"/>
      <c r="F97" s="366"/>
      <c r="G97" s="366"/>
      <c r="H97" s="366"/>
      <c r="I97" s="366"/>
      <c r="J97" s="366"/>
      <c r="K97" s="366"/>
      <c r="L97" s="366"/>
      <c r="M97" s="366"/>
      <c r="N97" s="366"/>
      <c r="O97" s="366"/>
      <c r="P97" s="366"/>
      <c r="Q97" s="366"/>
      <c r="R97" s="366"/>
      <c r="S97" s="366"/>
      <c r="T97" s="366"/>
      <c r="U97" s="366"/>
      <c r="V97" s="366"/>
      <c r="W97" s="366"/>
      <c r="X97" s="366"/>
      <c r="Y97" s="366"/>
      <c r="Z97" s="366"/>
      <c r="AA97" s="366"/>
      <c r="AB97" s="366"/>
      <c r="AC97" s="366"/>
      <c r="AD97" s="366"/>
      <c r="AE97" s="366"/>
      <c r="AF97" s="366"/>
      <c r="AG97" s="366"/>
      <c r="AH97" s="366"/>
      <c r="AI97" s="366"/>
      <c r="AJ97" s="366"/>
      <c r="AK97" s="366"/>
      <c r="AL97" s="366"/>
      <c r="AM97" s="366"/>
      <c r="AN97" s="366"/>
      <c r="AO97" s="366"/>
      <c r="AP97" s="366"/>
      <c r="AQ97" s="366"/>
      <c r="AR97" s="366"/>
      <c r="AS97" s="366"/>
      <c r="AT97" s="366"/>
      <c r="AV97" s="366"/>
      <c r="AW97" s="366"/>
      <c r="AX97" s="366"/>
    </row>
  </sheetData>
  <mergeCells count="46">
    <mergeCell ref="AL5:AN5"/>
    <mergeCell ref="AI5:AK5"/>
    <mergeCell ref="AO5:AQ5"/>
    <mergeCell ref="W5:Y5"/>
    <mergeCell ref="AC5:AE5"/>
    <mergeCell ref="AF7:AH7"/>
    <mergeCell ref="AF6:AH6"/>
    <mergeCell ref="Z7:AB7"/>
    <mergeCell ref="Z6:AB6"/>
    <mergeCell ref="AC6:AE6"/>
    <mergeCell ref="AC7:AE7"/>
    <mergeCell ref="AR7:AT7"/>
    <mergeCell ref="AI7:AK7"/>
    <mergeCell ref="AI6:AK6"/>
    <mergeCell ref="AL7:AN7"/>
    <mergeCell ref="AL6:AN6"/>
    <mergeCell ref="AR6:AT6"/>
    <mergeCell ref="AO6:AQ6"/>
    <mergeCell ref="AO7:AQ7"/>
    <mergeCell ref="H6:H8"/>
    <mergeCell ref="G6:G8"/>
    <mergeCell ref="J6:J8"/>
    <mergeCell ref="B71:C71"/>
    <mergeCell ref="B6:B8"/>
    <mergeCell ref="F6:F8"/>
    <mergeCell ref="C6:C8"/>
    <mergeCell ref="D70:E70"/>
    <mergeCell ref="D71:E71"/>
    <mergeCell ref="D6:D8"/>
    <mergeCell ref="E6:E8"/>
    <mergeCell ref="B70:C70"/>
    <mergeCell ref="K5:M5"/>
    <mergeCell ref="K6:M6"/>
    <mergeCell ref="K7:M7"/>
    <mergeCell ref="W6:Y6"/>
    <mergeCell ref="I6:I8"/>
    <mergeCell ref="N5:P5"/>
    <mergeCell ref="T5:V5"/>
    <mergeCell ref="Q5:S5"/>
    <mergeCell ref="N6:P6"/>
    <mergeCell ref="Q6:S6"/>
    <mergeCell ref="N7:P7"/>
    <mergeCell ref="W7:Y7"/>
    <mergeCell ref="T6:V6"/>
    <mergeCell ref="Q7:S7"/>
    <mergeCell ref="T7:V7"/>
  </mergeCells>
  <phoneticPr fontId="19"/>
  <printOptions horizontalCentered="1" verticalCentered="1"/>
  <pageMargins left="0.78740157480314965" right="0.78740157480314965" top="0.19685039370078741" bottom="0" header="0" footer="0"/>
  <pageSetup paperSize="9" scale="37" orientation="landscape" blackAndWhite="1" horizontalDpi="4294967293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BG97"/>
  <sheetViews>
    <sheetView showZeros="0" view="pageBreakPreview" zoomScale="75" zoomScaleNormal="100" workbookViewId="0">
      <selection activeCell="J70" sqref="J70"/>
    </sheetView>
  </sheetViews>
  <sheetFormatPr defaultRowHeight="13.2" x14ac:dyDescent="0.2"/>
  <cols>
    <col min="1" max="1" width="3.88671875" customWidth="1"/>
    <col min="2" max="2" width="22.44140625" customWidth="1"/>
    <col min="3" max="3" width="5.77734375" customWidth="1"/>
    <col min="4" max="4" width="5.21875" customWidth="1"/>
    <col min="5" max="5" width="13.109375" customWidth="1"/>
    <col min="6" max="9" width="7.33203125" customWidth="1"/>
    <col min="10" max="10" width="6.33203125" customWidth="1"/>
    <col min="11" max="25" width="7.88671875" customWidth="1"/>
    <col min="26" max="46" width="6.6640625" customWidth="1"/>
    <col min="47" max="47" width="1.44140625" customWidth="1"/>
    <col min="48" max="57" width="3.33203125" customWidth="1"/>
    <col min="58" max="59" width="2.77734375" customWidth="1"/>
    <col min="68" max="68" width="9.6640625" customWidth="1"/>
  </cols>
  <sheetData>
    <row r="1" spans="1:59" ht="9" customHeight="1" x14ac:dyDescent="0.2">
      <c r="X1" s="18"/>
      <c r="Y1" s="18"/>
      <c r="Z1" s="18"/>
      <c r="AA1" s="18"/>
      <c r="AB1" s="18"/>
    </row>
    <row r="2" spans="1:59" ht="26.25" customHeight="1" x14ac:dyDescent="0.2">
      <c r="H2" s="451" t="s">
        <v>619</v>
      </c>
      <c r="I2" s="284"/>
      <c r="J2" s="284"/>
      <c r="K2" s="284"/>
      <c r="L2" s="284"/>
      <c r="M2" s="284"/>
      <c r="N2" s="284"/>
      <c r="O2" s="284"/>
      <c r="P2" s="284"/>
      <c r="Q2" s="284"/>
      <c r="R2" s="284"/>
      <c r="S2" s="18"/>
      <c r="T2" s="18"/>
      <c r="U2" s="18"/>
      <c r="V2" s="18"/>
      <c r="W2" s="18"/>
      <c r="X2" s="18"/>
      <c r="Y2" s="18"/>
      <c r="Z2" s="18"/>
      <c r="AA2" s="18"/>
      <c r="AB2" s="18"/>
      <c r="AC2" s="250" t="s">
        <v>3</v>
      </c>
    </row>
    <row r="3" spans="1:59" ht="4.5" customHeight="1" x14ac:dyDescent="0.2">
      <c r="K3" s="389"/>
      <c r="Y3" s="18"/>
      <c r="Z3" s="18"/>
    </row>
    <row r="4" spans="1:59" ht="28.5" customHeight="1" x14ac:dyDescent="0.2">
      <c r="J4" s="18"/>
      <c r="L4" s="438" t="s">
        <v>357</v>
      </c>
      <c r="P4" s="319"/>
      <c r="Q4" s="319"/>
      <c r="S4" s="319"/>
      <c r="T4" s="319"/>
      <c r="AA4" s="452" t="s">
        <v>485</v>
      </c>
    </row>
    <row r="5" spans="1:59" ht="24" customHeight="1" x14ac:dyDescent="0.2">
      <c r="B5" s="264" t="s">
        <v>0</v>
      </c>
      <c r="D5" s="18"/>
      <c r="E5" s="18"/>
      <c r="F5" s="284"/>
      <c r="K5" s="1260" t="s">
        <v>555</v>
      </c>
      <c r="L5" s="1260"/>
      <c r="M5" s="1261"/>
      <c r="N5" s="1260" t="s">
        <v>556</v>
      </c>
      <c r="O5" s="1260"/>
      <c r="P5" s="1261"/>
      <c r="Q5" s="1260" t="s">
        <v>518</v>
      </c>
      <c r="R5" s="1260"/>
      <c r="S5" s="1261"/>
      <c r="T5" s="1260" t="s">
        <v>225</v>
      </c>
      <c r="U5" s="1260"/>
      <c r="V5" s="1261"/>
      <c r="W5" s="1486" t="s">
        <v>557</v>
      </c>
      <c r="X5" s="1487"/>
      <c r="Y5" s="1488"/>
      <c r="Z5" s="87"/>
      <c r="AC5" s="1363">
        <v>42826</v>
      </c>
      <c r="AD5" s="1363"/>
      <c r="AE5" s="1363"/>
      <c r="AF5" s="607"/>
      <c r="AG5" s="607"/>
      <c r="AI5" s="1260" t="s">
        <v>163</v>
      </c>
      <c r="AJ5" s="1260"/>
      <c r="AK5" s="1261"/>
      <c r="AL5" s="1260" t="s">
        <v>556</v>
      </c>
      <c r="AM5" s="1260"/>
      <c r="AN5" s="1261"/>
      <c r="AO5" s="1260" t="s">
        <v>518</v>
      </c>
      <c r="AP5" s="1260"/>
      <c r="AQ5" s="1261"/>
    </row>
    <row r="6" spans="1:59" ht="18.75" customHeight="1" x14ac:dyDescent="0.2">
      <c r="B6" s="1285" t="s">
        <v>358</v>
      </c>
      <c r="C6" s="1474" t="s">
        <v>147</v>
      </c>
      <c r="D6" s="1245" t="s">
        <v>135</v>
      </c>
      <c r="E6" s="1478" t="s">
        <v>156</v>
      </c>
      <c r="F6" s="1242" t="s">
        <v>143</v>
      </c>
      <c r="G6" s="1242" t="s">
        <v>144</v>
      </c>
      <c r="H6" s="1242" t="s">
        <v>145</v>
      </c>
      <c r="I6" s="1465" t="s">
        <v>146</v>
      </c>
      <c r="J6" s="1468" t="s">
        <v>492</v>
      </c>
      <c r="K6" s="1265" t="s">
        <v>542</v>
      </c>
      <c r="L6" s="1265"/>
      <c r="M6" s="1267"/>
      <c r="N6" s="1254" t="s">
        <v>543</v>
      </c>
      <c r="O6" s="1254"/>
      <c r="P6" s="1255"/>
      <c r="Q6" s="1254" t="s">
        <v>544</v>
      </c>
      <c r="R6" s="1254"/>
      <c r="S6" s="1255"/>
      <c r="T6" s="1254" t="s">
        <v>545</v>
      </c>
      <c r="U6" s="1254"/>
      <c r="V6" s="1255"/>
      <c r="W6" s="1266" t="s">
        <v>546</v>
      </c>
      <c r="X6" s="1265"/>
      <c r="Y6" s="1267"/>
      <c r="Z6" s="1324" t="s">
        <v>558</v>
      </c>
      <c r="AA6" s="1482"/>
      <c r="AB6" s="1482"/>
      <c r="AC6" s="1483" t="s">
        <v>559</v>
      </c>
      <c r="AD6" s="1484"/>
      <c r="AE6" s="1484"/>
      <c r="AF6" s="1324" t="s">
        <v>549</v>
      </c>
      <c r="AG6" s="1482"/>
      <c r="AH6" s="1482"/>
      <c r="AI6" s="1324" t="s">
        <v>550</v>
      </c>
      <c r="AJ6" s="1482"/>
      <c r="AK6" s="1482"/>
      <c r="AL6" s="1324" t="s">
        <v>560</v>
      </c>
      <c r="AM6" s="1482"/>
      <c r="AN6" s="1482"/>
      <c r="AO6" s="1324" t="s">
        <v>553</v>
      </c>
      <c r="AP6" s="1482"/>
      <c r="AQ6" s="1482"/>
      <c r="AR6" s="1324" t="s">
        <v>561</v>
      </c>
      <c r="AS6" s="1482"/>
      <c r="AT6" s="1482"/>
      <c r="AV6" s="393"/>
      <c r="AW6" s="393"/>
      <c r="AX6" s="393"/>
      <c r="AY6" s="393"/>
      <c r="AZ6" s="393"/>
      <c r="BA6" s="393"/>
      <c r="BB6" s="393"/>
      <c r="BC6" s="393"/>
      <c r="BD6" s="393"/>
      <c r="BE6" s="393"/>
    </row>
    <row r="7" spans="1:59" ht="21" x14ac:dyDescent="0.2">
      <c r="B7" s="1472"/>
      <c r="C7" s="1475"/>
      <c r="D7" s="1246"/>
      <c r="E7" s="1479"/>
      <c r="F7" s="1243"/>
      <c r="G7" s="1243"/>
      <c r="H7" s="1243"/>
      <c r="I7" s="1466"/>
      <c r="J7" s="1469"/>
      <c r="K7" s="1281" t="s">
        <v>618</v>
      </c>
      <c r="L7" s="1281"/>
      <c r="M7" s="1282"/>
      <c r="N7" s="1268" t="s">
        <v>555</v>
      </c>
      <c r="O7" s="1260"/>
      <c r="P7" s="1261"/>
      <c r="Q7" s="1260" t="s">
        <v>643</v>
      </c>
      <c r="R7" s="1260"/>
      <c r="S7" s="1261"/>
      <c r="T7" s="1260" t="s">
        <v>643</v>
      </c>
      <c r="U7" s="1260"/>
      <c r="V7" s="1261"/>
      <c r="W7" s="1358" t="s">
        <v>648</v>
      </c>
      <c r="X7" s="1281"/>
      <c r="Y7" s="1282"/>
      <c r="Z7" s="1260" t="s">
        <v>225</v>
      </c>
      <c r="AA7" s="1260"/>
      <c r="AB7" s="1261"/>
      <c r="AC7" s="1282" t="s">
        <v>665</v>
      </c>
      <c r="AD7" s="1485"/>
      <c r="AE7" s="1485"/>
      <c r="AF7" s="1260" t="s">
        <v>643</v>
      </c>
      <c r="AG7" s="1260"/>
      <c r="AH7" s="1261"/>
      <c r="AI7" s="1260" t="s">
        <v>643</v>
      </c>
      <c r="AJ7" s="1260"/>
      <c r="AK7" s="1261"/>
      <c r="AL7" s="1260" t="s">
        <v>163</v>
      </c>
      <c r="AM7" s="1260"/>
      <c r="AN7" s="1261"/>
      <c r="AO7" s="1260" t="s">
        <v>518</v>
      </c>
      <c r="AP7" s="1260"/>
      <c r="AQ7" s="1261"/>
      <c r="AR7" s="1261" t="s">
        <v>162</v>
      </c>
      <c r="AS7" s="1481"/>
      <c r="AT7" s="1481"/>
      <c r="AV7" s="386"/>
      <c r="AW7" s="386"/>
      <c r="AX7" s="386"/>
      <c r="AY7" s="386"/>
      <c r="AZ7" s="386"/>
      <c r="BA7" s="386"/>
      <c r="BB7" s="386"/>
      <c r="BC7" s="386"/>
      <c r="BD7" s="386"/>
      <c r="BE7" s="386"/>
      <c r="BF7" s="169"/>
      <c r="BG7" s="169"/>
    </row>
    <row r="8" spans="1:59" ht="18.75" customHeight="1" x14ac:dyDescent="0.2">
      <c r="B8" s="1473"/>
      <c r="C8" s="1476"/>
      <c r="D8" s="1247"/>
      <c r="E8" s="1480"/>
      <c r="F8" s="1244"/>
      <c r="G8" s="1244"/>
      <c r="H8" s="1244"/>
      <c r="I8" s="1467"/>
      <c r="J8" s="1470"/>
      <c r="K8" s="454" t="s">
        <v>256</v>
      </c>
      <c r="L8" s="454" t="s">
        <v>257</v>
      </c>
      <c r="M8" s="454" t="s">
        <v>259</v>
      </c>
      <c r="N8" s="455" t="s">
        <v>256</v>
      </c>
      <c r="O8" s="454" t="s">
        <v>257</v>
      </c>
      <c r="P8" s="454" t="s">
        <v>259</v>
      </c>
      <c r="Q8" s="455" t="s">
        <v>256</v>
      </c>
      <c r="R8" s="454" t="s">
        <v>257</v>
      </c>
      <c r="S8" s="454" t="s">
        <v>259</v>
      </c>
      <c r="T8" s="455" t="s">
        <v>256</v>
      </c>
      <c r="U8" s="454" t="s">
        <v>257</v>
      </c>
      <c r="V8" s="456" t="s">
        <v>259</v>
      </c>
      <c r="W8" s="455" t="s">
        <v>256</v>
      </c>
      <c r="X8" s="454" t="s">
        <v>257</v>
      </c>
      <c r="Y8" s="454" t="s">
        <v>259</v>
      </c>
      <c r="Z8" s="608" t="s">
        <v>256</v>
      </c>
      <c r="AA8" s="446" t="s">
        <v>257</v>
      </c>
      <c r="AB8" s="446" t="s">
        <v>259</v>
      </c>
      <c r="AC8" s="453" t="s">
        <v>256</v>
      </c>
      <c r="AD8" s="453" t="s">
        <v>257</v>
      </c>
      <c r="AE8" s="453" t="s">
        <v>259</v>
      </c>
      <c r="AF8" s="453" t="s">
        <v>256</v>
      </c>
      <c r="AG8" s="453" t="s">
        <v>257</v>
      </c>
      <c r="AH8" s="453" t="s">
        <v>259</v>
      </c>
      <c r="AI8" s="453" t="s">
        <v>256</v>
      </c>
      <c r="AJ8" s="453" t="s">
        <v>257</v>
      </c>
      <c r="AK8" s="453" t="s">
        <v>259</v>
      </c>
      <c r="AL8" s="453" t="s">
        <v>256</v>
      </c>
      <c r="AM8" s="453" t="s">
        <v>257</v>
      </c>
      <c r="AN8" s="453" t="s">
        <v>259</v>
      </c>
      <c r="AO8" s="453" t="s">
        <v>256</v>
      </c>
      <c r="AP8" s="453" t="s">
        <v>257</v>
      </c>
      <c r="AQ8" s="453" t="s">
        <v>259</v>
      </c>
      <c r="AR8" s="453" t="s">
        <v>256</v>
      </c>
      <c r="AS8" s="453" t="s">
        <v>257</v>
      </c>
      <c r="AT8" s="453" t="s">
        <v>259</v>
      </c>
      <c r="AV8" s="366"/>
      <c r="AW8" s="366"/>
      <c r="AX8" s="366"/>
      <c r="AY8" s="366"/>
      <c r="AZ8" s="366"/>
      <c r="BA8" s="366"/>
      <c r="BB8" s="366"/>
      <c r="BC8" s="366"/>
      <c r="BD8" s="366"/>
      <c r="BE8" s="366"/>
    </row>
    <row r="9" spans="1:59" s="330" customFormat="1" ht="18" customHeight="1" x14ac:dyDescent="0.2">
      <c r="A9" s="571">
        <v>1</v>
      </c>
      <c r="B9" s="737" t="s">
        <v>305</v>
      </c>
      <c r="C9" s="332" t="s">
        <v>201</v>
      </c>
      <c r="D9" s="333">
        <f t="shared" ref="D9:D59" si="0">DATEDIF(E9,$AC$5,"y")</f>
        <v>70</v>
      </c>
      <c r="E9" s="715">
        <v>16896</v>
      </c>
      <c r="F9" s="331">
        <f t="shared" ref="F9:H19" si="1">SUM(K9,N9,Q9,T9,W9,Z9,AC9,AF9,AI9,AL9,AO9,AR9)</f>
        <v>0</v>
      </c>
      <c r="G9" s="331">
        <f t="shared" si="1"/>
        <v>1</v>
      </c>
      <c r="H9" s="331">
        <f t="shared" si="1"/>
        <v>0</v>
      </c>
      <c r="I9" s="331">
        <f t="shared" ref="I9:I19" si="2">SUM(F9:H9)</f>
        <v>1</v>
      </c>
      <c r="J9" s="328">
        <f t="shared" ref="J9:J29" si="3">SUM(H9+G9*2+F9*3)</f>
        <v>2</v>
      </c>
      <c r="K9" s="327"/>
      <c r="L9" s="327"/>
      <c r="M9" s="327"/>
      <c r="N9" s="327"/>
      <c r="O9" s="327"/>
      <c r="P9" s="327"/>
      <c r="Q9" s="327"/>
      <c r="R9" s="327">
        <v>1</v>
      </c>
      <c r="S9" s="327"/>
      <c r="T9" s="327"/>
      <c r="U9" s="327"/>
      <c r="V9" s="327"/>
      <c r="W9" s="722"/>
      <c r="X9" s="327"/>
      <c r="Y9" s="738"/>
      <c r="Z9" s="722"/>
      <c r="AA9" s="327"/>
      <c r="AB9" s="327"/>
      <c r="AC9" s="573"/>
      <c r="AD9" s="573"/>
      <c r="AE9" s="573"/>
      <c r="AF9" s="308"/>
      <c r="AG9" s="308"/>
      <c r="AH9" s="308"/>
      <c r="AI9" s="739"/>
      <c r="AJ9" s="739"/>
      <c r="AK9" s="739"/>
      <c r="AL9" s="740"/>
      <c r="AM9" s="740"/>
      <c r="AN9" s="740"/>
      <c r="AO9" s="740"/>
      <c r="AP9" s="740"/>
      <c r="AQ9" s="740"/>
      <c r="AR9" s="740"/>
      <c r="AS9" s="740"/>
      <c r="AT9" s="740"/>
      <c r="AU9" s="341"/>
      <c r="AV9" s="403"/>
      <c r="AW9" s="403"/>
      <c r="AX9" s="403"/>
      <c r="AY9" s="416"/>
      <c r="AZ9" s="416"/>
      <c r="BA9" s="416"/>
      <c r="BB9" s="416"/>
      <c r="BC9" s="416"/>
      <c r="BD9" s="416"/>
      <c r="BE9" s="416"/>
    </row>
    <row r="10" spans="1:59" ht="18" customHeight="1" x14ac:dyDescent="0.2">
      <c r="A10" s="571">
        <v>2</v>
      </c>
      <c r="B10" s="737" t="s">
        <v>242</v>
      </c>
      <c r="C10" s="332" t="s">
        <v>201</v>
      </c>
      <c r="D10" s="333">
        <f t="shared" si="0"/>
        <v>72</v>
      </c>
      <c r="E10" s="715">
        <v>16405</v>
      </c>
      <c r="F10" s="331">
        <f t="shared" si="1"/>
        <v>0</v>
      </c>
      <c r="G10" s="331">
        <f t="shared" si="1"/>
        <v>0</v>
      </c>
      <c r="H10" s="331">
        <f t="shared" si="1"/>
        <v>1</v>
      </c>
      <c r="I10" s="331">
        <f t="shared" si="2"/>
        <v>1</v>
      </c>
      <c r="J10" s="331">
        <f t="shared" si="3"/>
        <v>1</v>
      </c>
      <c r="K10" s="327"/>
      <c r="L10" s="327"/>
      <c r="M10" s="327"/>
      <c r="N10" s="327"/>
      <c r="O10" s="327"/>
      <c r="P10" s="327"/>
      <c r="Q10" s="327"/>
      <c r="R10" s="327"/>
      <c r="S10" s="327"/>
      <c r="T10" s="327"/>
      <c r="U10" s="327"/>
      <c r="V10" s="327"/>
      <c r="W10" s="327"/>
      <c r="X10" s="327"/>
      <c r="Y10" s="327"/>
      <c r="Z10" s="722"/>
      <c r="AA10" s="327"/>
      <c r="AB10" s="327"/>
      <c r="AC10" s="573"/>
      <c r="AD10" s="573"/>
      <c r="AE10" s="573"/>
      <c r="AF10" s="308"/>
      <c r="AG10" s="308"/>
      <c r="AH10" s="308"/>
      <c r="AI10" s="308"/>
      <c r="AJ10" s="308"/>
      <c r="AK10" s="308">
        <v>1</v>
      </c>
      <c r="AL10" s="361"/>
      <c r="AM10" s="361"/>
      <c r="AN10" s="361"/>
      <c r="AO10" s="361"/>
      <c r="AP10" s="361"/>
      <c r="AQ10" s="361"/>
      <c r="AR10" s="361"/>
      <c r="AS10" s="361"/>
      <c r="AT10" s="361"/>
      <c r="AU10" s="341"/>
      <c r="AV10" s="408"/>
      <c r="AW10" s="408"/>
      <c r="AX10" s="408"/>
      <c r="AY10" s="366"/>
      <c r="AZ10" s="366"/>
      <c r="BA10" s="366"/>
      <c r="BB10" s="366"/>
      <c r="BC10" s="366"/>
      <c r="BD10" s="366"/>
      <c r="BE10" s="366"/>
    </row>
    <row r="11" spans="1:59" s="330" customFormat="1" ht="18" customHeight="1" x14ac:dyDescent="0.2">
      <c r="A11" s="571">
        <v>3</v>
      </c>
      <c r="B11" s="737" t="s">
        <v>328</v>
      </c>
      <c r="C11" s="332" t="s">
        <v>201</v>
      </c>
      <c r="D11" s="333">
        <f t="shared" si="0"/>
        <v>69</v>
      </c>
      <c r="E11" s="715">
        <v>17292</v>
      </c>
      <c r="F11" s="331">
        <f t="shared" si="1"/>
        <v>0</v>
      </c>
      <c r="G11" s="331">
        <f t="shared" si="1"/>
        <v>0</v>
      </c>
      <c r="H11" s="331">
        <f t="shared" si="1"/>
        <v>0</v>
      </c>
      <c r="I11" s="331">
        <f t="shared" si="2"/>
        <v>0</v>
      </c>
      <c r="J11" s="331">
        <f t="shared" si="3"/>
        <v>0</v>
      </c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327"/>
      <c r="V11" s="327"/>
      <c r="W11" s="327"/>
      <c r="X11" s="327"/>
      <c r="Y11" s="327"/>
      <c r="Z11" s="722"/>
      <c r="AA11" s="327"/>
      <c r="AB11" s="327"/>
      <c r="AC11" s="573"/>
      <c r="AD11" s="573"/>
      <c r="AE11" s="573"/>
      <c r="AF11" s="308"/>
      <c r="AG11" s="308"/>
      <c r="AH11" s="308"/>
      <c r="AI11" s="308"/>
      <c r="AJ11" s="308"/>
      <c r="AK11" s="308"/>
      <c r="AL11" s="361"/>
      <c r="AM11" s="361"/>
      <c r="AN11" s="361"/>
      <c r="AO11" s="361"/>
      <c r="AP11" s="361"/>
      <c r="AQ11" s="361"/>
      <c r="AR11" s="361"/>
      <c r="AS11" s="361"/>
      <c r="AT11" s="361"/>
      <c r="AU11" s="341"/>
      <c r="AV11" s="403"/>
      <c r="AW11" s="403"/>
      <c r="AX11" s="403"/>
      <c r="AY11" s="416"/>
      <c r="AZ11" s="416"/>
      <c r="BA11" s="416"/>
      <c r="BB11" s="416"/>
      <c r="BC11" s="416"/>
      <c r="BD11" s="416"/>
      <c r="BE11" s="416"/>
    </row>
    <row r="12" spans="1:59" ht="18" customHeight="1" x14ac:dyDescent="0.2">
      <c r="A12" s="571">
        <v>4</v>
      </c>
      <c r="B12" s="737" t="s">
        <v>204</v>
      </c>
      <c r="C12" s="332" t="s">
        <v>201</v>
      </c>
      <c r="D12" s="333">
        <f t="shared" si="0"/>
        <v>66</v>
      </c>
      <c r="E12" s="715">
        <v>18627</v>
      </c>
      <c r="F12" s="331">
        <f t="shared" si="1"/>
        <v>0</v>
      </c>
      <c r="G12" s="331">
        <f t="shared" si="1"/>
        <v>0</v>
      </c>
      <c r="H12" s="331">
        <f t="shared" si="1"/>
        <v>0</v>
      </c>
      <c r="I12" s="331">
        <f t="shared" si="2"/>
        <v>0</v>
      </c>
      <c r="J12" s="331">
        <f t="shared" si="3"/>
        <v>0</v>
      </c>
      <c r="K12" s="327"/>
      <c r="L12" s="327"/>
      <c r="M12" s="327"/>
      <c r="N12" s="327"/>
      <c r="O12" s="327"/>
      <c r="P12" s="327"/>
      <c r="Q12" s="327"/>
      <c r="R12" s="327"/>
      <c r="S12" s="327"/>
      <c r="T12" s="327"/>
      <c r="U12" s="327"/>
      <c r="V12" s="327"/>
      <c r="W12" s="327"/>
      <c r="X12" s="327"/>
      <c r="Y12" s="327"/>
      <c r="Z12" s="722"/>
      <c r="AA12" s="327"/>
      <c r="AB12" s="327"/>
      <c r="AC12" s="573"/>
      <c r="AD12" s="573"/>
      <c r="AE12" s="573"/>
      <c r="AF12" s="308"/>
      <c r="AG12" s="308"/>
      <c r="AH12" s="308"/>
      <c r="AI12" s="308"/>
      <c r="AJ12" s="308"/>
      <c r="AK12" s="308"/>
      <c r="AL12" s="361"/>
      <c r="AM12" s="361"/>
      <c r="AN12" s="361"/>
      <c r="AO12" s="361"/>
      <c r="AP12" s="361"/>
      <c r="AQ12" s="361"/>
      <c r="AR12" s="361"/>
      <c r="AS12" s="361"/>
      <c r="AT12" s="361"/>
      <c r="AU12" s="341"/>
      <c r="AV12" s="408"/>
      <c r="AW12" s="408"/>
      <c r="AX12" s="408"/>
      <c r="AY12" s="366"/>
      <c r="AZ12" s="366"/>
      <c r="BA12" s="366"/>
      <c r="BB12" s="366"/>
      <c r="BC12" s="366"/>
      <c r="BD12" s="366"/>
      <c r="BE12" s="366"/>
    </row>
    <row r="13" spans="1:59" ht="18" customHeight="1" x14ac:dyDescent="0.2">
      <c r="A13" s="571">
        <v>5</v>
      </c>
      <c r="B13" s="737" t="s">
        <v>373</v>
      </c>
      <c r="C13" s="332" t="s">
        <v>201</v>
      </c>
      <c r="D13" s="333">
        <f t="shared" si="0"/>
        <v>71</v>
      </c>
      <c r="E13" s="715">
        <v>16598</v>
      </c>
      <c r="F13" s="331">
        <f t="shared" ref="F13:H14" si="4">SUM(K13,N13,Q13,T13,W13,Z13,AC13,AF13,AI13,AL13,AO13,AR13)</f>
        <v>0</v>
      </c>
      <c r="G13" s="331">
        <f t="shared" si="4"/>
        <v>0</v>
      </c>
      <c r="H13" s="331">
        <f t="shared" si="4"/>
        <v>2</v>
      </c>
      <c r="I13" s="331">
        <f>SUM(F13:H13)</f>
        <v>2</v>
      </c>
      <c r="J13" s="331">
        <f>SUM(H13+G13*2+F13*3)</f>
        <v>2</v>
      </c>
      <c r="K13" s="327"/>
      <c r="L13" s="327"/>
      <c r="M13" s="327"/>
      <c r="N13" s="327"/>
      <c r="O13" s="327"/>
      <c r="P13" s="327"/>
      <c r="Q13" s="327"/>
      <c r="R13" s="327"/>
      <c r="S13" s="327"/>
      <c r="T13" s="327"/>
      <c r="U13" s="327"/>
      <c r="V13" s="327"/>
      <c r="W13" s="327"/>
      <c r="X13" s="327"/>
      <c r="Y13" s="327"/>
      <c r="Z13" s="722"/>
      <c r="AA13" s="327"/>
      <c r="AB13" s="327">
        <v>1</v>
      </c>
      <c r="AC13" s="573"/>
      <c r="AD13" s="573"/>
      <c r="AE13" s="573"/>
      <c r="AF13" s="308"/>
      <c r="AG13" s="308"/>
      <c r="AH13" s="308">
        <v>1</v>
      </c>
      <c r="AI13" s="308"/>
      <c r="AJ13" s="308"/>
      <c r="AK13" s="308"/>
      <c r="AL13" s="361"/>
      <c r="AM13" s="361"/>
      <c r="AN13" s="361"/>
      <c r="AO13" s="361"/>
      <c r="AP13" s="361"/>
      <c r="AQ13" s="361"/>
      <c r="AR13" s="361"/>
      <c r="AS13" s="361"/>
      <c r="AT13" s="361"/>
      <c r="AU13" s="341"/>
      <c r="AV13" s="408"/>
      <c r="AW13" s="408"/>
      <c r="AX13" s="408"/>
      <c r="AY13" s="366"/>
      <c r="AZ13" s="366"/>
      <c r="BA13" s="366"/>
      <c r="BB13" s="366"/>
      <c r="BC13" s="366"/>
      <c r="BD13" s="366"/>
      <c r="BE13" s="366"/>
    </row>
    <row r="14" spans="1:59" ht="18" customHeight="1" x14ac:dyDescent="0.2">
      <c r="A14" s="571">
        <v>6</v>
      </c>
      <c r="B14" s="737" t="s">
        <v>663</v>
      </c>
      <c r="C14" s="332" t="s">
        <v>201</v>
      </c>
      <c r="D14" s="333">
        <f t="shared" si="0"/>
        <v>75</v>
      </c>
      <c r="E14" s="715">
        <v>15245</v>
      </c>
      <c r="F14" s="331">
        <f t="shared" si="4"/>
        <v>0</v>
      </c>
      <c r="G14" s="331">
        <f t="shared" si="4"/>
        <v>0</v>
      </c>
      <c r="H14" s="331">
        <f t="shared" si="4"/>
        <v>1</v>
      </c>
      <c r="I14" s="331">
        <f>SUM(F14:H14)</f>
        <v>1</v>
      </c>
      <c r="J14" s="331">
        <f>SUM(H14+G14*2+F14*3)</f>
        <v>1</v>
      </c>
      <c r="K14" s="327"/>
      <c r="L14" s="327"/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7"/>
      <c r="X14" s="327"/>
      <c r="Y14" s="327"/>
      <c r="Z14" s="722"/>
      <c r="AA14" s="327"/>
      <c r="AB14" s="327">
        <v>1</v>
      </c>
      <c r="AC14" s="573"/>
      <c r="AD14" s="573"/>
      <c r="AE14" s="573"/>
      <c r="AF14" s="308"/>
      <c r="AG14" s="308"/>
      <c r="AH14" s="308"/>
      <c r="AI14" s="308"/>
      <c r="AJ14" s="308"/>
      <c r="AK14" s="308"/>
      <c r="AL14" s="361"/>
      <c r="AM14" s="361"/>
      <c r="AN14" s="361"/>
      <c r="AO14" s="361"/>
      <c r="AP14" s="361"/>
      <c r="AQ14" s="361"/>
      <c r="AR14" s="361"/>
      <c r="AS14" s="361"/>
      <c r="AT14" s="361"/>
      <c r="AU14" s="341"/>
      <c r="AV14" s="408"/>
      <c r="AW14" s="408"/>
      <c r="AX14" s="408"/>
      <c r="AY14" s="366"/>
      <c r="AZ14" s="366"/>
      <c r="BA14" s="366"/>
      <c r="BB14" s="366"/>
      <c r="BC14" s="366"/>
      <c r="BD14" s="366"/>
      <c r="BE14" s="366"/>
    </row>
    <row r="15" spans="1:59" ht="18" customHeight="1" x14ac:dyDescent="0.2">
      <c r="A15" s="571">
        <v>7</v>
      </c>
      <c r="B15" s="737" t="s">
        <v>611</v>
      </c>
      <c r="C15" s="332" t="s">
        <v>201</v>
      </c>
      <c r="D15" s="333">
        <f t="shared" si="0"/>
        <v>68</v>
      </c>
      <c r="E15" s="715">
        <v>17816</v>
      </c>
      <c r="F15" s="331">
        <f t="shared" si="1"/>
        <v>3</v>
      </c>
      <c r="G15" s="331">
        <f t="shared" si="1"/>
        <v>1</v>
      </c>
      <c r="H15" s="331">
        <f t="shared" si="1"/>
        <v>2</v>
      </c>
      <c r="I15" s="331">
        <f t="shared" si="2"/>
        <v>6</v>
      </c>
      <c r="J15" s="331">
        <f t="shared" si="3"/>
        <v>13</v>
      </c>
      <c r="K15" s="327"/>
      <c r="L15" s="327"/>
      <c r="M15" s="327"/>
      <c r="N15" s="327"/>
      <c r="O15" s="327"/>
      <c r="P15" s="327">
        <v>1</v>
      </c>
      <c r="Q15" s="327"/>
      <c r="R15" s="327"/>
      <c r="S15" s="327"/>
      <c r="T15" s="327">
        <v>1</v>
      </c>
      <c r="U15" s="327"/>
      <c r="V15" s="327"/>
      <c r="W15" s="327"/>
      <c r="X15" s="327"/>
      <c r="Y15" s="327"/>
      <c r="Z15" s="722">
        <v>2</v>
      </c>
      <c r="AA15" s="327">
        <v>1</v>
      </c>
      <c r="AB15" s="327"/>
      <c r="AC15" s="573"/>
      <c r="AD15" s="573"/>
      <c r="AE15" s="573"/>
      <c r="AF15" s="308"/>
      <c r="AG15" s="308"/>
      <c r="AH15" s="308">
        <v>1</v>
      </c>
      <c r="AI15" s="308"/>
      <c r="AJ15" s="308"/>
      <c r="AK15" s="308"/>
      <c r="AL15" s="361"/>
      <c r="AM15" s="361"/>
      <c r="AN15" s="361"/>
      <c r="AO15" s="361"/>
      <c r="AP15" s="361"/>
      <c r="AQ15" s="361"/>
      <c r="AR15" s="361"/>
      <c r="AS15" s="361"/>
      <c r="AT15" s="361"/>
      <c r="AU15" s="341"/>
      <c r="AV15" s="408"/>
      <c r="AW15" s="408"/>
      <c r="AX15" s="408"/>
      <c r="AY15" s="366"/>
      <c r="AZ15" s="366"/>
      <c r="BA15" s="366"/>
      <c r="BB15" s="366"/>
      <c r="BC15" s="366"/>
      <c r="BD15" s="366"/>
      <c r="BE15" s="366"/>
    </row>
    <row r="16" spans="1:59" ht="18" customHeight="1" x14ac:dyDescent="0.2">
      <c r="A16" s="571">
        <v>8</v>
      </c>
      <c r="B16" s="737" t="s">
        <v>332</v>
      </c>
      <c r="C16" s="332" t="s">
        <v>201</v>
      </c>
      <c r="D16" s="333">
        <f t="shared" si="0"/>
        <v>67</v>
      </c>
      <c r="E16" s="715">
        <v>18195</v>
      </c>
      <c r="F16" s="331">
        <f t="shared" si="1"/>
        <v>0</v>
      </c>
      <c r="G16" s="331">
        <f t="shared" si="1"/>
        <v>0</v>
      </c>
      <c r="H16" s="331">
        <f t="shared" si="1"/>
        <v>3</v>
      </c>
      <c r="I16" s="331">
        <f t="shared" si="2"/>
        <v>3</v>
      </c>
      <c r="J16" s="331">
        <f t="shared" si="3"/>
        <v>3</v>
      </c>
      <c r="K16" s="327"/>
      <c r="L16" s="327"/>
      <c r="M16" s="327"/>
      <c r="N16" s="327"/>
      <c r="O16" s="327"/>
      <c r="P16" s="327">
        <v>1</v>
      </c>
      <c r="Q16" s="327"/>
      <c r="R16" s="327"/>
      <c r="S16" s="327"/>
      <c r="T16" s="327"/>
      <c r="U16" s="327"/>
      <c r="V16" s="327"/>
      <c r="W16" s="327"/>
      <c r="X16" s="327"/>
      <c r="Y16" s="327"/>
      <c r="Z16" s="722"/>
      <c r="AA16" s="327"/>
      <c r="AB16" s="327">
        <v>1</v>
      </c>
      <c r="AC16" s="573"/>
      <c r="AD16" s="573"/>
      <c r="AE16" s="573"/>
      <c r="AF16" s="308"/>
      <c r="AG16" s="308"/>
      <c r="AH16" s="308"/>
      <c r="AI16" s="308"/>
      <c r="AJ16" s="308"/>
      <c r="AK16" s="308">
        <v>1</v>
      </c>
      <c r="AL16" s="361"/>
      <c r="AM16" s="361"/>
      <c r="AN16" s="361"/>
      <c r="AO16" s="361"/>
      <c r="AP16" s="361"/>
      <c r="AQ16" s="361"/>
      <c r="AR16" s="361"/>
      <c r="AS16" s="361"/>
      <c r="AT16" s="361"/>
      <c r="AU16" s="341"/>
      <c r="AV16" s="408"/>
      <c r="AW16" s="408"/>
      <c r="AX16" s="408"/>
      <c r="AY16" s="366"/>
      <c r="AZ16" s="366"/>
      <c r="BA16" s="366"/>
      <c r="BB16" s="366"/>
      <c r="BC16" s="366"/>
      <c r="BD16" s="366"/>
      <c r="BE16" s="366"/>
    </row>
    <row r="17" spans="1:57" ht="18" customHeight="1" x14ac:dyDescent="0.2">
      <c r="A17" s="571">
        <v>9</v>
      </c>
      <c r="B17" s="737" t="s">
        <v>287</v>
      </c>
      <c r="C17" s="332" t="s">
        <v>201</v>
      </c>
      <c r="D17" s="333">
        <f t="shared" si="0"/>
        <v>77</v>
      </c>
      <c r="E17" s="715">
        <v>14558</v>
      </c>
      <c r="F17" s="331">
        <f t="shared" ref="F17:H18" si="5">SUM(K17,N17,Q17,T17,W17,Z17,AC17,AF17,AI17,AL17,AO17,AR17)</f>
        <v>1</v>
      </c>
      <c r="G17" s="331">
        <f t="shared" si="5"/>
        <v>0</v>
      </c>
      <c r="H17" s="331">
        <f t="shared" si="5"/>
        <v>0</v>
      </c>
      <c r="I17" s="331">
        <f>SUM(F17:H17)</f>
        <v>1</v>
      </c>
      <c r="J17" s="331">
        <f>SUM(H17+G17*2+F17*3)</f>
        <v>3</v>
      </c>
      <c r="K17" s="327"/>
      <c r="L17" s="327"/>
      <c r="M17" s="327"/>
      <c r="N17" s="327"/>
      <c r="O17" s="327"/>
      <c r="P17" s="327"/>
      <c r="Q17" s="327"/>
      <c r="R17" s="327"/>
      <c r="S17" s="327"/>
      <c r="T17" s="327">
        <v>1</v>
      </c>
      <c r="U17" s="327"/>
      <c r="V17" s="327"/>
      <c r="W17" s="327"/>
      <c r="X17" s="327"/>
      <c r="Y17" s="327"/>
      <c r="Z17" s="722"/>
      <c r="AA17" s="327"/>
      <c r="AB17" s="327"/>
      <c r="AC17" s="573"/>
      <c r="AD17" s="573"/>
      <c r="AE17" s="573"/>
      <c r="AF17" s="308"/>
      <c r="AG17" s="308"/>
      <c r="AH17" s="308"/>
      <c r="AI17" s="308"/>
      <c r="AJ17" s="308"/>
      <c r="AK17" s="308"/>
      <c r="AL17" s="361"/>
      <c r="AM17" s="361"/>
      <c r="AN17" s="361"/>
      <c r="AO17" s="361"/>
      <c r="AP17" s="361"/>
      <c r="AQ17" s="361"/>
      <c r="AR17" s="361"/>
      <c r="AS17" s="361"/>
      <c r="AT17" s="361"/>
      <c r="AU17" s="341"/>
      <c r="AV17" s="408"/>
      <c r="AW17" s="408"/>
      <c r="AX17" s="408"/>
      <c r="AY17" s="366"/>
      <c r="AZ17" s="366"/>
      <c r="BA17" s="366"/>
      <c r="BB17" s="366"/>
      <c r="BC17" s="366"/>
      <c r="BD17" s="366"/>
      <c r="BE17" s="366"/>
    </row>
    <row r="18" spans="1:57" ht="18" customHeight="1" x14ac:dyDescent="0.2">
      <c r="A18" s="571">
        <v>10</v>
      </c>
      <c r="B18" s="737" t="s">
        <v>331</v>
      </c>
      <c r="C18" s="332" t="s">
        <v>201</v>
      </c>
      <c r="D18" s="333">
        <f t="shared" si="0"/>
        <v>71</v>
      </c>
      <c r="E18" s="715">
        <v>16696</v>
      </c>
      <c r="F18" s="331">
        <f t="shared" si="5"/>
        <v>0</v>
      </c>
      <c r="G18" s="331">
        <f t="shared" si="5"/>
        <v>0</v>
      </c>
      <c r="H18" s="331">
        <f t="shared" si="5"/>
        <v>2</v>
      </c>
      <c r="I18" s="331">
        <f>SUM(F18:H18)</f>
        <v>2</v>
      </c>
      <c r="J18" s="331">
        <f>SUM(H18+G18*2+F18*3)</f>
        <v>2</v>
      </c>
      <c r="K18" s="327"/>
      <c r="L18" s="327"/>
      <c r="M18" s="327"/>
      <c r="N18" s="327"/>
      <c r="O18" s="327"/>
      <c r="P18" s="327"/>
      <c r="Q18" s="327"/>
      <c r="R18" s="327"/>
      <c r="S18" s="327">
        <v>1</v>
      </c>
      <c r="T18" s="327"/>
      <c r="U18" s="327"/>
      <c r="V18" s="327"/>
      <c r="W18" s="327"/>
      <c r="X18" s="327"/>
      <c r="Y18" s="327"/>
      <c r="Z18" s="722"/>
      <c r="AA18" s="327"/>
      <c r="AB18" s="327"/>
      <c r="AC18" s="573"/>
      <c r="AD18" s="573"/>
      <c r="AE18" s="573"/>
      <c r="AF18" s="308"/>
      <c r="AG18" s="308"/>
      <c r="AH18" s="308">
        <v>1</v>
      </c>
      <c r="AI18" s="308"/>
      <c r="AJ18" s="308"/>
      <c r="AK18" s="308"/>
      <c r="AL18" s="361"/>
      <c r="AM18" s="361"/>
      <c r="AN18" s="361"/>
      <c r="AO18" s="361"/>
      <c r="AP18" s="361"/>
      <c r="AQ18" s="361"/>
      <c r="AR18" s="361"/>
      <c r="AS18" s="361"/>
      <c r="AT18" s="361"/>
      <c r="AU18" s="341"/>
      <c r="AV18" s="408"/>
      <c r="AW18" s="408"/>
      <c r="AX18" s="408"/>
      <c r="AY18" s="366"/>
      <c r="AZ18" s="366"/>
      <c r="BA18" s="366"/>
      <c r="BB18" s="366"/>
      <c r="BC18" s="366"/>
      <c r="BD18" s="366"/>
      <c r="BE18" s="366"/>
    </row>
    <row r="19" spans="1:57" s="330" customFormat="1" ht="18" customHeight="1" x14ac:dyDescent="0.2">
      <c r="A19" s="571">
        <v>11</v>
      </c>
      <c r="B19" s="741" t="s">
        <v>329</v>
      </c>
      <c r="C19" s="337" t="s">
        <v>201</v>
      </c>
      <c r="D19" s="665">
        <f t="shared" si="0"/>
        <v>71</v>
      </c>
      <c r="E19" s="720">
        <v>16827</v>
      </c>
      <c r="F19" s="338">
        <f t="shared" si="1"/>
        <v>0</v>
      </c>
      <c r="G19" s="338">
        <f t="shared" si="1"/>
        <v>1</v>
      </c>
      <c r="H19" s="338">
        <f t="shared" si="1"/>
        <v>0</v>
      </c>
      <c r="I19" s="338">
        <f t="shared" si="2"/>
        <v>1</v>
      </c>
      <c r="J19" s="338">
        <f t="shared" si="3"/>
        <v>2</v>
      </c>
      <c r="K19" s="339"/>
      <c r="L19" s="339"/>
      <c r="M19" s="339"/>
      <c r="N19" s="339"/>
      <c r="O19" s="339">
        <v>1</v>
      </c>
      <c r="P19" s="339"/>
      <c r="Q19" s="339"/>
      <c r="R19" s="339"/>
      <c r="S19" s="339"/>
      <c r="T19" s="339"/>
      <c r="U19" s="339"/>
      <c r="V19" s="339"/>
      <c r="W19" s="339"/>
      <c r="X19" s="339"/>
      <c r="Y19" s="339"/>
      <c r="Z19" s="610"/>
      <c r="AA19" s="339"/>
      <c r="AB19" s="339"/>
      <c r="AC19" s="573"/>
      <c r="AD19" s="573"/>
      <c r="AE19" s="573"/>
      <c r="AF19" s="308"/>
      <c r="AG19" s="308"/>
      <c r="AH19" s="308"/>
      <c r="AI19" s="308"/>
      <c r="AJ19" s="308"/>
      <c r="AK19" s="308"/>
      <c r="AL19" s="361"/>
      <c r="AM19" s="361"/>
      <c r="AN19" s="361"/>
      <c r="AO19" s="361"/>
      <c r="AP19" s="361"/>
      <c r="AQ19" s="361"/>
      <c r="AR19" s="361"/>
      <c r="AS19" s="361"/>
      <c r="AT19" s="361"/>
      <c r="AU19" s="341"/>
      <c r="AV19" s="442"/>
      <c r="AW19" s="442"/>
      <c r="AX19" s="442"/>
    </row>
    <row r="20" spans="1:57" ht="18" customHeight="1" x14ac:dyDescent="0.2">
      <c r="A20" s="571">
        <v>12</v>
      </c>
      <c r="B20" s="742" t="s">
        <v>359</v>
      </c>
      <c r="C20" s="342" t="s">
        <v>360</v>
      </c>
      <c r="D20" s="334">
        <f t="shared" si="0"/>
        <v>66</v>
      </c>
      <c r="E20" s="715">
        <v>18355</v>
      </c>
      <c r="F20" s="331">
        <f t="shared" ref="F20:F29" si="6">SUM(K20,N20,Q20,T20,W20,Z20,AC20,AF20,AI20,AL20,AO20,AR20)</f>
        <v>1</v>
      </c>
      <c r="G20" s="331">
        <f t="shared" ref="G20:G29" si="7">SUM(L20,O20,R20,U20,X20,AA20,AD20,AG20,AJ20,AM20,AP20,AS20)</f>
        <v>0</v>
      </c>
      <c r="H20" s="331">
        <f t="shared" ref="H20:H29" si="8">SUM(M20,P20,S20,V20,Y20,AB20,AE20,AH20,AK20,AN20,AQ20,AT20)</f>
        <v>1</v>
      </c>
      <c r="I20" s="331">
        <f t="shared" ref="I20:I29" si="9">SUM(F20:H20)</f>
        <v>2</v>
      </c>
      <c r="J20" s="331">
        <f t="shared" si="3"/>
        <v>4</v>
      </c>
      <c r="K20" s="714"/>
      <c r="L20" s="714"/>
      <c r="M20" s="714"/>
      <c r="N20" s="714"/>
      <c r="O20" s="714"/>
      <c r="P20" s="714"/>
      <c r="Q20" s="714"/>
      <c r="R20" s="714"/>
      <c r="S20" s="714"/>
      <c r="T20" s="714"/>
      <c r="U20" s="714"/>
      <c r="V20" s="714"/>
      <c r="W20" s="714"/>
      <c r="X20" s="714"/>
      <c r="Y20" s="714"/>
      <c r="Z20" s="356"/>
      <c r="AA20" s="714"/>
      <c r="AB20" s="714">
        <v>1</v>
      </c>
      <c r="AC20" s="743"/>
      <c r="AD20" s="743"/>
      <c r="AE20" s="743"/>
      <c r="AF20" s="739">
        <v>1</v>
      </c>
      <c r="AG20" s="739"/>
      <c r="AH20" s="739"/>
      <c r="AI20" s="739"/>
      <c r="AJ20" s="739"/>
      <c r="AK20" s="739"/>
      <c r="AL20" s="740"/>
      <c r="AM20" s="740"/>
      <c r="AN20" s="740"/>
      <c r="AO20" s="740"/>
      <c r="AP20" s="740"/>
      <c r="AQ20" s="740"/>
      <c r="AR20" s="740"/>
      <c r="AS20" s="740"/>
      <c r="AT20" s="740"/>
      <c r="AU20" s="341"/>
      <c r="AV20" s="408"/>
      <c r="AW20" s="408"/>
      <c r="AX20" s="408"/>
      <c r="AY20" s="366"/>
      <c r="AZ20" s="366"/>
      <c r="BA20" s="366"/>
      <c r="BB20" s="366"/>
      <c r="BC20" s="366"/>
      <c r="BD20" s="366"/>
      <c r="BE20" s="366"/>
    </row>
    <row r="21" spans="1:57" s="330" customFormat="1" ht="18" customHeight="1" x14ac:dyDescent="0.2">
      <c r="A21" s="571">
        <v>13</v>
      </c>
      <c r="B21" s="737" t="s">
        <v>220</v>
      </c>
      <c r="C21" s="332" t="s">
        <v>360</v>
      </c>
      <c r="D21" s="334">
        <f t="shared" si="0"/>
        <v>71</v>
      </c>
      <c r="E21" s="715">
        <v>16803</v>
      </c>
      <c r="F21" s="331">
        <f t="shared" si="6"/>
        <v>0</v>
      </c>
      <c r="G21" s="331">
        <f t="shared" si="7"/>
        <v>1</v>
      </c>
      <c r="H21" s="331">
        <f t="shared" si="8"/>
        <v>0</v>
      </c>
      <c r="I21" s="331">
        <f t="shared" si="9"/>
        <v>1</v>
      </c>
      <c r="J21" s="331">
        <f t="shared" si="3"/>
        <v>2</v>
      </c>
      <c r="K21" s="327"/>
      <c r="L21" s="327"/>
      <c r="M21" s="327"/>
      <c r="N21" s="327"/>
      <c r="O21" s="327"/>
      <c r="P21" s="327"/>
      <c r="Q21" s="327"/>
      <c r="R21" s="327"/>
      <c r="S21" s="327"/>
      <c r="T21" s="327"/>
      <c r="U21" s="327">
        <v>1</v>
      </c>
      <c r="V21" s="327"/>
      <c r="W21" s="327"/>
      <c r="X21" s="327"/>
      <c r="Y21" s="327"/>
      <c r="Z21" s="722"/>
      <c r="AA21" s="327"/>
      <c r="AB21" s="327"/>
      <c r="AC21" s="573"/>
      <c r="AD21" s="573"/>
      <c r="AE21" s="573"/>
      <c r="AF21" s="308"/>
      <c r="AG21" s="308"/>
      <c r="AH21" s="308"/>
      <c r="AI21" s="308"/>
      <c r="AJ21" s="308"/>
      <c r="AK21" s="308"/>
      <c r="AL21" s="361"/>
      <c r="AM21" s="361"/>
      <c r="AN21" s="361"/>
      <c r="AO21" s="361"/>
      <c r="AP21" s="361"/>
      <c r="AQ21" s="361"/>
      <c r="AR21" s="361"/>
      <c r="AS21" s="361"/>
      <c r="AT21" s="361"/>
      <c r="AU21" s="341"/>
      <c r="AV21" s="403"/>
      <c r="AW21" s="403"/>
      <c r="AX21" s="403"/>
      <c r="AY21" s="416"/>
      <c r="AZ21" s="416"/>
      <c r="BA21" s="416"/>
      <c r="BB21" s="416"/>
      <c r="BC21" s="416"/>
      <c r="BD21" s="416"/>
      <c r="BE21" s="416"/>
    </row>
    <row r="22" spans="1:57" ht="18" customHeight="1" x14ac:dyDescent="0.2">
      <c r="A22" s="571">
        <v>14</v>
      </c>
      <c r="B22" s="737" t="s">
        <v>352</v>
      </c>
      <c r="C22" s="332" t="s">
        <v>360</v>
      </c>
      <c r="D22" s="334">
        <f t="shared" si="0"/>
        <v>66</v>
      </c>
      <c r="E22" s="715">
        <v>18523</v>
      </c>
      <c r="F22" s="331">
        <f t="shared" si="6"/>
        <v>1</v>
      </c>
      <c r="G22" s="331">
        <f t="shared" si="7"/>
        <v>0</v>
      </c>
      <c r="H22" s="331">
        <f t="shared" si="8"/>
        <v>0</v>
      </c>
      <c r="I22" s="331">
        <f t="shared" si="9"/>
        <v>1</v>
      </c>
      <c r="J22" s="331">
        <f t="shared" si="3"/>
        <v>3</v>
      </c>
      <c r="K22" s="327"/>
      <c r="L22" s="327"/>
      <c r="M22" s="327"/>
      <c r="N22" s="327"/>
      <c r="O22" s="327"/>
      <c r="P22" s="327"/>
      <c r="Q22" s="327"/>
      <c r="R22" s="327"/>
      <c r="S22" s="327"/>
      <c r="T22" s="327">
        <v>1</v>
      </c>
      <c r="U22" s="327"/>
      <c r="V22" s="327"/>
      <c r="W22" s="327"/>
      <c r="X22" s="327"/>
      <c r="Y22" s="327"/>
      <c r="Z22" s="722"/>
      <c r="AA22" s="327"/>
      <c r="AB22" s="327"/>
      <c r="AC22" s="573"/>
      <c r="AD22" s="573"/>
      <c r="AE22" s="573"/>
      <c r="AF22" s="308"/>
      <c r="AG22" s="308"/>
      <c r="AH22" s="308"/>
      <c r="AI22" s="308"/>
      <c r="AJ22" s="308"/>
      <c r="AK22" s="308"/>
      <c r="AL22" s="361"/>
      <c r="AM22" s="361"/>
      <c r="AN22" s="361"/>
      <c r="AO22" s="361"/>
      <c r="AP22" s="361"/>
      <c r="AQ22" s="361"/>
      <c r="AR22" s="361"/>
      <c r="AS22" s="361"/>
      <c r="AT22" s="361"/>
      <c r="AU22" s="341"/>
      <c r="AV22" s="408"/>
      <c r="AW22" s="408"/>
      <c r="AX22" s="408"/>
      <c r="AY22" s="366"/>
      <c r="AZ22" s="366"/>
      <c r="BA22" s="366"/>
      <c r="BB22" s="366"/>
      <c r="BC22" s="366"/>
      <c r="BD22" s="366"/>
      <c r="BE22" s="366"/>
    </row>
    <row r="23" spans="1:57" ht="18" customHeight="1" x14ac:dyDescent="0.2">
      <c r="A23" s="571">
        <v>15</v>
      </c>
      <c r="B23" s="737" t="s">
        <v>268</v>
      </c>
      <c r="C23" s="332" t="s">
        <v>360</v>
      </c>
      <c r="D23" s="334">
        <f t="shared" si="0"/>
        <v>70</v>
      </c>
      <c r="E23" s="715">
        <v>17227</v>
      </c>
      <c r="F23" s="331">
        <f t="shared" si="6"/>
        <v>1</v>
      </c>
      <c r="G23" s="331">
        <f t="shared" si="7"/>
        <v>1</v>
      </c>
      <c r="H23" s="331">
        <f t="shared" si="8"/>
        <v>0</v>
      </c>
      <c r="I23" s="331">
        <f t="shared" si="9"/>
        <v>2</v>
      </c>
      <c r="J23" s="331">
        <f t="shared" si="3"/>
        <v>5</v>
      </c>
      <c r="K23" s="327"/>
      <c r="L23" s="327"/>
      <c r="M23" s="327"/>
      <c r="N23" s="327"/>
      <c r="O23" s="327"/>
      <c r="P23" s="327"/>
      <c r="Q23" s="327">
        <v>1</v>
      </c>
      <c r="R23" s="327"/>
      <c r="S23" s="327"/>
      <c r="T23" s="327"/>
      <c r="U23" s="327">
        <v>1</v>
      </c>
      <c r="V23" s="327"/>
      <c r="W23" s="327"/>
      <c r="X23" s="327"/>
      <c r="Y23" s="327"/>
      <c r="Z23" s="722"/>
      <c r="AA23" s="327"/>
      <c r="AB23" s="327"/>
      <c r="AC23" s="573"/>
      <c r="AD23" s="573"/>
      <c r="AE23" s="573"/>
      <c r="AF23" s="308"/>
      <c r="AG23" s="308"/>
      <c r="AH23" s="308"/>
      <c r="AI23" s="308"/>
      <c r="AJ23" s="308"/>
      <c r="AK23" s="308"/>
      <c r="AL23" s="361"/>
      <c r="AM23" s="361"/>
      <c r="AN23" s="361"/>
      <c r="AO23" s="361"/>
      <c r="AP23" s="361"/>
      <c r="AQ23" s="361"/>
      <c r="AR23" s="361"/>
      <c r="AS23" s="361"/>
      <c r="AT23" s="361"/>
      <c r="AU23" s="341"/>
      <c r="AV23" s="408"/>
      <c r="AW23" s="408"/>
      <c r="AX23" s="408"/>
      <c r="AY23" s="366"/>
      <c r="AZ23" s="366"/>
      <c r="BA23" s="366"/>
      <c r="BB23" s="366"/>
      <c r="BC23" s="366"/>
      <c r="BD23" s="366"/>
      <c r="BE23" s="366"/>
    </row>
    <row r="24" spans="1:57" ht="18" customHeight="1" x14ac:dyDescent="0.2">
      <c r="A24" s="571">
        <v>16</v>
      </c>
      <c r="B24" s="737" t="s">
        <v>293</v>
      </c>
      <c r="C24" s="332" t="s">
        <v>360</v>
      </c>
      <c r="D24" s="334">
        <f t="shared" si="0"/>
        <v>66</v>
      </c>
      <c r="E24" s="715">
        <v>18519</v>
      </c>
      <c r="F24" s="331">
        <f t="shared" si="6"/>
        <v>4</v>
      </c>
      <c r="G24" s="331">
        <f t="shared" si="7"/>
        <v>0</v>
      </c>
      <c r="H24" s="331">
        <f t="shared" si="8"/>
        <v>0</v>
      </c>
      <c r="I24" s="331">
        <f t="shared" si="9"/>
        <v>4</v>
      </c>
      <c r="J24" s="331">
        <f t="shared" si="3"/>
        <v>12</v>
      </c>
      <c r="K24" s="327"/>
      <c r="L24" s="327"/>
      <c r="M24" s="327"/>
      <c r="N24" s="327"/>
      <c r="O24" s="327"/>
      <c r="P24" s="327"/>
      <c r="Q24" s="327">
        <v>1</v>
      </c>
      <c r="R24" s="327"/>
      <c r="S24" s="327"/>
      <c r="T24" s="327"/>
      <c r="U24" s="327"/>
      <c r="V24" s="327"/>
      <c r="W24" s="327"/>
      <c r="X24" s="327"/>
      <c r="Y24" s="327"/>
      <c r="Z24" s="722">
        <v>1</v>
      </c>
      <c r="AA24" s="327"/>
      <c r="AB24" s="327"/>
      <c r="AC24" s="573"/>
      <c r="AD24" s="573"/>
      <c r="AE24" s="573"/>
      <c r="AF24" s="308"/>
      <c r="AG24" s="308"/>
      <c r="AH24" s="308"/>
      <c r="AI24" s="308">
        <v>2</v>
      </c>
      <c r="AJ24" s="308"/>
      <c r="AK24" s="308"/>
      <c r="AL24" s="361"/>
      <c r="AM24" s="361"/>
      <c r="AN24" s="361"/>
      <c r="AO24" s="361"/>
      <c r="AP24" s="361"/>
      <c r="AQ24" s="361"/>
      <c r="AR24" s="361"/>
      <c r="AS24" s="361"/>
      <c r="AT24" s="361"/>
      <c r="AU24" s="341"/>
      <c r="AV24" s="408"/>
      <c r="AW24" s="408"/>
      <c r="AX24" s="408"/>
      <c r="AY24" s="366"/>
      <c r="AZ24" s="366"/>
      <c r="BA24" s="366"/>
      <c r="BB24" s="366"/>
      <c r="BC24" s="366"/>
      <c r="BD24" s="366"/>
      <c r="BE24" s="366"/>
    </row>
    <row r="25" spans="1:57" ht="18" customHeight="1" x14ac:dyDescent="0.2">
      <c r="A25" s="571">
        <v>17</v>
      </c>
      <c r="B25" s="737" t="s">
        <v>361</v>
      </c>
      <c r="C25" s="332" t="s">
        <v>360</v>
      </c>
      <c r="D25" s="334">
        <f t="shared" si="0"/>
        <v>69</v>
      </c>
      <c r="E25" s="715">
        <v>17609</v>
      </c>
      <c r="F25" s="331">
        <f t="shared" ref="F25:H28" si="10">SUM(K25,N25,Q25,T25,W25,Z25,AC25,AF25,AI25,AL25,AO25,AR25)</f>
        <v>1</v>
      </c>
      <c r="G25" s="331">
        <f t="shared" si="10"/>
        <v>0</v>
      </c>
      <c r="H25" s="331">
        <f t="shared" si="10"/>
        <v>0</v>
      </c>
      <c r="I25" s="331">
        <f>SUM(F25:H25)</f>
        <v>1</v>
      </c>
      <c r="J25" s="331">
        <f>SUM(H25+G25*2+F25*3)</f>
        <v>3</v>
      </c>
      <c r="K25" s="327"/>
      <c r="L25" s="327"/>
      <c r="M25" s="327"/>
      <c r="N25" s="327"/>
      <c r="O25" s="327"/>
      <c r="P25" s="327"/>
      <c r="Q25" s="327"/>
      <c r="R25" s="327"/>
      <c r="S25" s="327"/>
      <c r="T25" s="327"/>
      <c r="U25" s="327"/>
      <c r="V25" s="327"/>
      <c r="W25" s="327"/>
      <c r="X25" s="327"/>
      <c r="Y25" s="327"/>
      <c r="Z25" s="722"/>
      <c r="AA25" s="327"/>
      <c r="AB25" s="327"/>
      <c r="AC25" s="573"/>
      <c r="AD25" s="573"/>
      <c r="AE25" s="573"/>
      <c r="AF25" s="308">
        <v>1</v>
      </c>
      <c r="AG25" s="308"/>
      <c r="AH25" s="308"/>
      <c r="AI25" s="308"/>
      <c r="AJ25" s="308"/>
      <c r="AK25" s="308"/>
      <c r="AL25" s="361"/>
      <c r="AM25" s="361"/>
      <c r="AN25" s="361"/>
      <c r="AO25" s="361"/>
      <c r="AP25" s="361"/>
      <c r="AQ25" s="361"/>
      <c r="AR25" s="361"/>
      <c r="AS25" s="361"/>
      <c r="AT25" s="361"/>
      <c r="AU25" s="341"/>
      <c r="AV25" s="408"/>
      <c r="AW25" s="408"/>
      <c r="AX25" s="408"/>
      <c r="AY25" s="366"/>
      <c r="AZ25" s="366"/>
      <c r="BA25" s="366"/>
      <c r="BB25" s="366"/>
      <c r="BC25" s="366"/>
      <c r="BD25" s="366"/>
      <c r="BE25" s="366"/>
    </row>
    <row r="26" spans="1:57" ht="18" customHeight="1" x14ac:dyDescent="0.2">
      <c r="A26" s="571">
        <v>18</v>
      </c>
      <c r="B26" s="737" t="s">
        <v>675</v>
      </c>
      <c r="C26" s="332" t="s">
        <v>360</v>
      </c>
      <c r="D26" s="334">
        <f t="shared" si="0"/>
        <v>69</v>
      </c>
      <c r="E26" s="715">
        <v>17506</v>
      </c>
      <c r="F26" s="331">
        <f t="shared" si="10"/>
        <v>1</v>
      </c>
      <c r="G26" s="331">
        <f t="shared" si="10"/>
        <v>1</v>
      </c>
      <c r="H26" s="331">
        <f t="shared" si="10"/>
        <v>1</v>
      </c>
      <c r="I26" s="331">
        <f>SUM(F26:H26)</f>
        <v>3</v>
      </c>
      <c r="J26" s="331">
        <f>SUM(H26+G26*2+F26*3)</f>
        <v>6</v>
      </c>
      <c r="K26" s="327"/>
      <c r="L26" s="327"/>
      <c r="M26" s="327"/>
      <c r="N26" s="327"/>
      <c r="O26" s="327"/>
      <c r="P26" s="327"/>
      <c r="Q26" s="327"/>
      <c r="R26" s="327"/>
      <c r="S26" s="327"/>
      <c r="T26" s="327"/>
      <c r="U26" s="327"/>
      <c r="V26" s="327"/>
      <c r="W26" s="327"/>
      <c r="X26" s="327"/>
      <c r="Y26" s="327"/>
      <c r="Z26" s="722"/>
      <c r="AA26" s="327"/>
      <c r="AB26" s="327"/>
      <c r="AC26" s="573"/>
      <c r="AD26" s="573"/>
      <c r="AE26" s="573"/>
      <c r="AF26" s="308"/>
      <c r="AG26" s="308">
        <v>1</v>
      </c>
      <c r="AH26" s="308"/>
      <c r="AI26" s="308">
        <v>1</v>
      </c>
      <c r="AJ26" s="308"/>
      <c r="AK26" s="308">
        <v>1</v>
      </c>
      <c r="AL26" s="361"/>
      <c r="AM26" s="361"/>
      <c r="AN26" s="361"/>
      <c r="AO26" s="361"/>
      <c r="AP26" s="361"/>
      <c r="AQ26" s="361"/>
      <c r="AR26" s="361"/>
      <c r="AS26" s="361"/>
      <c r="AT26" s="361"/>
      <c r="AU26" s="341"/>
      <c r="AV26" s="408"/>
      <c r="AW26" s="408"/>
      <c r="AX26" s="408"/>
      <c r="AY26" s="366"/>
      <c r="AZ26" s="366"/>
      <c r="BA26" s="366"/>
      <c r="BB26" s="366"/>
      <c r="BC26" s="366"/>
      <c r="BD26" s="366"/>
      <c r="BE26" s="366"/>
    </row>
    <row r="27" spans="1:57" ht="18" customHeight="1" x14ac:dyDescent="0.2">
      <c r="A27" s="571">
        <v>19</v>
      </c>
      <c r="B27" s="737" t="s">
        <v>189</v>
      </c>
      <c r="C27" s="332" t="s">
        <v>360</v>
      </c>
      <c r="D27" s="334">
        <f t="shared" si="0"/>
        <v>74</v>
      </c>
      <c r="E27" s="715">
        <v>15601</v>
      </c>
      <c r="F27" s="331">
        <f t="shared" si="10"/>
        <v>0</v>
      </c>
      <c r="G27" s="331">
        <f t="shared" si="10"/>
        <v>0</v>
      </c>
      <c r="H27" s="331">
        <f t="shared" si="10"/>
        <v>2</v>
      </c>
      <c r="I27" s="331">
        <f>SUM(F27:H27)</f>
        <v>2</v>
      </c>
      <c r="J27" s="331">
        <f>SUM(H27+G27*2+F27*3)</f>
        <v>2</v>
      </c>
      <c r="K27" s="327"/>
      <c r="L27" s="327"/>
      <c r="M27" s="327"/>
      <c r="N27" s="327"/>
      <c r="O27" s="327"/>
      <c r="P27" s="327"/>
      <c r="Q27" s="327"/>
      <c r="R27" s="327"/>
      <c r="S27" s="327"/>
      <c r="T27" s="327"/>
      <c r="U27" s="327"/>
      <c r="V27" s="327"/>
      <c r="W27" s="327"/>
      <c r="X27" s="327"/>
      <c r="Y27" s="327"/>
      <c r="Z27" s="722"/>
      <c r="AA27" s="327"/>
      <c r="AB27" s="327">
        <v>1</v>
      </c>
      <c r="AC27" s="573"/>
      <c r="AD27" s="573"/>
      <c r="AE27" s="573"/>
      <c r="AF27" s="308"/>
      <c r="AG27" s="308"/>
      <c r="AH27" s="308">
        <v>1</v>
      </c>
      <c r="AI27" s="308"/>
      <c r="AJ27" s="308"/>
      <c r="AK27" s="308"/>
      <c r="AL27" s="361"/>
      <c r="AM27" s="361"/>
      <c r="AN27" s="361"/>
      <c r="AO27" s="361"/>
      <c r="AP27" s="361"/>
      <c r="AQ27" s="361"/>
      <c r="AR27" s="361"/>
      <c r="AS27" s="361"/>
      <c r="AT27" s="361"/>
      <c r="AU27" s="341"/>
      <c r="AV27" s="408"/>
      <c r="AW27" s="408"/>
      <c r="AX27" s="408"/>
      <c r="AY27" s="366"/>
      <c r="AZ27" s="366"/>
      <c r="BA27" s="366"/>
      <c r="BB27" s="366"/>
      <c r="BC27" s="366"/>
      <c r="BD27" s="366"/>
      <c r="BE27" s="366"/>
    </row>
    <row r="28" spans="1:57" ht="18" customHeight="1" x14ac:dyDescent="0.2">
      <c r="A28" s="571">
        <v>20</v>
      </c>
      <c r="B28" s="737" t="s">
        <v>676</v>
      </c>
      <c r="C28" s="332" t="s">
        <v>360</v>
      </c>
      <c r="D28" s="334">
        <f t="shared" si="0"/>
        <v>66</v>
      </c>
      <c r="E28" s="715">
        <v>18650</v>
      </c>
      <c r="F28" s="331">
        <f t="shared" si="10"/>
        <v>2</v>
      </c>
      <c r="G28" s="331">
        <f t="shared" si="10"/>
        <v>0</v>
      </c>
      <c r="H28" s="331">
        <f t="shared" si="10"/>
        <v>1</v>
      </c>
      <c r="I28" s="331">
        <f>SUM(F28:H28)</f>
        <v>3</v>
      </c>
      <c r="J28" s="331">
        <f>SUM(H28+G28*2+F28*3)</f>
        <v>7</v>
      </c>
      <c r="K28" s="327"/>
      <c r="L28" s="327"/>
      <c r="M28" s="327"/>
      <c r="N28" s="327"/>
      <c r="O28" s="327"/>
      <c r="P28" s="327"/>
      <c r="Q28" s="327"/>
      <c r="R28" s="327"/>
      <c r="S28" s="327"/>
      <c r="T28" s="327"/>
      <c r="U28" s="327"/>
      <c r="V28" s="327"/>
      <c r="W28" s="327"/>
      <c r="X28" s="327"/>
      <c r="Y28" s="327"/>
      <c r="Z28" s="722"/>
      <c r="AA28" s="327"/>
      <c r="AB28" s="327"/>
      <c r="AC28" s="573"/>
      <c r="AD28" s="573"/>
      <c r="AE28" s="573"/>
      <c r="AF28" s="308">
        <v>1</v>
      </c>
      <c r="AG28" s="308"/>
      <c r="AH28" s="308"/>
      <c r="AI28" s="308">
        <v>1</v>
      </c>
      <c r="AJ28" s="308"/>
      <c r="AK28" s="308">
        <v>1</v>
      </c>
      <c r="AL28" s="361"/>
      <c r="AM28" s="361"/>
      <c r="AN28" s="361"/>
      <c r="AO28" s="361"/>
      <c r="AP28" s="361"/>
      <c r="AQ28" s="361"/>
      <c r="AR28" s="361"/>
      <c r="AS28" s="361"/>
      <c r="AT28" s="361"/>
      <c r="AU28" s="341"/>
      <c r="AV28" s="408"/>
      <c r="AW28" s="408"/>
      <c r="AX28" s="408"/>
      <c r="AY28" s="366"/>
      <c r="AZ28" s="366"/>
      <c r="BA28" s="366"/>
      <c r="BB28" s="366"/>
      <c r="BC28" s="366"/>
      <c r="BD28" s="366"/>
      <c r="BE28" s="366"/>
    </row>
    <row r="29" spans="1:57" s="330" customFormat="1" ht="18" customHeight="1" x14ac:dyDescent="0.2">
      <c r="A29" s="571">
        <v>21</v>
      </c>
      <c r="B29" s="737" t="s">
        <v>218</v>
      </c>
      <c r="C29" s="337" t="s">
        <v>360</v>
      </c>
      <c r="D29" s="672">
        <f t="shared" si="0"/>
        <v>67</v>
      </c>
      <c r="E29" s="715">
        <v>18190</v>
      </c>
      <c r="F29" s="338">
        <f t="shared" si="6"/>
        <v>1</v>
      </c>
      <c r="G29" s="338">
        <f t="shared" si="7"/>
        <v>0</v>
      </c>
      <c r="H29" s="338">
        <f t="shared" si="8"/>
        <v>0</v>
      </c>
      <c r="I29" s="338">
        <f t="shared" si="9"/>
        <v>1</v>
      </c>
      <c r="J29" s="338">
        <f t="shared" si="3"/>
        <v>3</v>
      </c>
      <c r="K29" s="327"/>
      <c r="L29" s="327"/>
      <c r="M29" s="327"/>
      <c r="N29" s="327"/>
      <c r="O29" s="327"/>
      <c r="P29" s="327"/>
      <c r="Q29" s="327"/>
      <c r="R29" s="327"/>
      <c r="S29" s="327"/>
      <c r="T29" s="327">
        <v>1</v>
      </c>
      <c r="U29" s="327"/>
      <c r="V29" s="327"/>
      <c r="W29" s="327"/>
      <c r="X29" s="327"/>
      <c r="Y29" s="327"/>
      <c r="Z29" s="722"/>
      <c r="AA29" s="327"/>
      <c r="AB29" s="327"/>
      <c r="AC29" s="573"/>
      <c r="AD29" s="573"/>
      <c r="AE29" s="573"/>
      <c r="AF29" s="340"/>
      <c r="AG29" s="340"/>
      <c r="AH29" s="340"/>
      <c r="AI29" s="340"/>
      <c r="AJ29" s="340"/>
      <c r="AK29" s="340"/>
      <c r="AL29" s="364"/>
      <c r="AM29" s="364"/>
      <c r="AN29" s="364"/>
      <c r="AO29" s="364"/>
      <c r="AP29" s="364"/>
      <c r="AQ29" s="364"/>
      <c r="AR29" s="364"/>
      <c r="AS29" s="364"/>
      <c r="AT29" s="364"/>
      <c r="AU29" s="341"/>
      <c r="AV29" s="403"/>
      <c r="AW29" s="403"/>
      <c r="AX29" s="403"/>
      <c r="AY29" s="416"/>
      <c r="AZ29" s="416"/>
      <c r="BA29" s="416"/>
      <c r="BB29" s="416"/>
      <c r="BC29" s="416"/>
      <c r="BD29" s="416"/>
      <c r="BE29" s="416"/>
    </row>
    <row r="30" spans="1:57" ht="18" customHeight="1" x14ac:dyDescent="0.2">
      <c r="A30" s="571">
        <v>22</v>
      </c>
      <c r="B30" s="742" t="s">
        <v>320</v>
      </c>
      <c r="C30" s="342" t="s">
        <v>184</v>
      </c>
      <c r="D30" s="333">
        <f t="shared" si="0"/>
        <v>70</v>
      </c>
      <c r="E30" s="717">
        <v>17101</v>
      </c>
      <c r="F30" s="331">
        <f t="shared" ref="F30:F69" si="11">SUM(K30,N30,Q30,T30,W30,Z30,AC30,AF30,AI30,AL30,AO30,AR30)</f>
        <v>1</v>
      </c>
      <c r="G30" s="331">
        <f t="shared" ref="G30:G69" si="12">SUM(L30,O30,R30,U30,X30,AA30,AD30,AG30,AJ30,AM30,AP30,AS30)</f>
        <v>0</v>
      </c>
      <c r="H30" s="331">
        <f t="shared" ref="H30:H69" si="13">SUM(M30,P30,S30,V30,Y30,AB30,AE30,AH30,AK30,AN30,AQ30,AT30)</f>
        <v>1</v>
      </c>
      <c r="I30" s="331">
        <f t="shared" ref="I30:I69" si="14">SUM(F30:H30)</f>
        <v>2</v>
      </c>
      <c r="J30" s="331">
        <f t="shared" ref="J30:J69" si="15">SUM(H30+G30*2+F30*3)</f>
        <v>4</v>
      </c>
      <c r="K30" s="356"/>
      <c r="L30" s="714"/>
      <c r="M30" s="714"/>
      <c r="N30" s="714"/>
      <c r="O30" s="714"/>
      <c r="P30" s="714"/>
      <c r="Q30" s="714"/>
      <c r="R30" s="714"/>
      <c r="S30" s="714"/>
      <c r="T30" s="714"/>
      <c r="U30" s="714"/>
      <c r="V30" s="714"/>
      <c r="W30" s="714"/>
      <c r="X30" s="714"/>
      <c r="Y30" s="714"/>
      <c r="Z30" s="356">
        <v>1</v>
      </c>
      <c r="AA30" s="714"/>
      <c r="AB30" s="714">
        <v>1</v>
      </c>
      <c r="AC30" s="743"/>
      <c r="AD30" s="743"/>
      <c r="AE30" s="743"/>
      <c r="AF30" s="308"/>
      <c r="AG30" s="308"/>
      <c r="AH30" s="308"/>
      <c r="AI30" s="308"/>
      <c r="AJ30" s="308"/>
      <c r="AK30" s="308"/>
      <c r="AL30" s="361"/>
      <c r="AM30" s="361"/>
      <c r="AN30" s="361"/>
      <c r="AO30" s="361"/>
      <c r="AP30" s="361"/>
      <c r="AQ30" s="361"/>
      <c r="AR30" s="361"/>
      <c r="AS30" s="361"/>
      <c r="AT30" s="361"/>
      <c r="AU30" s="341"/>
      <c r="AV30" s="408"/>
      <c r="AW30" s="408"/>
      <c r="AX30" s="408"/>
      <c r="AY30" s="366"/>
      <c r="AZ30" s="366"/>
      <c r="BA30" s="366"/>
      <c r="BB30" s="366"/>
      <c r="BC30" s="366"/>
      <c r="BD30" s="366"/>
      <c r="BE30" s="366"/>
    </row>
    <row r="31" spans="1:57" s="330" customFormat="1" ht="18" customHeight="1" x14ac:dyDescent="0.2">
      <c r="A31" s="571">
        <v>23</v>
      </c>
      <c r="B31" s="737" t="s">
        <v>325</v>
      </c>
      <c r="C31" s="332" t="s">
        <v>184</v>
      </c>
      <c r="D31" s="333">
        <f t="shared" si="0"/>
        <v>67</v>
      </c>
      <c r="E31" s="715">
        <v>18326</v>
      </c>
      <c r="F31" s="331">
        <f t="shared" si="11"/>
        <v>0</v>
      </c>
      <c r="G31" s="331">
        <f t="shared" si="12"/>
        <v>0</v>
      </c>
      <c r="H31" s="331">
        <f t="shared" si="13"/>
        <v>1</v>
      </c>
      <c r="I31" s="331">
        <f t="shared" si="14"/>
        <v>1</v>
      </c>
      <c r="J31" s="331">
        <f t="shared" si="15"/>
        <v>1</v>
      </c>
      <c r="K31" s="722"/>
      <c r="L31" s="327"/>
      <c r="M31" s="327"/>
      <c r="N31" s="327"/>
      <c r="O31" s="327"/>
      <c r="P31" s="327">
        <v>1</v>
      </c>
      <c r="Q31" s="327"/>
      <c r="R31" s="327"/>
      <c r="S31" s="327"/>
      <c r="T31" s="327"/>
      <c r="U31" s="327"/>
      <c r="V31" s="327"/>
      <c r="W31" s="327"/>
      <c r="X31" s="327"/>
      <c r="Y31" s="327"/>
      <c r="Z31" s="722"/>
      <c r="AA31" s="327"/>
      <c r="AB31" s="327"/>
      <c r="AC31" s="573"/>
      <c r="AD31" s="573"/>
      <c r="AE31" s="573"/>
      <c r="AF31" s="308"/>
      <c r="AG31" s="308"/>
      <c r="AH31" s="308"/>
      <c r="AI31" s="308"/>
      <c r="AJ31" s="308"/>
      <c r="AK31" s="308"/>
      <c r="AL31" s="361"/>
      <c r="AM31" s="361"/>
      <c r="AN31" s="361"/>
      <c r="AO31" s="361"/>
      <c r="AP31" s="361"/>
      <c r="AQ31" s="361"/>
      <c r="AR31" s="361"/>
      <c r="AS31" s="361"/>
      <c r="AT31" s="361"/>
      <c r="AU31" s="341"/>
      <c r="AV31" s="403"/>
      <c r="AW31" s="403"/>
      <c r="AX31" s="403"/>
      <c r="AY31" s="416"/>
      <c r="AZ31" s="416"/>
      <c r="BA31" s="416"/>
      <c r="BB31" s="416"/>
      <c r="BC31" s="416"/>
      <c r="BD31" s="416"/>
      <c r="BE31" s="416"/>
    </row>
    <row r="32" spans="1:57" ht="18" customHeight="1" x14ac:dyDescent="0.2">
      <c r="A32" s="571">
        <v>24</v>
      </c>
      <c r="B32" s="737" t="s">
        <v>322</v>
      </c>
      <c r="C32" s="332" t="s">
        <v>184</v>
      </c>
      <c r="D32" s="334">
        <f t="shared" si="0"/>
        <v>68</v>
      </c>
      <c r="E32" s="715">
        <v>17700</v>
      </c>
      <c r="F32" s="331">
        <f t="shared" si="11"/>
        <v>3</v>
      </c>
      <c r="G32" s="331">
        <f t="shared" si="12"/>
        <v>0</v>
      </c>
      <c r="H32" s="331">
        <f t="shared" si="13"/>
        <v>1</v>
      </c>
      <c r="I32" s="331">
        <f t="shared" si="14"/>
        <v>4</v>
      </c>
      <c r="J32" s="331">
        <f t="shared" si="15"/>
        <v>10</v>
      </c>
      <c r="K32" s="722"/>
      <c r="L32" s="327"/>
      <c r="M32" s="327"/>
      <c r="N32" s="327"/>
      <c r="O32" s="327"/>
      <c r="P32" s="327">
        <v>1</v>
      </c>
      <c r="Q32" s="327">
        <v>1</v>
      </c>
      <c r="R32" s="327"/>
      <c r="S32" s="327"/>
      <c r="T32" s="327"/>
      <c r="U32" s="327"/>
      <c r="V32" s="327"/>
      <c r="W32" s="327"/>
      <c r="X32" s="327"/>
      <c r="Y32" s="327"/>
      <c r="Z32" s="722">
        <v>1</v>
      </c>
      <c r="AA32" s="327"/>
      <c r="AB32" s="327"/>
      <c r="AC32" s="573"/>
      <c r="AD32" s="573"/>
      <c r="AE32" s="573"/>
      <c r="AF32" s="308"/>
      <c r="AG32" s="308"/>
      <c r="AH32" s="308"/>
      <c r="AI32" s="308">
        <v>1</v>
      </c>
      <c r="AJ32" s="308"/>
      <c r="AK32" s="308"/>
      <c r="AL32" s="361"/>
      <c r="AM32" s="361"/>
      <c r="AN32" s="361"/>
      <c r="AO32" s="361"/>
      <c r="AP32" s="361"/>
      <c r="AQ32" s="361"/>
      <c r="AR32" s="361"/>
      <c r="AS32" s="361"/>
      <c r="AT32" s="361"/>
      <c r="AU32" s="341"/>
      <c r="AV32" s="408"/>
      <c r="AW32" s="408"/>
      <c r="AX32" s="408"/>
      <c r="AY32" s="366"/>
      <c r="AZ32" s="366"/>
      <c r="BA32" s="366"/>
      <c r="BB32" s="366"/>
      <c r="BC32" s="366"/>
      <c r="BD32" s="366"/>
      <c r="BE32" s="366"/>
    </row>
    <row r="33" spans="1:57" s="330" customFormat="1" ht="18" customHeight="1" x14ac:dyDescent="0.2">
      <c r="A33" s="571">
        <v>25</v>
      </c>
      <c r="B33" s="737" t="s">
        <v>361</v>
      </c>
      <c r="C33" s="332" t="s">
        <v>184</v>
      </c>
      <c r="D33" s="334">
        <f t="shared" si="0"/>
        <v>68</v>
      </c>
      <c r="E33" s="715">
        <v>17939</v>
      </c>
      <c r="F33" s="331">
        <f t="shared" si="11"/>
        <v>0</v>
      </c>
      <c r="G33" s="331">
        <f t="shared" si="12"/>
        <v>0</v>
      </c>
      <c r="H33" s="331">
        <f t="shared" si="13"/>
        <v>1</v>
      </c>
      <c r="I33" s="331">
        <f t="shared" si="14"/>
        <v>1</v>
      </c>
      <c r="J33" s="331">
        <f t="shared" si="15"/>
        <v>1</v>
      </c>
      <c r="K33" s="722"/>
      <c r="L33" s="327"/>
      <c r="M33" s="327"/>
      <c r="N33" s="327"/>
      <c r="O33" s="327"/>
      <c r="P33" s="327"/>
      <c r="Q33" s="327"/>
      <c r="R33" s="327"/>
      <c r="S33" s="327"/>
      <c r="T33" s="327"/>
      <c r="U33" s="327"/>
      <c r="V33" s="327">
        <v>1</v>
      </c>
      <c r="W33" s="327"/>
      <c r="X33" s="327"/>
      <c r="Y33" s="327"/>
      <c r="Z33" s="722"/>
      <c r="AA33" s="327"/>
      <c r="AB33" s="327"/>
      <c r="AC33" s="573"/>
      <c r="AD33" s="573"/>
      <c r="AE33" s="573"/>
      <c r="AF33" s="308"/>
      <c r="AG33" s="308"/>
      <c r="AH33" s="308"/>
      <c r="AI33" s="308"/>
      <c r="AJ33" s="308"/>
      <c r="AK33" s="308"/>
      <c r="AL33" s="361"/>
      <c r="AM33" s="361"/>
      <c r="AN33" s="361"/>
      <c r="AO33" s="361"/>
      <c r="AP33" s="361"/>
      <c r="AQ33" s="361"/>
      <c r="AR33" s="361"/>
      <c r="AS33" s="361"/>
      <c r="AT33" s="361"/>
      <c r="AU33" s="341"/>
      <c r="AV33" s="403"/>
      <c r="AW33" s="403"/>
      <c r="AX33" s="403"/>
      <c r="AY33" s="416"/>
      <c r="AZ33" s="416"/>
      <c r="BA33" s="416"/>
      <c r="BB33" s="416"/>
      <c r="BC33" s="416"/>
      <c r="BD33" s="416"/>
      <c r="BE33" s="416"/>
    </row>
    <row r="34" spans="1:57" s="330" customFormat="1" ht="18" customHeight="1" x14ac:dyDescent="0.2">
      <c r="A34" s="571">
        <v>26</v>
      </c>
      <c r="B34" s="737" t="s">
        <v>323</v>
      </c>
      <c r="C34" s="332" t="s">
        <v>184</v>
      </c>
      <c r="D34" s="334">
        <f t="shared" si="0"/>
        <v>76</v>
      </c>
      <c r="E34" s="715">
        <v>14722</v>
      </c>
      <c r="F34" s="331">
        <f t="shared" si="11"/>
        <v>0</v>
      </c>
      <c r="G34" s="331">
        <f t="shared" si="12"/>
        <v>0</v>
      </c>
      <c r="H34" s="331">
        <f t="shared" si="13"/>
        <v>3</v>
      </c>
      <c r="I34" s="331">
        <f t="shared" si="14"/>
        <v>3</v>
      </c>
      <c r="J34" s="331">
        <f t="shared" si="15"/>
        <v>3</v>
      </c>
      <c r="K34" s="722"/>
      <c r="L34" s="327"/>
      <c r="M34" s="327"/>
      <c r="N34" s="327"/>
      <c r="O34" s="327"/>
      <c r="P34" s="327">
        <v>1</v>
      </c>
      <c r="Q34" s="327"/>
      <c r="R34" s="327"/>
      <c r="S34" s="327"/>
      <c r="T34" s="327"/>
      <c r="U34" s="327"/>
      <c r="V34" s="327">
        <v>1</v>
      </c>
      <c r="W34" s="327"/>
      <c r="X34" s="327"/>
      <c r="Y34" s="327"/>
      <c r="Z34" s="722"/>
      <c r="AA34" s="327"/>
      <c r="AB34" s="327">
        <v>1</v>
      </c>
      <c r="AC34" s="573"/>
      <c r="AD34" s="573"/>
      <c r="AE34" s="573"/>
      <c r="AF34" s="308"/>
      <c r="AG34" s="308"/>
      <c r="AH34" s="308"/>
      <c r="AI34" s="308"/>
      <c r="AJ34" s="308"/>
      <c r="AK34" s="308"/>
      <c r="AL34" s="361"/>
      <c r="AM34" s="361"/>
      <c r="AN34" s="361"/>
      <c r="AO34" s="361"/>
      <c r="AP34" s="361"/>
      <c r="AQ34" s="361"/>
      <c r="AR34" s="361"/>
      <c r="AS34" s="361"/>
      <c r="AT34" s="361"/>
      <c r="AU34" s="341"/>
      <c r="AV34" s="403"/>
      <c r="AW34" s="403"/>
      <c r="AX34" s="403"/>
      <c r="AY34" s="416"/>
      <c r="AZ34" s="416"/>
      <c r="BA34" s="416"/>
      <c r="BB34" s="416"/>
      <c r="BC34" s="416"/>
      <c r="BD34" s="416"/>
      <c r="BE34" s="416"/>
    </row>
    <row r="35" spans="1:57" s="330" customFormat="1" ht="18" customHeight="1" x14ac:dyDescent="0.2">
      <c r="A35" s="571">
        <v>27</v>
      </c>
      <c r="B35" s="737" t="s">
        <v>627</v>
      </c>
      <c r="C35" s="332" t="s">
        <v>184</v>
      </c>
      <c r="D35" s="334">
        <f t="shared" si="0"/>
        <v>76</v>
      </c>
      <c r="E35" s="715">
        <v>14959</v>
      </c>
      <c r="F35" s="331">
        <f t="shared" si="11"/>
        <v>0</v>
      </c>
      <c r="G35" s="331">
        <f t="shared" si="12"/>
        <v>0</v>
      </c>
      <c r="H35" s="331">
        <f t="shared" si="13"/>
        <v>1</v>
      </c>
      <c r="I35" s="331">
        <f t="shared" si="14"/>
        <v>1</v>
      </c>
      <c r="J35" s="331">
        <f t="shared" si="15"/>
        <v>1</v>
      </c>
      <c r="K35" s="722"/>
      <c r="L35" s="327"/>
      <c r="M35" s="327"/>
      <c r="N35" s="327"/>
      <c r="O35" s="327"/>
      <c r="P35" s="327">
        <v>1</v>
      </c>
      <c r="Q35" s="327"/>
      <c r="R35" s="327"/>
      <c r="S35" s="327"/>
      <c r="T35" s="327"/>
      <c r="U35" s="327"/>
      <c r="V35" s="327"/>
      <c r="W35" s="327"/>
      <c r="X35" s="327"/>
      <c r="Y35" s="327"/>
      <c r="Z35" s="722"/>
      <c r="AA35" s="327"/>
      <c r="AB35" s="327"/>
      <c r="AC35" s="573"/>
      <c r="AD35" s="573"/>
      <c r="AE35" s="573"/>
      <c r="AF35" s="308"/>
      <c r="AG35" s="308"/>
      <c r="AH35" s="308"/>
      <c r="AI35" s="308"/>
      <c r="AJ35" s="308"/>
      <c r="AK35" s="308"/>
      <c r="AL35" s="361"/>
      <c r="AM35" s="361"/>
      <c r="AN35" s="361"/>
      <c r="AO35" s="361"/>
      <c r="AP35" s="361"/>
      <c r="AQ35" s="361"/>
      <c r="AR35" s="361"/>
      <c r="AS35" s="361"/>
      <c r="AT35" s="361"/>
      <c r="AU35" s="341"/>
      <c r="AV35" s="403"/>
      <c r="AW35" s="403"/>
      <c r="AX35" s="403"/>
      <c r="AY35" s="416"/>
      <c r="AZ35" s="416"/>
      <c r="BA35" s="416"/>
      <c r="BB35" s="416"/>
      <c r="BC35" s="416"/>
      <c r="BD35" s="416"/>
      <c r="BE35" s="416"/>
    </row>
    <row r="36" spans="1:57" s="330" customFormat="1" ht="18" customHeight="1" x14ac:dyDescent="0.2">
      <c r="A36" s="571">
        <v>28</v>
      </c>
      <c r="B36" s="737" t="s">
        <v>390</v>
      </c>
      <c r="C36" s="332" t="s">
        <v>184</v>
      </c>
      <c r="D36" s="334">
        <f t="shared" si="0"/>
        <v>77</v>
      </c>
      <c r="E36" s="715">
        <v>14337</v>
      </c>
      <c r="F36" s="331">
        <f t="shared" ref="F36:H38" si="16">SUM(K36,N36,Q36,T36,W36,Z36,AC36,AF36,AI36,AL36,AO36,AR36)</f>
        <v>0</v>
      </c>
      <c r="G36" s="331">
        <f t="shared" si="16"/>
        <v>0</v>
      </c>
      <c r="H36" s="331">
        <f t="shared" si="16"/>
        <v>1</v>
      </c>
      <c r="I36" s="331">
        <f>SUM(F36:H36)</f>
        <v>1</v>
      </c>
      <c r="J36" s="331">
        <f t="shared" si="15"/>
        <v>1</v>
      </c>
      <c r="K36" s="722"/>
      <c r="L36" s="327"/>
      <c r="M36" s="327"/>
      <c r="N36" s="327"/>
      <c r="O36" s="327"/>
      <c r="P36" s="327"/>
      <c r="Q36" s="327"/>
      <c r="R36" s="327"/>
      <c r="S36" s="327">
        <v>1</v>
      </c>
      <c r="T36" s="327"/>
      <c r="U36" s="327"/>
      <c r="V36" s="327"/>
      <c r="W36" s="327"/>
      <c r="X36" s="327"/>
      <c r="Y36" s="327"/>
      <c r="Z36" s="722"/>
      <c r="AA36" s="327"/>
      <c r="AB36" s="327"/>
      <c r="AC36" s="573"/>
      <c r="AD36" s="573"/>
      <c r="AE36" s="573"/>
      <c r="AF36" s="308"/>
      <c r="AG36" s="308"/>
      <c r="AH36" s="308"/>
      <c r="AI36" s="308"/>
      <c r="AJ36" s="308"/>
      <c r="AK36" s="308"/>
      <c r="AL36" s="361"/>
      <c r="AM36" s="361"/>
      <c r="AN36" s="361"/>
      <c r="AO36" s="361"/>
      <c r="AP36" s="361"/>
      <c r="AQ36" s="361"/>
      <c r="AR36" s="361"/>
      <c r="AS36" s="361"/>
      <c r="AT36" s="361"/>
      <c r="AU36" s="341"/>
      <c r="AV36" s="403"/>
      <c r="AW36" s="403"/>
      <c r="AX36" s="403"/>
      <c r="AY36" s="416"/>
      <c r="AZ36" s="416"/>
      <c r="BA36" s="416"/>
      <c r="BB36" s="416"/>
      <c r="BC36" s="416"/>
      <c r="BD36" s="416"/>
      <c r="BE36" s="416"/>
    </row>
    <row r="37" spans="1:57" s="330" customFormat="1" ht="18" customHeight="1" x14ac:dyDescent="0.2">
      <c r="A37" s="571">
        <v>29</v>
      </c>
      <c r="B37" s="737" t="s">
        <v>185</v>
      </c>
      <c r="C37" s="332" t="s">
        <v>184</v>
      </c>
      <c r="D37" s="334">
        <f t="shared" si="0"/>
        <v>72</v>
      </c>
      <c r="E37" s="715">
        <v>16439</v>
      </c>
      <c r="F37" s="331">
        <f>SUM(K37,N37,Q37,T37,W37,Z37,AC37,AF37,AI37,AL37,AO37,AR37)</f>
        <v>0</v>
      </c>
      <c r="G37" s="331">
        <f>SUM(L37,O37,R37,U37,X37,AA37,AD37,AG37,AJ37,AM37,AP37,AS37)</f>
        <v>0</v>
      </c>
      <c r="H37" s="331">
        <f>SUM(M37,P37,S37,V37,Y37,AB37,AE37,AH37,AK37,AN37,AQ37,AT37)</f>
        <v>1</v>
      </c>
      <c r="I37" s="331">
        <f>SUM(F37:H37)</f>
        <v>1</v>
      </c>
      <c r="J37" s="331">
        <f t="shared" si="15"/>
        <v>1</v>
      </c>
      <c r="K37" s="722"/>
      <c r="L37" s="327"/>
      <c r="M37" s="327"/>
      <c r="N37" s="327"/>
      <c r="O37" s="327"/>
      <c r="P37" s="327"/>
      <c r="Q37" s="327"/>
      <c r="R37" s="327"/>
      <c r="S37" s="327"/>
      <c r="T37" s="327"/>
      <c r="U37" s="327"/>
      <c r="V37" s="327"/>
      <c r="W37" s="327"/>
      <c r="X37" s="327"/>
      <c r="Y37" s="327"/>
      <c r="Z37" s="722"/>
      <c r="AA37" s="327"/>
      <c r="AB37" s="327">
        <v>1</v>
      </c>
      <c r="AC37" s="573"/>
      <c r="AD37" s="573"/>
      <c r="AE37" s="573"/>
      <c r="AF37" s="308"/>
      <c r="AG37" s="308"/>
      <c r="AH37" s="308"/>
      <c r="AI37" s="308"/>
      <c r="AJ37" s="308"/>
      <c r="AK37" s="308"/>
      <c r="AL37" s="361"/>
      <c r="AM37" s="361"/>
      <c r="AN37" s="361"/>
      <c r="AO37" s="361"/>
      <c r="AP37" s="361"/>
      <c r="AQ37" s="361"/>
      <c r="AR37" s="361"/>
      <c r="AS37" s="361"/>
      <c r="AT37" s="361"/>
      <c r="AU37" s="341"/>
      <c r="AV37" s="403"/>
      <c r="AW37" s="403"/>
      <c r="AX37" s="403"/>
      <c r="AY37" s="416"/>
      <c r="AZ37" s="416"/>
      <c r="BA37" s="416"/>
      <c r="BB37" s="416"/>
      <c r="BC37" s="416"/>
      <c r="BD37" s="416"/>
      <c r="BE37" s="416"/>
    </row>
    <row r="38" spans="1:57" ht="18" customHeight="1" x14ac:dyDescent="0.2">
      <c r="A38" s="571">
        <v>30</v>
      </c>
      <c r="B38" s="741" t="s">
        <v>186</v>
      </c>
      <c r="C38" s="337" t="s">
        <v>184</v>
      </c>
      <c r="D38" s="672">
        <f t="shared" si="0"/>
        <v>67</v>
      </c>
      <c r="E38" s="720">
        <v>18127</v>
      </c>
      <c r="F38" s="338">
        <f t="shared" si="16"/>
        <v>1</v>
      </c>
      <c r="G38" s="338">
        <f t="shared" si="16"/>
        <v>0</v>
      </c>
      <c r="H38" s="338">
        <f t="shared" si="16"/>
        <v>0</v>
      </c>
      <c r="I38" s="338">
        <f>SUM(F38:H38)</f>
        <v>1</v>
      </c>
      <c r="J38" s="338">
        <f t="shared" si="15"/>
        <v>3</v>
      </c>
      <c r="K38" s="610"/>
      <c r="L38" s="339"/>
      <c r="M38" s="339"/>
      <c r="N38" s="339"/>
      <c r="O38" s="339"/>
      <c r="P38" s="339"/>
      <c r="Q38" s="339"/>
      <c r="R38" s="339"/>
      <c r="S38" s="339"/>
      <c r="T38" s="339"/>
      <c r="U38" s="339"/>
      <c r="V38" s="339"/>
      <c r="W38" s="339"/>
      <c r="X38" s="339"/>
      <c r="Y38" s="339"/>
      <c r="Z38" s="610"/>
      <c r="AA38" s="339"/>
      <c r="AB38" s="339"/>
      <c r="AC38" s="725"/>
      <c r="AD38" s="725"/>
      <c r="AE38" s="725"/>
      <c r="AF38" s="340"/>
      <c r="AG38" s="340"/>
      <c r="AH38" s="340"/>
      <c r="AI38" s="308">
        <v>1</v>
      </c>
      <c r="AJ38" s="308"/>
      <c r="AK38" s="308"/>
      <c r="AL38" s="361"/>
      <c r="AM38" s="361"/>
      <c r="AN38" s="361"/>
      <c r="AO38" s="361"/>
      <c r="AP38" s="361"/>
      <c r="AQ38" s="361"/>
      <c r="AR38" s="361"/>
      <c r="AS38" s="361"/>
      <c r="AT38" s="361"/>
      <c r="AU38" s="341"/>
      <c r="AV38" s="408"/>
      <c r="AW38" s="408"/>
      <c r="AX38" s="408"/>
      <c r="AY38" s="366"/>
      <c r="AZ38" s="366"/>
      <c r="BA38" s="366"/>
      <c r="BB38" s="366"/>
      <c r="BC38" s="366"/>
      <c r="BD38" s="366"/>
      <c r="BE38" s="366"/>
    </row>
    <row r="39" spans="1:57" s="330" customFormat="1" ht="18" customHeight="1" x14ac:dyDescent="0.2">
      <c r="A39" s="571">
        <v>31</v>
      </c>
      <c r="B39" s="737" t="s">
        <v>362</v>
      </c>
      <c r="C39" s="332" t="s">
        <v>216</v>
      </c>
      <c r="D39" s="333">
        <f t="shared" si="0"/>
        <v>68</v>
      </c>
      <c r="E39" s="715">
        <v>17676</v>
      </c>
      <c r="F39" s="331">
        <f t="shared" si="11"/>
        <v>0</v>
      </c>
      <c r="G39" s="331">
        <f t="shared" si="12"/>
        <v>0</v>
      </c>
      <c r="H39" s="331">
        <f t="shared" si="13"/>
        <v>0</v>
      </c>
      <c r="I39" s="331">
        <f t="shared" si="14"/>
        <v>0</v>
      </c>
      <c r="J39" s="331">
        <f t="shared" si="15"/>
        <v>0</v>
      </c>
      <c r="K39" s="327"/>
      <c r="L39" s="327"/>
      <c r="M39" s="327"/>
      <c r="N39" s="327"/>
      <c r="O39" s="327"/>
      <c r="P39" s="327"/>
      <c r="Q39" s="327"/>
      <c r="R39" s="327"/>
      <c r="S39" s="327"/>
      <c r="T39" s="327"/>
      <c r="U39" s="327"/>
      <c r="V39" s="327"/>
      <c r="W39" s="327"/>
      <c r="X39" s="327"/>
      <c r="Y39" s="327"/>
      <c r="Z39" s="722"/>
      <c r="AA39" s="327"/>
      <c r="AB39" s="327"/>
      <c r="AC39" s="573"/>
      <c r="AD39" s="573"/>
      <c r="AE39" s="573"/>
      <c r="AF39" s="308"/>
      <c r="AG39" s="308"/>
      <c r="AH39" s="308"/>
      <c r="AI39" s="739"/>
      <c r="AJ39" s="739"/>
      <c r="AK39" s="739"/>
      <c r="AL39" s="740"/>
      <c r="AM39" s="740"/>
      <c r="AN39" s="740"/>
      <c r="AO39" s="740"/>
      <c r="AP39" s="740"/>
      <c r="AQ39" s="740"/>
      <c r="AR39" s="740"/>
      <c r="AS39" s="740"/>
      <c r="AT39" s="740"/>
      <c r="AU39" s="341"/>
      <c r="AV39" s="403"/>
      <c r="AW39" s="403"/>
      <c r="AX39" s="403"/>
    </row>
    <row r="40" spans="1:57" ht="18" customHeight="1" x14ac:dyDescent="0.2">
      <c r="A40" s="571">
        <v>32</v>
      </c>
      <c r="B40" s="737" t="s">
        <v>242</v>
      </c>
      <c r="C40" s="332" t="s">
        <v>216</v>
      </c>
      <c r="D40" s="333">
        <f t="shared" si="0"/>
        <v>66</v>
      </c>
      <c r="E40" s="715">
        <v>18541</v>
      </c>
      <c r="F40" s="331">
        <f t="shared" si="11"/>
        <v>0</v>
      </c>
      <c r="G40" s="331">
        <f t="shared" si="12"/>
        <v>0</v>
      </c>
      <c r="H40" s="331">
        <f t="shared" si="13"/>
        <v>0</v>
      </c>
      <c r="I40" s="331">
        <f t="shared" si="14"/>
        <v>0</v>
      </c>
      <c r="J40" s="331">
        <f t="shared" si="15"/>
        <v>0</v>
      </c>
      <c r="K40" s="327"/>
      <c r="L40" s="327"/>
      <c r="M40" s="327"/>
      <c r="N40" s="327"/>
      <c r="O40" s="327"/>
      <c r="P40" s="327"/>
      <c r="Q40" s="327"/>
      <c r="R40" s="327"/>
      <c r="S40" s="327"/>
      <c r="T40" s="327"/>
      <c r="U40" s="327"/>
      <c r="V40" s="327"/>
      <c r="W40" s="327"/>
      <c r="X40" s="327"/>
      <c r="Y40" s="327"/>
      <c r="Z40" s="722"/>
      <c r="AA40" s="327"/>
      <c r="AB40" s="327"/>
      <c r="AC40" s="573"/>
      <c r="AD40" s="573"/>
      <c r="AE40" s="573"/>
      <c r="AF40" s="308"/>
      <c r="AG40" s="308"/>
      <c r="AH40" s="308"/>
      <c r="AI40" s="308"/>
      <c r="AJ40" s="308"/>
      <c r="AK40" s="308"/>
      <c r="AL40" s="361"/>
      <c r="AM40" s="361"/>
      <c r="AN40" s="361"/>
      <c r="AO40" s="361"/>
      <c r="AP40" s="361"/>
      <c r="AQ40" s="361"/>
      <c r="AR40" s="361"/>
      <c r="AS40" s="361"/>
      <c r="AT40" s="361"/>
      <c r="AU40" s="341"/>
      <c r="AV40" s="408"/>
      <c r="AW40" s="408"/>
      <c r="AX40" s="408"/>
    </row>
    <row r="41" spans="1:57" s="330" customFormat="1" ht="18" customHeight="1" x14ac:dyDescent="0.2">
      <c r="A41" s="571">
        <v>33</v>
      </c>
      <c r="B41" s="737" t="s">
        <v>200</v>
      </c>
      <c r="C41" s="332" t="s">
        <v>216</v>
      </c>
      <c r="D41" s="334">
        <f t="shared" si="0"/>
        <v>71</v>
      </c>
      <c r="E41" s="715">
        <v>16696</v>
      </c>
      <c r="F41" s="331">
        <f t="shared" si="11"/>
        <v>2</v>
      </c>
      <c r="G41" s="331">
        <f t="shared" si="12"/>
        <v>0</v>
      </c>
      <c r="H41" s="331">
        <f t="shared" si="13"/>
        <v>1</v>
      </c>
      <c r="I41" s="331">
        <f t="shared" si="14"/>
        <v>3</v>
      </c>
      <c r="J41" s="331">
        <f t="shared" si="15"/>
        <v>7</v>
      </c>
      <c r="K41" s="327"/>
      <c r="L41" s="327"/>
      <c r="M41" s="327"/>
      <c r="N41" s="327"/>
      <c r="O41" s="327"/>
      <c r="P41" s="327"/>
      <c r="Q41" s="327"/>
      <c r="R41" s="327"/>
      <c r="S41" s="327"/>
      <c r="T41" s="327">
        <v>2</v>
      </c>
      <c r="U41" s="327"/>
      <c r="V41" s="327">
        <v>1</v>
      </c>
      <c r="W41" s="327"/>
      <c r="X41" s="327"/>
      <c r="Y41" s="327"/>
      <c r="Z41" s="722"/>
      <c r="AA41" s="327"/>
      <c r="AB41" s="327"/>
      <c r="AC41" s="573"/>
      <c r="AD41" s="573"/>
      <c r="AE41" s="573"/>
      <c r="AF41" s="308"/>
      <c r="AG41" s="308"/>
      <c r="AH41" s="308"/>
      <c r="AI41" s="308"/>
      <c r="AJ41" s="308"/>
      <c r="AK41" s="308"/>
      <c r="AL41" s="361"/>
      <c r="AM41" s="361"/>
      <c r="AN41" s="361"/>
      <c r="AO41" s="361"/>
      <c r="AP41" s="361"/>
      <c r="AQ41" s="361"/>
      <c r="AR41" s="361"/>
      <c r="AS41" s="361"/>
      <c r="AT41" s="361"/>
      <c r="AU41" s="341"/>
      <c r="AV41" s="403"/>
      <c r="AW41" s="403"/>
      <c r="AX41" s="403"/>
    </row>
    <row r="42" spans="1:57" ht="18" customHeight="1" x14ac:dyDescent="0.2">
      <c r="A42" s="571">
        <v>34</v>
      </c>
      <c r="B42" s="737" t="s">
        <v>363</v>
      </c>
      <c r="C42" s="332" t="s">
        <v>216</v>
      </c>
      <c r="D42" s="334">
        <f t="shared" si="0"/>
        <v>73</v>
      </c>
      <c r="E42" s="715">
        <v>15995</v>
      </c>
      <c r="F42" s="331">
        <f t="shared" si="11"/>
        <v>0</v>
      </c>
      <c r="G42" s="331">
        <f t="shared" si="12"/>
        <v>0</v>
      </c>
      <c r="H42" s="331">
        <f t="shared" si="13"/>
        <v>0</v>
      </c>
      <c r="I42" s="331">
        <f t="shared" si="14"/>
        <v>0</v>
      </c>
      <c r="J42" s="331">
        <f t="shared" si="15"/>
        <v>0</v>
      </c>
      <c r="K42" s="327"/>
      <c r="L42" s="327"/>
      <c r="M42" s="327"/>
      <c r="N42" s="327"/>
      <c r="O42" s="327"/>
      <c r="P42" s="327"/>
      <c r="Q42" s="327"/>
      <c r="R42" s="327"/>
      <c r="S42" s="327"/>
      <c r="T42" s="327"/>
      <c r="U42" s="327"/>
      <c r="V42" s="327"/>
      <c r="W42" s="327"/>
      <c r="X42" s="327"/>
      <c r="Y42" s="327"/>
      <c r="Z42" s="722"/>
      <c r="AA42" s="327"/>
      <c r="AB42" s="327"/>
      <c r="AC42" s="573"/>
      <c r="AD42" s="573"/>
      <c r="AE42" s="573"/>
      <c r="AF42" s="308"/>
      <c r="AG42" s="308"/>
      <c r="AH42" s="308"/>
      <c r="AI42" s="308"/>
      <c r="AJ42" s="308"/>
      <c r="AK42" s="308"/>
      <c r="AL42" s="361"/>
      <c r="AM42" s="361"/>
      <c r="AN42" s="361"/>
      <c r="AO42" s="361"/>
      <c r="AP42" s="361"/>
      <c r="AQ42" s="361"/>
      <c r="AR42" s="361"/>
      <c r="AS42" s="361"/>
      <c r="AT42" s="361"/>
      <c r="AU42" s="341"/>
      <c r="AV42" s="408"/>
      <c r="AW42" s="408"/>
      <c r="AX42" s="408"/>
    </row>
    <row r="43" spans="1:57" ht="18" customHeight="1" x14ac:dyDescent="0.2">
      <c r="A43" s="571">
        <v>35</v>
      </c>
      <c r="B43" s="737" t="s">
        <v>677</v>
      </c>
      <c r="C43" s="332" t="s">
        <v>216</v>
      </c>
      <c r="D43" s="334">
        <f t="shared" si="0"/>
        <v>81</v>
      </c>
      <c r="E43" s="715">
        <v>13240</v>
      </c>
      <c r="F43" s="331">
        <f t="shared" ref="F43:H44" si="17">SUM(K43,N43,Q43,T43,W43,Z43,AC43,AF43,AI43,AL43,AO43,AR43)</f>
        <v>0</v>
      </c>
      <c r="G43" s="331">
        <f t="shared" si="17"/>
        <v>0</v>
      </c>
      <c r="H43" s="331">
        <f t="shared" si="17"/>
        <v>1</v>
      </c>
      <c r="I43" s="331">
        <f>SUM(F43:H43)</f>
        <v>1</v>
      </c>
      <c r="J43" s="331">
        <f>SUM(H43+G43*2+F43*3)</f>
        <v>1</v>
      </c>
      <c r="K43" s="327"/>
      <c r="L43" s="327"/>
      <c r="M43" s="327"/>
      <c r="N43" s="327"/>
      <c r="O43" s="327"/>
      <c r="P43" s="327"/>
      <c r="Q43" s="327"/>
      <c r="R43" s="327"/>
      <c r="S43" s="327"/>
      <c r="T43" s="327"/>
      <c r="U43" s="327"/>
      <c r="V43" s="327"/>
      <c r="W43" s="327"/>
      <c r="X43" s="327"/>
      <c r="Y43" s="327"/>
      <c r="Z43" s="722"/>
      <c r="AA43" s="327"/>
      <c r="AB43" s="327"/>
      <c r="AC43" s="573"/>
      <c r="AD43" s="573"/>
      <c r="AE43" s="573"/>
      <c r="AF43" s="308"/>
      <c r="AG43" s="308"/>
      <c r="AH43" s="308">
        <v>1</v>
      </c>
      <c r="AI43" s="308"/>
      <c r="AJ43" s="308"/>
      <c r="AK43" s="308"/>
      <c r="AL43" s="361"/>
      <c r="AM43" s="361"/>
      <c r="AN43" s="361"/>
      <c r="AO43" s="361"/>
      <c r="AP43" s="361"/>
      <c r="AQ43" s="361"/>
      <c r="AR43" s="361"/>
      <c r="AS43" s="361"/>
      <c r="AT43" s="361"/>
      <c r="AU43" s="341"/>
      <c r="AV43" s="408"/>
      <c r="AW43" s="408"/>
      <c r="AX43" s="408"/>
    </row>
    <row r="44" spans="1:57" ht="18" customHeight="1" x14ac:dyDescent="0.2">
      <c r="A44" s="571">
        <v>36</v>
      </c>
      <c r="B44" s="737" t="s">
        <v>394</v>
      </c>
      <c r="C44" s="332" t="s">
        <v>216</v>
      </c>
      <c r="D44" s="334">
        <f t="shared" si="0"/>
        <v>76</v>
      </c>
      <c r="E44" s="715">
        <v>15061</v>
      </c>
      <c r="F44" s="331">
        <f t="shared" si="17"/>
        <v>0</v>
      </c>
      <c r="G44" s="331">
        <f t="shared" si="17"/>
        <v>0</v>
      </c>
      <c r="H44" s="331">
        <f t="shared" si="17"/>
        <v>1</v>
      </c>
      <c r="I44" s="331">
        <f>SUM(F44:H44)</f>
        <v>1</v>
      </c>
      <c r="J44" s="331">
        <f>SUM(H44+G44*2+F44*3)</f>
        <v>1</v>
      </c>
      <c r="K44" s="327"/>
      <c r="L44" s="327"/>
      <c r="M44" s="327"/>
      <c r="N44" s="327"/>
      <c r="O44" s="327"/>
      <c r="P44" s="327"/>
      <c r="Q44" s="327"/>
      <c r="R44" s="327"/>
      <c r="S44" s="327"/>
      <c r="T44" s="327"/>
      <c r="U44" s="327"/>
      <c r="V44" s="327"/>
      <c r="W44" s="327"/>
      <c r="X44" s="327"/>
      <c r="Y44" s="327"/>
      <c r="Z44" s="722"/>
      <c r="AA44" s="327"/>
      <c r="AB44" s="327"/>
      <c r="AC44" s="573"/>
      <c r="AD44" s="573"/>
      <c r="AE44" s="573"/>
      <c r="AF44" s="308"/>
      <c r="AG44" s="308"/>
      <c r="AH44" s="308">
        <v>1</v>
      </c>
      <c r="AI44" s="308"/>
      <c r="AJ44" s="308"/>
      <c r="AK44" s="308"/>
      <c r="AL44" s="361"/>
      <c r="AM44" s="361"/>
      <c r="AN44" s="361"/>
      <c r="AO44" s="361"/>
      <c r="AP44" s="361"/>
      <c r="AQ44" s="361"/>
      <c r="AR44" s="361"/>
      <c r="AS44" s="361"/>
      <c r="AT44" s="361"/>
      <c r="AU44" s="341"/>
      <c r="AV44" s="408"/>
      <c r="AW44" s="408"/>
      <c r="AX44" s="408"/>
    </row>
    <row r="45" spans="1:57" s="330" customFormat="1" ht="18" customHeight="1" x14ac:dyDescent="0.2">
      <c r="A45" s="571">
        <v>37</v>
      </c>
      <c r="B45" s="737" t="s">
        <v>217</v>
      </c>
      <c r="C45" s="332" t="s">
        <v>216</v>
      </c>
      <c r="D45" s="334">
        <f t="shared" si="0"/>
        <v>69</v>
      </c>
      <c r="E45" s="715">
        <v>17520</v>
      </c>
      <c r="F45" s="331">
        <f t="shared" si="11"/>
        <v>1</v>
      </c>
      <c r="G45" s="331">
        <f t="shared" si="12"/>
        <v>0</v>
      </c>
      <c r="H45" s="331">
        <f t="shared" si="13"/>
        <v>0</v>
      </c>
      <c r="I45" s="331">
        <f t="shared" si="14"/>
        <v>1</v>
      </c>
      <c r="J45" s="331">
        <f t="shared" si="15"/>
        <v>3</v>
      </c>
      <c r="K45" s="327"/>
      <c r="L45" s="327"/>
      <c r="M45" s="327"/>
      <c r="N45" s="327"/>
      <c r="O45" s="327"/>
      <c r="P45" s="327"/>
      <c r="Q45" s="327"/>
      <c r="R45" s="327"/>
      <c r="S45" s="327"/>
      <c r="T45" s="327">
        <v>1</v>
      </c>
      <c r="U45" s="327"/>
      <c r="V45" s="327"/>
      <c r="W45" s="327"/>
      <c r="X45" s="327"/>
      <c r="Y45" s="327"/>
      <c r="Z45" s="722"/>
      <c r="AA45" s="327"/>
      <c r="AB45" s="327"/>
      <c r="AC45" s="573"/>
      <c r="AD45" s="573"/>
      <c r="AE45" s="573"/>
      <c r="AF45" s="308"/>
      <c r="AG45" s="308"/>
      <c r="AH45" s="308"/>
      <c r="AI45" s="308"/>
      <c r="AJ45" s="308"/>
      <c r="AK45" s="308"/>
      <c r="AL45" s="361"/>
      <c r="AM45" s="361"/>
      <c r="AN45" s="361"/>
      <c r="AO45" s="361"/>
      <c r="AP45" s="361"/>
      <c r="AQ45" s="361"/>
      <c r="AR45" s="361"/>
      <c r="AS45" s="361"/>
      <c r="AT45" s="361"/>
      <c r="AU45" s="341"/>
      <c r="AV45" s="403"/>
      <c r="AW45" s="403"/>
      <c r="AX45" s="403"/>
    </row>
    <row r="46" spans="1:57" s="330" customFormat="1" ht="18" customHeight="1" x14ac:dyDescent="0.2">
      <c r="A46" s="571">
        <v>38</v>
      </c>
      <c r="B46" s="737" t="s">
        <v>626</v>
      </c>
      <c r="C46" s="332" t="s">
        <v>216</v>
      </c>
      <c r="D46" s="334">
        <f t="shared" si="0"/>
        <v>70</v>
      </c>
      <c r="E46" s="715">
        <v>17228</v>
      </c>
      <c r="F46" s="331">
        <f t="shared" si="11"/>
        <v>0</v>
      </c>
      <c r="G46" s="331">
        <f t="shared" si="12"/>
        <v>0</v>
      </c>
      <c r="H46" s="331">
        <f t="shared" si="13"/>
        <v>1</v>
      </c>
      <c r="I46" s="331">
        <f t="shared" si="14"/>
        <v>1</v>
      </c>
      <c r="J46" s="331">
        <f t="shared" si="15"/>
        <v>1</v>
      </c>
      <c r="K46" s="327"/>
      <c r="L46" s="327"/>
      <c r="M46" s="327"/>
      <c r="N46" s="327"/>
      <c r="O46" s="327"/>
      <c r="P46" s="327">
        <v>1</v>
      </c>
      <c r="Q46" s="327"/>
      <c r="R46" s="327"/>
      <c r="S46" s="327"/>
      <c r="T46" s="327"/>
      <c r="U46" s="327"/>
      <c r="V46" s="327"/>
      <c r="W46" s="327"/>
      <c r="X46" s="327"/>
      <c r="Y46" s="327"/>
      <c r="Z46" s="722"/>
      <c r="AA46" s="327"/>
      <c r="AB46" s="327"/>
      <c r="AC46" s="573"/>
      <c r="AD46" s="573"/>
      <c r="AE46" s="573"/>
      <c r="AF46" s="308"/>
      <c r="AG46" s="308"/>
      <c r="AH46" s="308"/>
      <c r="AI46" s="308"/>
      <c r="AJ46" s="308"/>
      <c r="AK46" s="308"/>
      <c r="AL46" s="361"/>
      <c r="AM46" s="361"/>
      <c r="AN46" s="361"/>
      <c r="AO46" s="361"/>
      <c r="AP46" s="361"/>
      <c r="AQ46" s="361"/>
      <c r="AR46" s="361"/>
      <c r="AS46" s="361"/>
      <c r="AT46" s="361"/>
      <c r="AU46" s="341"/>
      <c r="AV46" s="403"/>
      <c r="AW46" s="403"/>
      <c r="AX46" s="403"/>
    </row>
    <row r="47" spans="1:57" ht="18" customHeight="1" x14ac:dyDescent="0.2">
      <c r="A47" s="571">
        <v>39</v>
      </c>
      <c r="B47" s="737" t="s">
        <v>364</v>
      </c>
      <c r="C47" s="332" t="s">
        <v>216</v>
      </c>
      <c r="D47" s="334">
        <f t="shared" si="0"/>
        <v>71</v>
      </c>
      <c r="E47" s="715">
        <v>16621</v>
      </c>
      <c r="F47" s="338">
        <f t="shared" si="11"/>
        <v>0</v>
      </c>
      <c r="G47" s="338">
        <f t="shared" si="12"/>
        <v>0</v>
      </c>
      <c r="H47" s="338">
        <f t="shared" si="13"/>
        <v>0</v>
      </c>
      <c r="I47" s="338">
        <f t="shared" si="14"/>
        <v>0</v>
      </c>
      <c r="J47" s="338">
        <f t="shared" si="15"/>
        <v>0</v>
      </c>
      <c r="K47" s="327"/>
      <c r="L47" s="327"/>
      <c r="M47" s="327"/>
      <c r="N47" s="327"/>
      <c r="O47" s="327"/>
      <c r="P47" s="327"/>
      <c r="Q47" s="327"/>
      <c r="R47" s="327"/>
      <c r="S47" s="327"/>
      <c r="T47" s="327"/>
      <c r="U47" s="327"/>
      <c r="V47" s="327"/>
      <c r="W47" s="327"/>
      <c r="X47" s="327"/>
      <c r="Y47" s="327"/>
      <c r="Z47" s="722"/>
      <c r="AA47" s="327"/>
      <c r="AB47" s="327"/>
      <c r="AC47" s="573"/>
      <c r="AD47" s="573"/>
      <c r="AE47" s="573"/>
      <c r="AF47" s="340"/>
      <c r="AG47" s="340"/>
      <c r="AH47" s="340"/>
      <c r="AI47" s="340"/>
      <c r="AJ47" s="340"/>
      <c r="AK47" s="340"/>
      <c r="AL47" s="364"/>
      <c r="AM47" s="364"/>
      <c r="AN47" s="364"/>
      <c r="AO47" s="364"/>
      <c r="AP47" s="364"/>
      <c r="AQ47" s="364"/>
      <c r="AR47" s="364"/>
      <c r="AS47" s="364"/>
      <c r="AT47" s="364"/>
      <c r="AU47" s="341"/>
      <c r="AV47" s="408"/>
      <c r="AW47" s="408"/>
      <c r="AX47" s="408"/>
    </row>
    <row r="48" spans="1:57" s="330" customFormat="1" ht="18" customHeight="1" x14ac:dyDescent="0.2">
      <c r="A48" s="571">
        <v>40</v>
      </c>
      <c r="B48" s="742" t="s">
        <v>349</v>
      </c>
      <c r="C48" s="342" t="s">
        <v>365</v>
      </c>
      <c r="D48" s="716">
        <f t="shared" si="0"/>
        <v>71</v>
      </c>
      <c r="E48" s="717">
        <v>16881</v>
      </c>
      <c r="F48" s="331">
        <f t="shared" si="11"/>
        <v>3</v>
      </c>
      <c r="G48" s="331">
        <f t="shared" si="12"/>
        <v>1</v>
      </c>
      <c r="H48" s="331">
        <f t="shared" si="13"/>
        <v>0</v>
      </c>
      <c r="I48" s="331">
        <f t="shared" si="14"/>
        <v>4</v>
      </c>
      <c r="J48" s="331">
        <f t="shared" si="15"/>
        <v>11</v>
      </c>
      <c r="K48" s="714"/>
      <c r="L48" s="714"/>
      <c r="M48" s="714"/>
      <c r="N48" s="714"/>
      <c r="O48" s="714"/>
      <c r="P48" s="714"/>
      <c r="Q48" s="714"/>
      <c r="R48" s="714"/>
      <c r="S48" s="714"/>
      <c r="T48" s="714"/>
      <c r="U48" s="714"/>
      <c r="V48" s="714"/>
      <c r="W48" s="714"/>
      <c r="X48" s="714"/>
      <c r="Y48" s="714"/>
      <c r="Z48" s="356"/>
      <c r="AA48" s="714"/>
      <c r="AB48" s="714"/>
      <c r="AC48" s="743"/>
      <c r="AD48" s="743"/>
      <c r="AE48" s="743"/>
      <c r="AF48" s="308">
        <v>3</v>
      </c>
      <c r="AG48" s="308">
        <v>1</v>
      </c>
      <c r="AH48" s="308"/>
      <c r="AI48" s="308"/>
      <c r="AJ48" s="308"/>
      <c r="AK48" s="308"/>
      <c r="AL48" s="361"/>
      <c r="AM48" s="361"/>
      <c r="AN48" s="361"/>
      <c r="AO48" s="361"/>
      <c r="AP48" s="361"/>
      <c r="AQ48" s="361"/>
      <c r="AR48" s="361"/>
      <c r="AS48" s="361"/>
      <c r="AT48" s="361"/>
      <c r="AU48" s="341"/>
      <c r="AV48" s="403"/>
      <c r="AW48" s="403"/>
      <c r="AX48" s="403"/>
    </row>
    <row r="49" spans="1:50" ht="18" customHeight="1" x14ac:dyDescent="0.2">
      <c r="A49" s="571">
        <v>41</v>
      </c>
      <c r="B49" s="737" t="s">
        <v>311</v>
      </c>
      <c r="C49" s="332" t="s">
        <v>365</v>
      </c>
      <c r="D49" s="333">
        <f t="shared" si="0"/>
        <v>73</v>
      </c>
      <c r="E49" s="715">
        <v>15978</v>
      </c>
      <c r="F49" s="331">
        <f t="shared" si="11"/>
        <v>0</v>
      </c>
      <c r="G49" s="331">
        <f t="shared" si="12"/>
        <v>0</v>
      </c>
      <c r="H49" s="331">
        <f t="shared" si="13"/>
        <v>0</v>
      </c>
      <c r="I49" s="331">
        <f t="shared" si="14"/>
        <v>0</v>
      </c>
      <c r="J49" s="331">
        <f t="shared" si="15"/>
        <v>0</v>
      </c>
      <c r="K49" s="327"/>
      <c r="L49" s="327"/>
      <c r="M49" s="327"/>
      <c r="N49" s="327"/>
      <c r="O49" s="327"/>
      <c r="P49" s="327"/>
      <c r="Q49" s="327"/>
      <c r="R49" s="327"/>
      <c r="S49" s="327"/>
      <c r="T49" s="327"/>
      <c r="U49" s="327"/>
      <c r="V49" s="327"/>
      <c r="W49" s="327"/>
      <c r="X49" s="327"/>
      <c r="Y49" s="327"/>
      <c r="Z49" s="722"/>
      <c r="AA49" s="327"/>
      <c r="AB49" s="327"/>
      <c r="AC49" s="573"/>
      <c r="AD49" s="573"/>
      <c r="AE49" s="573"/>
      <c r="AF49" s="308"/>
      <c r="AG49" s="308"/>
      <c r="AH49" s="308"/>
      <c r="AI49" s="308"/>
      <c r="AJ49" s="308"/>
      <c r="AK49" s="308"/>
      <c r="AL49" s="361"/>
      <c r="AM49" s="361"/>
      <c r="AN49" s="361"/>
      <c r="AO49" s="361"/>
      <c r="AP49" s="361"/>
      <c r="AQ49" s="361"/>
      <c r="AR49" s="361"/>
      <c r="AS49" s="361"/>
      <c r="AT49" s="361"/>
      <c r="AU49" s="341"/>
      <c r="AV49" s="408"/>
      <c r="AW49" s="408"/>
      <c r="AX49" s="408"/>
    </row>
    <row r="50" spans="1:50" s="330" customFormat="1" ht="18" customHeight="1" x14ac:dyDescent="0.2">
      <c r="A50" s="571">
        <v>42</v>
      </c>
      <c r="B50" s="737" t="s">
        <v>366</v>
      </c>
      <c r="C50" s="332" t="s">
        <v>365</v>
      </c>
      <c r="D50" s="333">
        <f t="shared" si="0"/>
        <v>79</v>
      </c>
      <c r="E50" s="715">
        <v>13913</v>
      </c>
      <c r="F50" s="331">
        <f t="shared" si="11"/>
        <v>0</v>
      </c>
      <c r="G50" s="331">
        <f t="shared" si="12"/>
        <v>0</v>
      </c>
      <c r="H50" s="331">
        <f t="shared" si="13"/>
        <v>0</v>
      </c>
      <c r="I50" s="331">
        <f t="shared" si="14"/>
        <v>0</v>
      </c>
      <c r="J50" s="331">
        <f t="shared" si="15"/>
        <v>0</v>
      </c>
      <c r="K50" s="327"/>
      <c r="L50" s="327"/>
      <c r="M50" s="327"/>
      <c r="N50" s="327"/>
      <c r="O50" s="327"/>
      <c r="P50" s="327"/>
      <c r="Q50" s="327"/>
      <c r="R50" s="327"/>
      <c r="S50" s="327"/>
      <c r="T50" s="327"/>
      <c r="U50" s="327"/>
      <c r="V50" s="327"/>
      <c r="W50" s="327"/>
      <c r="X50" s="327"/>
      <c r="Y50" s="327"/>
      <c r="Z50" s="722"/>
      <c r="AA50" s="327"/>
      <c r="AB50" s="327"/>
      <c r="AC50" s="573"/>
      <c r="AD50" s="573"/>
      <c r="AE50" s="573"/>
      <c r="AF50" s="308"/>
      <c r="AG50" s="308"/>
      <c r="AH50" s="308"/>
      <c r="AI50" s="308"/>
      <c r="AJ50" s="308"/>
      <c r="AK50" s="308"/>
      <c r="AL50" s="361"/>
      <c r="AM50" s="361"/>
      <c r="AN50" s="361"/>
      <c r="AO50" s="361"/>
      <c r="AP50" s="361"/>
      <c r="AQ50" s="361"/>
      <c r="AR50" s="361"/>
      <c r="AS50" s="361"/>
      <c r="AT50" s="361"/>
      <c r="AU50" s="341"/>
      <c r="AV50" s="403"/>
      <c r="AW50" s="403"/>
      <c r="AX50" s="403"/>
    </row>
    <row r="51" spans="1:50" ht="18" customHeight="1" x14ac:dyDescent="0.2">
      <c r="A51" s="571">
        <v>43</v>
      </c>
      <c r="B51" s="737" t="s">
        <v>254</v>
      </c>
      <c r="C51" s="332" t="s">
        <v>365</v>
      </c>
      <c r="D51" s="334">
        <f t="shared" si="0"/>
        <v>76</v>
      </c>
      <c r="E51" s="715">
        <v>14918</v>
      </c>
      <c r="F51" s="331">
        <f t="shared" si="11"/>
        <v>0</v>
      </c>
      <c r="G51" s="331">
        <f t="shared" si="12"/>
        <v>0</v>
      </c>
      <c r="H51" s="331">
        <f t="shared" si="13"/>
        <v>0</v>
      </c>
      <c r="I51" s="331">
        <f t="shared" si="14"/>
        <v>0</v>
      </c>
      <c r="J51" s="331">
        <f t="shared" si="15"/>
        <v>0</v>
      </c>
      <c r="K51" s="327"/>
      <c r="L51" s="327"/>
      <c r="M51" s="327"/>
      <c r="N51" s="327"/>
      <c r="O51" s="327"/>
      <c r="P51" s="327"/>
      <c r="Q51" s="327"/>
      <c r="R51" s="327"/>
      <c r="S51" s="327"/>
      <c r="T51" s="327"/>
      <c r="U51" s="327"/>
      <c r="V51" s="327"/>
      <c r="W51" s="327"/>
      <c r="X51" s="327"/>
      <c r="Y51" s="327"/>
      <c r="Z51" s="722"/>
      <c r="AA51" s="327"/>
      <c r="AB51" s="327"/>
      <c r="AC51" s="573"/>
      <c r="AD51" s="573"/>
      <c r="AE51" s="573"/>
      <c r="AF51" s="308"/>
      <c r="AG51" s="308"/>
      <c r="AH51" s="308"/>
      <c r="AI51" s="308"/>
      <c r="AJ51" s="308"/>
      <c r="AK51" s="308"/>
      <c r="AL51" s="361"/>
      <c r="AM51" s="361"/>
      <c r="AN51" s="361"/>
      <c r="AO51" s="361"/>
      <c r="AP51" s="361"/>
      <c r="AQ51" s="361"/>
      <c r="AR51" s="361"/>
      <c r="AS51" s="361"/>
      <c r="AT51" s="361"/>
      <c r="AU51" s="341"/>
      <c r="AV51" s="408"/>
      <c r="AW51" s="408"/>
      <c r="AX51" s="408"/>
    </row>
    <row r="52" spans="1:50" s="330" customFormat="1" ht="18" customHeight="1" x14ac:dyDescent="0.2">
      <c r="A52" s="571">
        <v>44</v>
      </c>
      <c r="B52" s="737" t="s">
        <v>351</v>
      </c>
      <c r="C52" s="332" t="s">
        <v>365</v>
      </c>
      <c r="D52" s="334">
        <f t="shared" si="0"/>
        <v>73</v>
      </c>
      <c r="E52" s="715">
        <v>16037</v>
      </c>
      <c r="F52" s="331">
        <f t="shared" si="11"/>
        <v>0</v>
      </c>
      <c r="G52" s="331">
        <f t="shared" si="12"/>
        <v>0</v>
      </c>
      <c r="H52" s="331">
        <f t="shared" si="13"/>
        <v>0</v>
      </c>
      <c r="I52" s="331">
        <f t="shared" si="14"/>
        <v>0</v>
      </c>
      <c r="J52" s="331">
        <f t="shared" si="15"/>
        <v>0</v>
      </c>
      <c r="K52" s="327"/>
      <c r="L52" s="327"/>
      <c r="M52" s="327"/>
      <c r="N52" s="327"/>
      <c r="O52" s="327"/>
      <c r="P52" s="327"/>
      <c r="Q52" s="327"/>
      <c r="R52" s="327"/>
      <c r="S52" s="327"/>
      <c r="T52" s="327"/>
      <c r="U52" s="327"/>
      <c r="V52" s="327"/>
      <c r="W52" s="327"/>
      <c r="X52" s="327"/>
      <c r="Y52" s="327"/>
      <c r="Z52" s="722"/>
      <c r="AA52" s="327"/>
      <c r="AB52" s="327"/>
      <c r="AC52" s="573"/>
      <c r="AD52" s="573"/>
      <c r="AE52" s="573"/>
      <c r="AF52" s="308"/>
      <c r="AG52" s="308"/>
      <c r="AH52" s="308"/>
      <c r="AI52" s="308"/>
      <c r="AJ52" s="308"/>
      <c r="AK52" s="308"/>
      <c r="AL52" s="361"/>
      <c r="AM52" s="361"/>
      <c r="AN52" s="361"/>
      <c r="AO52" s="361"/>
      <c r="AP52" s="361"/>
      <c r="AQ52" s="361"/>
      <c r="AR52" s="361"/>
      <c r="AS52" s="361"/>
      <c r="AT52" s="361"/>
      <c r="AU52" s="341"/>
      <c r="AV52" s="403"/>
      <c r="AW52" s="403"/>
      <c r="AX52" s="403"/>
    </row>
    <row r="53" spans="1:50" ht="18" customHeight="1" x14ac:dyDescent="0.2">
      <c r="A53" s="571">
        <v>45</v>
      </c>
      <c r="B53" s="737" t="s">
        <v>350</v>
      </c>
      <c r="C53" s="332" t="s">
        <v>365</v>
      </c>
      <c r="D53" s="334">
        <f t="shared" si="0"/>
        <v>78</v>
      </c>
      <c r="E53" s="715">
        <v>14287</v>
      </c>
      <c r="F53" s="331">
        <f t="shared" si="11"/>
        <v>0</v>
      </c>
      <c r="G53" s="331">
        <f t="shared" si="12"/>
        <v>0</v>
      </c>
      <c r="H53" s="331">
        <f t="shared" si="13"/>
        <v>0</v>
      </c>
      <c r="I53" s="331">
        <f t="shared" si="14"/>
        <v>0</v>
      </c>
      <c r="J53" s="331">
        <f t="shared" si="15"/>
        <v>0</v>
      </c>
      <c r="K53" s="327"/>
      <c r="L53" s="327"/>
      <c r="M53" s="327"/>
      <c r="N53" s="327"/>
      <c r="O53" s="327"/>
      <c r="P53" s="327"/>
      <c r="Q53" s="327"/>
      <c r="R53" s="327"/>
      <c r="S53" s="327"/>
      <c r="T53" s="327"/>
      <c r="U53" s="327"/>
      <c r="V53" s="327"/>
      <c r="W53" s="327"/>
      <c r="X53" s="327"/>
      <c r="Y53" s="327"/>
      <c r="Z53" s="722"/>
      <c r="AA53" s="327"/>
      <c r="AB53" s="327"/>
      <c r="AC53" s="573"/>
      <c r="AD53" s="573"/>
      <c r="AE53" s="573"/>
      <c r="AF53" s="308"/>
      <c r="AG53" s="308"/>
      <c r="AH53" s="308"/>
      <c r="AI53" s="308"/>
      <c r="AJ53" s="308"/>
      <c r="AK53" s="308"/>
      <c r="AL53" s="361"/>
      <c r="AM53" s="361"/>
      <c r="AN53" s="361"/>
      <c r="AO53" s="361"/>
      <c r="AP53" s="361"/>
      <c r="AQ53" s="361"/>
      <c r="AR53" s="361"/>
      <c r="AS53" s="361"/>
      <c r="AT53" s="361"/>
      <c r="AU53" s="341"/>
      <c r="AV53" s="408"/>
      <c r="AW53" s="408"/>
      <c r="AX53" s="408"/>
    </row>
    <row r="54" spans="1:50" s="330" customFormat="1" ht="18" customHeight="1" x14ac:dyDescent="0.2">
      <c r="A54" s="571">
        <v>46</v>
      </c>
      <c r="B54" s="737" t="s">
        <v>620</v>
      </c>
      <c r="C54" s="332" t="s">
        <v>365</v>
      </c>
      <c r="D54" s="334">
        <f t="shared" si="0"/>
        <v>69</v>
      </c>
      <c r="E54" s="715">
        <v>17370</v>
      </c>
      <c r="F54" s="331">
        <f t="shared" si="11"/>
        <v>0</v>
      </c>
      <c r="G54" s="331">
        <f t="shared" si="12"/>
        <v>0</v>
      </c>
      <c r="H54" s="331">
        <f t="shared" si="13"/>
        <v>0</v>
      </c>
      <c r="I54" s="331">
        <f t="shared" si="14"/>
        <v>0</v>
      </c>
      <c r="J54" s="331">
        <f t="shared" si="15"/>
        <v>0</v>
      </c>
      <c r="K54" s="327"/>
      <c r="L54" s="327"/>
      <c r="M54" s="327"/>
      <c r="N54" s="327"/>
      <c r="O54" s="327"/>
      <c r="P54" s="327"/>
      <c r="Q54" s="327"/>
      <c r="R54" s="327"/>
      <c r="S54" s="327"/>
      <c r="T54" s="327"/>
      <c r="U54" s="327"/>
      <c r="V54" s="327"/>
      <c r="W54" s="327"/>
      <c r="X54" s="327"/>
      <c r="Y54" s="327"/>
      <c r="Z54" s="722"/>
      <c r="AA54" s="327"/>
      <c r="AB54" s="327"/>
      <c r="AC54" s="573"/>
      <c r="AD54" s="573"/>
      <c r="AE54" s="573"/>
      <c r="AF54" s="308"/>
      <c r="AG54" s="308"/>
      <c r="AH54" s="308"/>
      <c r="AI54" s="308"/>
      <c r="AJ54" s="308"/>
      <c r="AK54" s="308"/>
      <c r="AL54" s="361"/>
      <c r="AM54" s="361"/>
      <c r="AN54" s="361"/>
      <c r="AO54" s="361"/>
      <c r="AP54" s="361"/>
      <c r="AQ54" s="361"/>
      <c r="AR54" s="361"/>
      <c r="AS54" s="361"/>
      <c r="AT54" s="361"/>
      <c r="AU54" s="341"/>
      <c r="AV54" s="403"/>
      <c r="AW54" s="403"/>
      <c r="AX54" s="403"/>
    </row>
    <row r="55" spans="1:50" ht="18" customHeight="1" x14ac:dyDescent="0.2">
      <c r="A55" s="571">
        <v>47</v>
      </c>
      <c r="B55" s="741" t="s">
        <v>228</v>
      </c>
      <c r="C55" s="337" t="s">
        <v>365</v>
      </c>
      <c r="D55" s="334">
        <f t="shared" si="0"/>
        <v>77</v>
      </c>
      <c r="E55" s="720">
        <v>14380</v>
      </c>
      <c r="F55" s="338">
        <f t="shared" si="11"/>
        <v>0</v>
      </c>
      <c r="G55" s="338">
        <f t="shared" si="12"/>
        <v>0</v>
      </c>
      <c r="H55" s="338">
        <f t="shared" si="13"/>
        <v>0</v>
      </c>
      <c r="I55" s="338">
        <f t="shared" si="14"/>
        <v>0</v>
      </c>
      <c r="J55" s="331">
        <f t="shared" si="15"/>
        <v>0</v>
      </c>
      <c r="K55" s="339"/>
      <c r="L55" s="339"/>
      <c r="M55" s="339"/>
      <c r="N55" s="339"/>
      <c r="O55" s="339"/>
      <c r="P55" s="339"/>
      <c r="Q55" s="339"/>
      <c r="R55" s="339"/>
      <c r="S55" s="339"/>
      <c r="T55" s="339"/>
      <c r="U55" s="339"/>
      <c r="V55" s="339"/>
      <c r="W55" s="339"/>
      <c r="X55" s="339"/>
      <c r="Y55" s="339"/>
      <c r="Z55" s="610"/>
      <c r="AA55" s="339"/>
      <c r="AB55" s="339"/>
      <c r="AC55" s="725"/>
      <c r="AD55" s="725"/>
      <c r="AE55" s="725"/>
      <c r="AF55" s="308"/>
      <c r="AG55" s="308"/>
      <c r="AH55" s="308"/>
      <c r="AI55" s="308"/>
      <c r="AJ55" s="308"/>
      <c r="AK55" s="308"/>
      <c r="AL55" s="361"/>
      <c r="AM55" s="361"/>
      <c r="AN55" s="361"/>
      <c r="AO55" s="361"/>
      <c r="AP55" s="361"/>
      <c r="AQ55" s="361"/>
      <c r="AR55" s="361"/>
      <c r="AS55" s="361"/>
      <c r="AT55" s="361"/>
      <c r="AU55" s="341"/>
      <c r="AV55" s="408"/>
      <c r="AW55" s="408"/>
      <c r="AX55" s="408"/>
    </row>
    <row r="56" spans="1:50" s="330" customFormat="1" ht="18" customHeight="1" x14ac:dyDescent="0.2">
      <c r="A56" s="571">
        <v>48</v>
      </c>
      <c r="B56" s="737" t="s">
        <v>245</v>
      </c>
      <c r="C56" s="332" t="s">
        <v>367</v>
      </c>
      <c r="D56" s="716">
        <f t="shared" si="0"/>
        <v>73</v>
      </c>
      <c r="E56" s="715">
        <v>16058</v>
      </c>
      <c r="F56" s="331">
        <f t="shared" si="11"/>
        <v>2</v>
      </c>
      <c r="G56" s="331">
        <f t="shared" si="12"/>
        <v>0</v>
      </c>
      <c r="H56" s="331">
        <f t="shared" si="13"/>
        <v>0</v>
      </c>
      <c r="I56" s="331">
        <f t="shared" si="14"/>
        <v>2</v>
      </c>
      <c r="J56" s="328">
        <f t="shared" si="15"/>
        <v>6</v>
      </c>
      <c r="K56" s="327"/>
      <c r="L56" s="327"/>
      <c r="M56" s="327"/>
      <c r="N56" s="327"/>
      <c r="O56" s="327"/>
      <c r="P56" s="327"/>
      <c r="Q56" s="327">
        <v>1</v>
      </c>
      <c r="R56" s="327"/>
      <c r="S56" s="327"/>
      <c r="T56" s="327"/>
      <c r="U56" s="327"/>
      <c r="V56" s="327"/>
      <c r="W56" s="327"/>
      <c r="X56" s="327"/>
      <c r="Y56" s="327"/>
      <c r="Z56" s="722"/>
      <c r="AA56" s="327"/>
      <c r="AB56" s="327"/>
      <c r="AC56" s="731"/>
      <c r="AD56" s="731"/>
      <c r="AE56" s="731"/>
      <c r="AF56" s="744">
        <v>1</v>
      </c>
      <c r="AG56" s="744"/>
      <c r="AH56" s="744"/>
      <c r="AI56" s="744"/>
      <c r="AJ56" s="744"/>
      <c r="AK56" s="744"/>
      <c r="AL56" s="745"/>
      <c r="AM56" s="745"/>
      <c r="AN56" s="745"/>
      <c r="AO56" s="745"/>
      <c r="AP56" s="745"/>
      <c r="AQ56" s="745"/>
      <c r="AR56" s="745"/>
      <c r="AS56" s="745"/>
      <c r="AT56" s="745"/>
      <c r="AU56" s="341"/>
      <c r="AV56" s="443"/>
      <c r="AW56" s="443"/>
      <c r="AX56" s="443"/>
    </row>
    <row r="57" spans="1:50" ht="18" customHeight="1" x14ac:dyDescent="0.2">
      <c r="A57" s="571">
        <v>49</v>
      </c>
      <c r="B57" s="737" t="s">
        <v>229</v>
      </c>
      <c r="C57" s="332" t="s">
        <v>230</v>
      </c>
      <c r="D57" s="333">
        <f t="shared" si="0"/>
        <v>69</v>
      </c>
      <c r="E57" s="715">
        <v>17476</v>
      </c>
      <c r="F57" s="331">
        <f t="shared" si="11"/>
        <v>1</v>
      </c>
      <c r="G57" s="331">
        <f t="shared" si="12"/>
        <v>0</v>
      </c>
      <c r="H57" s="331">
        <f t="shared" si="13"/>
        <v>0</v>
      </c>
      <c r="I57" s="331">
        <f t="shared" si="14"/>
        <v>1</v>
      </c>
      <c r="J57" s="331">
        <f t="shared" si="15"/>
        <v>3</v>
      </c>
      <c r="K57" s="327"/>
      <c r="L57" s="327"/>
      <c r="M57" s="327"/>
      <c r="N57" s="327"/>
      <c r="O57" s="327"/>
      <c r="P57" s="327"/>
      <c r="Q57" s="327">
        <v>1</v>
      </c>
      <c r="R57" s="327"/>
      <c r="S57" s="327"/>
      <c r="T57" s="327"/>
      <c r="U57" s="327"/>
      <c r="V57" s="327"/>
      <c r="W57" s="327"/>
      <c r="X57" s="327"/>
      <c r="Y57" s="327"/>
      <c r="Z57" s="722"/>
      <c r="AA57" s="327"/>
      <c r="AB57" s="327"/>
      <c r="AC57" s="731"/>
      <c r="AD57" s="731"/>
      <c r="AE57" s="731"/>
      <c r="AF57" s="732"/>
      <c r="AG57" s="732"/>
      <c r="AH57" s="732"/>
      <c r="AI57" s="732"/>
      <c r="AJ57" s="732"/>
      <c r="AK57" s="732"/>
      <c r="AL57" s="746"/>
      <c r="AM57" s="746"/>
      <c r="AN57" s="746"/>
      <c r="AO57" s="746"/>
      <c r="AP57" s="746"/>
      <c r="AQ57" s="746"/>
      <c r="AR57" s="746"/>
      <c r="AS57" s="746"/>
      <c r="AT57" s="746"/>
      <c r="AU57" s="341"/>
      <c r="AV57" s="386"/>
      <c r="AW57" s="386"/>
      <c r="AX57" s="386"/>
    </row>
    <row r="58" spans="1:50" s="330" customFormat="1" ht="18" customHeight="1" x14ac:dyDescent="0.2">
      <c r="A58" s="571">
        <v>50</v>
      </c>
      <c r="B58" s="737" t="s">
        <v>307</v>
      </c>
      <c r="C58" s="332" t="s">
        <v>231</v>
      </c>
      <c r="D58" s="333">
        <f t="shared" si="0"/>
        <v>70</v>
      </c>
      <c r="E58" s="715">
        <v>17148</v>
      </c>
      <c r="F58" s="331">
        <f t="shared" si="11"/>
        <v>5</v>
      </c>
      <c r="G58" s="331">
        <f t="shared" si="12"/>
        <v>1</v>
      </c>
      <c r="H58" s="331">
        <f t="shared" si="13"/>
        <v>1</v>
      </c>
      <c r="I58" s="331">
        <f t="shared" si="14"/>
        <v>7</v>
      </c>
      <c r="J58" s="331">
        <f t="shared" si="15"/>
        <v>18</v>
      </c>
      <c r="K58" s="327"/>
      <c r="L58" s="327"/>
      <c r="M58" s="327"/>
      <c r="N58" s="327">
        <v>1</v>
      </c>
      <c r="O58" s="327"/>
      <c r="P58" s="327"/>
      <c r="Q58" s="327">
        <v>1</v>
      </c>
      <c r="R58" s="327"/>
      <c r="S58" s="327"/>
      <c r="T58" s="327"/>
      <c r="U58" s="327"/>
      <c r="V58" s="327"/>
      <c r="W58" s="327"/>
      <c r="X58" s="327"/>
      <c r="Y58" s="327"/>
      <c r="Z58" s="722">
        <v>1</v>
      </c>
      <c r="AA58" s="327"/>
      <c r="AB58" s="327">
        <v>1</v>
      </c>
      <c r="AC58" s="573"/>
      <c r="AD58" s="573"/>
      <c r="AE58" s="573"/>
      <c r="AF58" s="308">
        <v>2</v>
      </c>
      <c r="AG58" s="308">
        <v>1</v>
      </c>
      <c r="AH58" s="308"/>
      <c r="AI58" s="308"/>
      <c r="AJ58" s="308"/>
      <c r="AK58" s="308"/>
      <c r="AL58" s="361"/>
      <c r="AM58" s="361"/>
      <c r="AN58" s="361"/>
      <c r="AO58" s="361"/>
      <c r="AP58" s="361"/>
      <c r="AQ58" s="361"/>
      <c r="AR58" s="361"/>
      <c r="AS58" s="361"/>
      <c r="AT58" s="361"/>
      <c r="AU58" s="341"/>
      <c r="AV58" s="403"/>
      <c r="AW58" s="403"/>
      <c r="AX58" s="403"/>
    </row>
    <row r="59" spans="1:50" ht="18" customHeight="1" x14ac:dyDescent="0.2">
      <c r="A59" s="571">
        <v>51</v>
      </c>
      <c r="B59" s="737" t="s">
        <v>368</v>
      </c>
      <c r="C59" s="332" t="s">
        <v>231</v>
      </c>
      <c r="D59" s="457">
        <f t="shared" si="0"/>
        <v>76</v>
      </c>
      <c r="E59" s="715">
        <v>14983</v>
      </c>
      <c r="F59" s="331">
        <f t="shared" si="11"/>
        <v>3</v>
      </c>
      <c r="G59" s="331">
        <f t="shared" si="12"/>
        <v>0</v>
      </c>
      <c r="H59" s="331">
        <f t="shared" si="13"/>
        <v>0</v>
      </c>
      <c r="I59" s="331">
        <f t="shared" si="14"/>
        <v>3</v>
      </c>
      <c r="J59" s="331">
        <f t="shared" si="15"/>
        <v>9</v>
      </c>
      <c r="K59" s="327"/>
      <c r="L59" s="327"/>
      <c r="M59" s="327"/>
      <c r="N59" s="327">
        <v>2</v>
      </c>
      <c r="O59" s="327"/>
      <c r="P59" s="327"/>
      <c r="Q59" s="327"/>
      <c r="R59" s="327"/>
      <c r="S59" s="327"/>
      <c r="T59" s="327"/>
      <c r="U59" s="327"/>
      <c r="V59" s="327"/>
      <c r="W59" s="327"/>
      <c r="X59" s="327"/>
      <c r="Y59" s="327"/>
      <c r="Z59" s="722"/>
      <c r="AA59" s="327"/>
      <c r="AB59" s="327"/>
      <c r="AC59" s="573"/>
      <c r="AD59" s="573"/>
      <c r="AE59" s="573"/>
      <c r="AF59" s="308">
        <v>1</v>
      </c>
      <c r="AG59" s="308"/>
      <c r="AH59" s="308"/>
      <c r="AI59" s="308"/>
      <c r="AJ59" s="308"/>
      <c r="AK59" s="308"/>
      <c r="AL59" s="361"/>
      <c r="AM59" s="361"/>
      <c r="AN59" s="361"/>
      <c r="AO59" s="361"/>
      <c r="AP59" s="361"/>
      <c r="AQ59" s="361"/>
      <c r="AR59" s="361"/>
      <c r="AS59" s="361"/>
      <c r="AT59" s="361"/>
      <c r="AU59" s="341"/>
      <c r="AV59" s="408"/>
      <c r="AW59" s="408"/>
      <c r="AX59" s="408"/>
    </row>
    <row r="60" spans="1:50" s="330" customFormat="1" ht="18" customHeight="1" x14ac:dyDescent="0.2">
      <c r="A60" s="571">
        <v>52</v>
      </c>
      <c r="B60" s="737" t="s">
        <v>369</v>
      </c>
      <c r="C60" s="332" t="s">
        <v>367</v>
      </c>
      <c r="D60" s="457">
        <f t="shared" ref="D60:D69" si="18">DATEDIF(E60,$AC$5,"y")</f>
        <v>75</v>
      </c>
      <c r="E60" s="715">
        <v>15321</v>
      </c>
      <c r="F60" s="331">
        <f t="shared" si="11"/>
        <v>0</v>
      </c>
      <c r="G60" s="331">
        <f t="shared" si="12"/>
        <v>0</v>
      </c>
      <c r="H60" s="331">
        <f t="shared" si="13"/>
        <v>0</v>
      </c>
      <c r="I60" s="331">
        <f t="shared" si="14"/>
        <v>0</v>
      </c>
      <c r="J60" s="331">
        <f t="shared" si="15"/>
        <v>0</v>
      </c>
      <c r="K60" s="327"/>
      <c r="L60" s="327"/>
      <c r="M60" s="327"/>
      <c r="N60" s="327"/>
      <c r="O60" s="327"/>
      <c r="P60" s="327"/>
      <c r="Q60" s="327"/>
      <c r="R60" s="327"/>
      <c r="S60" s="327"/>
      <c r="T60" s="327"/>
      <c r="U60" s="327"/>
      <c r="V60" s="327"/>
      <c r="W60" s="327"/>
      <c r="X60" s="327"/>
      <c r="Y60" s="327"/>
      <c r="Z60" s="722"/>
      <c r="AA60" s="327"/>
      <c r="AB60" s="327"/>
      <c r="AC60" s="731"/>
      <c r="AD60" s="731"/>
      <c r="AE60" s="731"/>
      <c r="AF60" s="732"/>
      <c r="AG60" s="732"/>
      <c r="AH60" s="732"/>
      <c r="AI60" s="732"/>
      <c r="AJ60" s="732"/>
      <c r="AK60" s="732"/>
      <c r="AL60" s="746"/>
      <c r="AM60" s="746"/>
      <c r="AN60" s="746"/>
      <c r="AO60" s="746"/>
      <c r="AP60" s="746"/>
      <c r="AQ60" s="746"/>
      <c r="AR60" s="746"/>
      <c r="AS60" s="746"/>
      <c r="AT60" s="746"/>
      <c r="AU60" s="341"/>
      <c r="AV60" s="443"/>
      <c r="AW60" s="443"/>
      <c r="AX60" s="443"/>
    </row>
    <row r="61" spans="1:50" s="330" customFormat="1" ht="18" customHeight="1" x14ac:dyDescent="0.2">
      <c r="A61" s="571">
        <v>53</v>
      </c>
      <c r="B61" s="737" t="s">
        <v>672</v>
      </c>
      <c r="C61" s="332" t="s">
        <v>367</v>
      </c>
      <c r="D61" s="457">
        <f t="shared" si="18"/>
        <v>73</v>
      </c>
      <c r="E61" s="715">
        <v>15917</v>
      </c>
      <c r="F61" s="331">
        <f>SUM(K61,N61,Q61,T61,W61,Z61,AC61,AF61,AI61,AL61,AO61,AR61)</f>
        <v>0</v>
      </c>
      <c r="G61" s="331">
        <f>SUM(L61,O61,R61,U61,X61,AA61,AD61,AG61,AJ61,AM61,AP61,AS61)</f>
        <v>0</v>
      </c>
      <c r="H61" s="331">
        <f>SUM(M61,P61,S61,V61,Y61,AB61,AE61,AH61,AK61,AN61,AQ61,AT61)</f>
        <v>1</v>
      </c>
      <c r="I61" s="331">
        <f>SUM(F61:H61)</f>
        <v>1</v>
      </c>
      <c r="J61" s="331">
        <f>SUM(H61+G61*2+F61*3)</f>
        <v>1</v>
      </c>
      <c r="K61" s="327"/>
      <c r="L61" s="327"/>
      <c r="M61" s="327"/>
      <c r="N61" s="327"/>
      <c r="O61" s="327"/>
      <c r="P61" s="327"/>
      <c r="Q61" s="327"/>
      <c r="R61" s="327"/>
      <c r="S61" s="327"/>
      <c r="T61" s="327"/>
      <c r="U61" s="327"/>
      <c r="V61" s="327"/>
      <c r="W61" s="327"/>
      <c r="X61" s="327"/>
      <c r="Y61" s="327"/>
      <c r="Z61" s="722"/>
      <c r="AA61" s="327"/>
      <c r="AB61" s="327"/>
      <c r="AC61" s="731"/>
      <c r="AD61" s="731"/>
      <c r="AE61" s="731"/>
      <c r="AF61" s="732"/>
      <c r="AG61" s="732"/>
      <c r="AH61" s="732">
        <v>1</v>
      </c>
      <c r="AI61" s="732"/>
      <c r="AJ61" s="732"/>
      <c r="AK61" s="732"/>
      <c r="AL61" s="746"/>
      <c r="AM61" s="746"/>
      <c r="AN61" s="746"/>
      <c r="AO61" s="746"/>
      <c r="AP61" s="746"/>
      <c r="AQ61" s="746"/>
      <c r="AR61" s="746"/>
      <c r="AS61" s="746"/>
      <c r="AT61" s="746"/>
      <c r="AU61" s="341"/>
      <c r="AV61" s="443"/>
      <c r="AW61" s="443"/>
      <c r="AX61" s="443"/>
    </row>
    <row r="62" spans="1:50" s="330" customFormat="1" ht="18" customHeight="1" x14ac:dyDescent="0.2">
      <c r="A62" s="571">
        <v>54</v>
      </c>
      <c r="B62" s="737" t="s">
        <v>210</v>
      </c>
      <c r="C62" s="332" t="s">
        <v>367</v>
      </c>
      <c r="D62" s="457">
        <f t="shared" si="18"/>
        <v>74</v>
      </c>
      <c r="E62" s="715">
        <v>15613</v>
      </c>
      <c r="F62" s="331">
        <f t="shared" si="11"/>
        <v>1</v>
      </c>
      <c r="G62" s="331">
        <f t="shared" si="12"/>
        <v>0</v>
      </c>
      <c r="H62" s="331">
        <f t="shared" si="13"/>
        <v>2</v>
      </c>
      <c r="I62" s="331">
        <f t="shared" si="14"/>
        <v>3</v>
      </c>
      <c r="J62" s="331">
        <f t="shared" si="15"/>
        <v>5</v>
      </c>
      <c r="K62" s="327"/>
      <c r="L62" s="327"/>
      <c r="M62" s="327"/>
      <c r="N62" s="327">
        <v>1</v>
      </c>
      <c r="O62" s="327"/>
      <c r="P62" s="327"/>
      <c r="Q62" s="327"/>
      <c r="R62" s="327"/>
      <c r="S62" s="327"/>
      <c r="T62" s="327"/>
      <c r="U62" s="327"/>
      <c r="V62" s="327"/>
      <c r="W62" s="327"/>
      <c r="X62" s="327"/>
      <c r="Y62" s="327"/>
      <c r="Z62" s="722"/>
      <c r="AA62" s="327"/>
      <c r="AB62" s="327">
        <v>2</v>
      </c>
      <c r="AC62" s="731"/>
      <c r="AD62" s="731"/>
      <c r="AE62" s="731"/>
      <c r="AF62" s="732"/>
      <c r="AG62" s="732"/>
      <c r="AH62" s="732"/>
      <c r="AI62" s="732"/>
      <c r="AJ62" s="732"/>
      <c r="AK62" s="732"/>
      <c r="AL62" s="746"/>
      <c r="AM62" s="746"/>
      <c r="AN62" s="746"/>
      <c r="AO62" s="746"/>
      <c r="AP62" s="746"/>
      <c r="AQ62" s="746"/>
      <c r="AR62" s="746"/>
      <c r="AS62" s="746"/>
      <c r="AT62" s="746"/>
      <c r="AU62" s="341"/>
      <c r="AV62" s="443"/>
      <c r="AW62" s="443"/>
      <c r="AX62" s="443"/>
    </row>
    <row r="63" spans="1:50" ht="18" customHeight="1" x14ac:dyDescent="0.2">
      <c r="A63" s="571">
        <v>55</v>
      </c>
      <c r="B63" s="741" t="s">
        <v>195</v>
      </c>
      <c r="C63" s="337" t="s">
        <v>367</v>
      </c>
      <c r="D63" s="665">
        <f t="shared" si="18"/>
        <v>74</v>
      </c>
      <c r="E63" s="720">
        <v>15743</v>
      </c>
      <c r="F63" s="338">
        <f t="shared" si="11"/>
        <v>0</v>
      </c>
      <c r="G63" s="338">
        <f t="shared" si="12"/>
        <v>0</v>
      </c>
      <c r="H63" s="338">
        <f t="shared" si="13"/>
        <v>0</v>
      </c>
      <c r="I63" s="338">
        <f t="shared" si="14"/>
        <v>0</v>
      </c>
      <c r="J63" s="338">
        <f t="shared" si="15"/>
        <v>0</v>
      </c>
      <c r="K63" s="339"/>
      <c r="L63" s="339"/>
      <c r="M63" s="339"/>
      <c r="N63" s="339"/>
      <c r="O63" s="339"/>
      <c r="P63" s="339"/>
      <c r="Q63" s="339"/>
      <c r="R63" s="339"/>
      <c r="S63" s="339"/>
      <c r="T63" s="339"/>
      <c r="U63" s="339"/>
      <c r="V63" s="339"/>
      <c r="W63" s="339"/>
      <c r="X63" s="339"/>
      <c r="Y63" s="339"/>
      <c r="Z63" s="610"/>
      <c r="AA63" s="339"/>
      <c r="AB63" s="339"/>
      <c r="AC63" s="735"/>
      <c r="AD63" s="735"/>
      <c r="AE63" s="735"/>
      <c r="AF63" s="736"/>
      <c r="AG63" s="736"/>
      <c r="AH63" s="736"/>
      <c r="AI63" s="736"/>
      <c r="AJ63" s="736"/>
      <c r="AK63" s="736"/>
      <c r="AL63" s="747"/>
      <c r="AM63" s="747"/>
      <c r="AN63" s="747"/>
      <c r="AO63" s="747"/>
      <c r="AP63" s="747"/>
      <c r="AQ63" s="747"/>
      <c r="AR63" s="747"/>
      <c r="AS63" s="747"/>
      <c r="AT63" s="747"/>
      <c r="AU63" s="341"/>
      <c r="AV63" s="386"/>
      <c r="AW63" s="386"/>
      <c r="AX63" s="386"/>
    </row>
    <row r="64" spans="1:50" s="330" customFormat="1" ht="18" customHeight="1" x14ac:dyDescent="0.2">
      <c r="A64" s="571">
        <v>56</v>
      </c>
      <c r="B64" s="737" t="s">
        <v>192</v>
      </c>
      <c r="C64" s="332" t="s">
        <v>212</v>
      </c>
      <c r="D64" s="457">
        <f t="shared" si="18"/>
        <v>71</v>
      </c>
      <c r="E64" s="715">
        <v>16728</v>
      </c>
      <c r="F64" s="331">
        <f t="shared" si="11"/>
        <v>0</v>
      </c>
      <c r="G64" s="331">
        <f t="shared" si="12"/>
        <v>0</v>
      </c>
      <c r="H64" s="331">
        <f t="shared" si="13"/>
        <v>1</v>
      </c>
      <c r="I64" s="331">
        <f t="shared" si="14"/>
        <v>1</v>
      </c>
      <c r="J64" s="331">
        <f t="shared" si="15"/>
        <v>1</v>
      </c>
      <c r="K64" s="327"/>
      <c r="L64" s="327"/>
      <c r="M64" s="327"/>
      <c r="N64" s="327"/>
      <c r="O64" s="327"/>
      <c r="P64" s="327">
        <v>1</v>
      </c>
      <c r="Q64" s="327"/>
      <c r="R64" s="327"/>
      <c r="S64" s="327"/>
      <c r="T64" s="327"/>
      <c r="U64" s="327"/>
      <c r="V64" s="327"/>
      <c r="W64" s="327"/>
      <c r="X64" s="327"/>
      <c r="Y64" s="714"/>
      <c r="Z64" s="722"/>
      <c r="AA64" s="327"/>
      <c r="AB64" s="327"/>
      <c r="AC64" s="573"/>
      <c r="AD64" s="573"/>
      <c r="AE64" s="573"/>
      <c r="AF64" s="739"/>
      <c r="AG64" s="739"/>
      <c r="AH64" s="739"/>
      <c r="AI64" s="739"/>
      <c r="AJ64" s="739"/>
      <c r="AK64" s="739"/>
      <c r="AL64" s="740"/>
      <c r="AM64" s="740"/>
      <c r="AN64" s="740"/>
      <c r="AO64" s="740"/>
      <c r="AP64" s="740"/>
      <c r="AQ64" s="740"/>
      <c r="AR64" s="740"/>
      <c r="AS64" s="740"/>
      <c r="AT64" s="740"/>
      <c r="AU64" s="341"/>
      <c r="AV64" s="403"/>
      <c r="AW64" s="403"/>
      <c r="AX64" s="403"/>
    </row>
    <row r="65" spans="1:50" ht="18" customHeight="1" x14ac:dyDescent="0.2">
      <c r="A65" s="571">
        <v>57</v>
      </c>
      <c r="B65" s="737" t="s">
        <v>342</v>
      </c>
      <c r="C65" s="332" t="s">
        <v>212</v>
      </c>
      <c r="D65" s="457">
        <f t="shared" si="18"/>
        <v>72</v>
      </c>
      <c r="E65" s="715">
        <v>16528</v>
      </c>
      <c r="F65" s="331">
        <f t="shared" si="11"/>
        <v>1</v>
      </c>
      <c r="G65" s="331">
        <f t="shared" si="12"/>
        <v>0</v>
      </c>
      <c r="H65" s="331">
        <f t="shared" si="13"/>
        <v>0</v>
      </c>
      <c r="I65" s="331">
        <f t="shared" si="14"/>
        <v>1</v>
      </c>
      <c r="J65" s="331">
        <f t="shared" si="15"/>
        <v>3</v>
      </c>
      <c r="K65" s="327"/>
      <c r="L65" s="327"/>
      <c r="M65" s="327"/>
      <c r="N65" s="327">
        <v>1</v>
      </c>
      <c r="O65" s="327"/>
      <c r="P65" s="327"/>
      <c r="Q65" s="327"/>
      <c r="R65" s="327"/>
      <c r="S65" s="327"/>
      <c r="T65" s="327"/>
      <c r="U65" s="327"/>
      <c r="V65" s="327"/>
      <c r="W65" s="327"/>
      <c r="X65" s="327"/>
      <c r="Y65" s="327"/>
      <c r="Z65" s="722"/>
      <c r="AA65" s="327"/>
      <c r="AB65" s="327"/>
      <c r="AC65" s="573"/>
      <c r="AD65" s="573"/>
      <c r="AE65" s="573"/>
      <c r="AF65" s="308"/>
      <c r="AG65" s="308"/>
      <c r="AH65" s="308"/>
      <c r="AI65" s="308"/>
      <c r="AJ65" s="308"/>
      <c r="AK65" s="308"/>
      <c r="AL65" s="361"/>
      <c r="AM65" s="361"/>
      <c r="AN65" s="361"/>
      <c r="AO65" s="361"/>
      <c r="AP65" s="361"/>
      <c r="AQ65" s="361"/>
      <c r="AR65" s="361"/>
      <c r="AS65" s="361"/>
      <c r="AT65" s="361"/>
      <c r="AU65" s="341"/>
      <c r="AV65" s="408"/>
      <c r="AW65" s="408"/>
      <c r="AX65" s="408"/>
    </row>
    <row r="66" spans="1:50" s="330" customFormat="1" ht="18" customHeight="1" x14ac:dyDescent="0.2">
      <c r="A66" s="571">
        <v>58</v>
      </c>
      <c r="B66" s="737" t="s">
        <v>370</v>
      </c>
      <c r="C66" s="332" t="s">
        <v>212</v>
      </c>
      <c r="D66" s="457">
        <f t="shared" si="18"/>
        <v>76</v>
      </c>
      <c r="E66" s="715">
        <v>14836</v>
      </c>
      <c r="F66" s="331">
        <f t="shared" si="11"/>
        <v>0</v>
      </c>
      <c r="G66" s="331">
        <f t="shared" si="12"/>
        <v>0</v>
      </c>
      <c r="H66" s="331">
        <f t="shared" si="13"/>
        <v>0</v>
      </c>
      <c r="I66" s="331">
        <f t="shared" si="14"/>
        <v>0</v>
      </c>
      <c r="J66" s="331">
        <f t="shared" si="15"/>
        <v>0</v>
      </c>
      <c r="K66" s="327"/>
      <c r="L66" s="327"/>
      <c r="M66" s="327"/>
      <c r="N66" s="327"/>
      <c r="O66" s="327"/>
      <c r="P66" s="327"/>
      <c r="Q66" s="327"/>
      <c r="R66" s="327"/>
      <c r="S66" s="327"/>
      <c r="T66" s="327"/>
      <c r="U66" s="327"/>
      <c r="V66" s="327"/>
      <c r="W66" s="327"/>
      <c r="X66" s="327"/>
      <c r="Y66" s="327"/>
      <c r="Z66" s="722"/>
      <c r="AA66" s="327"/>
      <c r="AB66" s="327"/>
      <c r="AC66" s="573"/>
      <c r="AD66" s="573"/>
      <c r="AE66" s="573"/>
      <c r="AF66" s="308"/>
      <c r="AG66" s="308"/>
      <c r="AH66" s="308"/>
      <c r="AI66" s="308"/>
      <c r="AJ66" s="308"/>
      <c r="AK66" s="308"/>
      <c r="AL66" s="361"/>
      <c r="AM66" s="361"/>
      <c r="AN66" s="361"/>
      <c r="AO66" s="361"/>
      <c r="AP66" s="361"/>
      <c r="AQ66" s="361"/>
      <c r="AR66" s="361"/>
      <c r="AS66" s="361"/>
      <c r="AT66" s="361"/>
      <c r="AU66" s="341"/>
      <c r="AV66" s="403"/>
      <c r="AW66" s="403"/>
      <c r="AX66" s="403"/>
    </row>
    <row r="67" spans="1:50" ht="18" customHeight="1" x14ac:dyDescent="0.2">
      <c r="A67" s="571">
        <v>59</v>
      </c>
      <c r="B67" s="737" t="s">
        <v>328</v>
      </c>
      <c r="C67" s="332" t="s">
        <v>212</v>
      </c>
      <c r="D67" s="457">
        <f t="shared" si="18"/>
        <v>76</v>
      </c>
      <c r="E67" s="715">
        <v>14821</v>
      </c>
      <c r="F67" s="331">
        <f t="shared" si="11"/>
        <v>0</v>
      </c>
      <c r="G67" s="331">
        <f t="shared" si="12"/>
        <v>0</v>
      </c>
      <c r="H67" s="331">
        <f t="shared" si="13"/>
        <v>0</v>
      </c>
      <c r="I67" s="331">
        <f t="shared" si="14"/>
        <v>0</v>
      </c>
      <c r="J67" s="331">
        <f t="shared" si="15"/>
        <v>0</v>
      </c>
      <c r="K67" s="327"/>
      <c r="L67" s="327"/>
      <c r="M67" s="327"/>
      <c r="N67" s="327"/>
      <c r="O67" s="327"/>
      <c r="P67" s="327"/>
      <c r="Q67" s="327"/>
      <c r="R67" s="327"/>
      <c r="S67" s="327"/>
      <c r="T67" s="327"/>
      <c r="U67" s="327"/>
      <c r="V67" s="327"/>
      <c r="W67" s="327"/>
      <c r="X67" s="327"/>
      <c r="Y67" s="327"/>
      <c r="Z67" s="722"/>
      <c r="AA67" s="327"/>
      <c r="AB67" s="327"/>
      <c r="AC67" s="573"/>
      <c r="AD67" s="573"/>
      <c r="AE67" s="573"/>
      <c r="AF67" s="308"/>
      <c r="AG67" s="308"/>
      <c r="AH67" s="308"/>
      <c r="AI67" s="308"/>
      <c r="AJ67" s="308"/>
      <c r="AK67" s="308"/>
      <c r="AL67" s="361"/>
      <c r="AM67" s="361"/>
      <c r="AN67" s="361"/>
      <c r="AO67" s="361"/>
      <c r="AP67" s="361"/>
      <c r="AQ67" s="361"/>
      <c r="AR67" s="361"/>
      <c r="AS67" s="361"/>
      <c r="AT67" s="361"/>
      <c r="AU67" s="341"/>
      <c r="AV67" s="408"/>
      <c r="AW67" s="408"/>
      <c r="AX67" s="408"/>
    </row>
    <row r="68" spans="1:50" ht="18" customHeight="1" x14ac:dyDescent="0.2">
      <c r="A68" s="571">
        <v>60</v>
      </c>
      <c r="B68" s="737" t="s">
        <v>344</v>
      </c>
      <c r="C68" s="332" t="s">
        <v>212</v>
      </c>
      <c r="D68" s="457">
        <f t="shared" si="18"/>
        <v>75</v>
      </c>
      <c r="E68" s="715">
        <v>15120</v>
      </c>
      <c r="F68" s="331">
        <f t="shared" si="11"/>
        <v>0</v>
      </c>
      <c r="G68" s="331">
        <f t="shared" si="12"/>
        <v>0</v>
      </c>
      <c r="H68" s="331">
        <f t="shared" si="13"/>
        <v>1</v>
      </c>
      <c r="I68" s="331">
        <f t="shared" si="14"/>
        <v>1</v>
      </c>
      <c r="J68" s="331">
        <f t="shared" si="15"/>
        <v>1</v>
      </c>
      <c r="K68" s="327"/>
      <c r="L68" s="327"/>
      <c r="M68" s="327"/>
      <c r="N68" s="327"/>
      <c r="O68" s="327"/>
      <c r="P68" s="327">
        <v>1</v>
      </c>
      <c r="Q68" s="327"/>
      <c r="R68" s="327"/>
      <c r="S68" s="327"/>
      <c r="T68" s="327"/>
      <c r="U68" s="327"/>
      <c r="V68" s="327"/>
      <c r="W68" s="327"/>
      <c r="X68" s="327"/>
      <c r="Y68" s="327"/>
      <c r="Z68" s="722"/>
      <c r="AA68" s="327"/>
      <c r="AB68" s="327"/>
      <c r="AC68" s="573"/>
      <c r="AD68" s="573"/>
      <c r="AE68" s="573"/>
      <c r="AF68" s="308"/>
      <c r="AG68" s="308"/>
      <c r="AH68" s="308"/>
      <c r="AI68" s="308"/>
      <c r="AJ68" s="308"/>
      <c r="AK68" s="308"/>
      <c r="AL68" s="361"/>
      <c r="AM68" s="361"/>
      <c r="AN68" s="361"/>
      <c r="AO68" s="361"/>
      <c r="AP68" s="361"/>
      <c r="AQ68" s="361"/>
      <c r="AR68" s="361"/>
      <c r="AS68" s="361"/>
      <c r="AT68" s="361"/>
      <c r="AU68" s="341"/>
      <c r="AV68" s="408"/>
      <c r="AW68" s="408"/>
      <c r="AX68" s="408"/>
    </row>
    <row r="69" spans="1:50" s="330" customFormat="1" ht="18" customHeight="1" x14ac:dyDescent="0.2">
      <c r="A69" s="571">
        <v>61</v>
      </c>
      <c r="B69" s="741" t="s">
        <v>229</v>
      </c>
      <c r="C69" s="337" t="s">
        <v>212</v>
      </c>
      <c r="D69" s="665">
        <f t="shared" si="18"/>
        <v>74</v>
      </c>
      <c r="E69" s="720">
        <v>15534</v>
      </c>
      <c r="F69" s="331">
        <f t="shared" si="11"/>
        <v>0</v>
      </c>
      <c r="G69" s="331">
        <f t="shared" si="12"/>
        <v>0</v>
      </c>
      <c r="H69" s="331">
        <f t="shared" si="13"/>
        <v>0</v>
      </c>
      <c r="I69" s="331">
        <f t="shared" si="14"/>
        <v>0</v>
      </c>
      <c r="J69" s="331">
        <f t="shared" si="15"/>
        <v>0</v>
      </c>
      <c r="K69" s="339"/>
      <c r="L69" s="339"/>
      <c r="M69" s="339"/>
      <c r="N69" s="339"/>
      <c r="O69" s="339"/>
      <c r="P69" s="339"/>
      <c r="Q69" s="339"/>
      <c r="R69" s="339"/>
      <c r="S69" s="339"/>
      <c r="T69" s="339"/>
      <c r="U69" s="339"/>
      <c r="V69" s="339"/>
      <c r="W69" s="339"/>
      <c r="X69" s="339"/>
      <c r="Y69" s="339"/>
      <c r="Z69" s="610"/>
      <c r="AA69" s="339"/>
      <c r="AB69" s="339"/>
      <c r="AC69" s="725"/>
      <c r="AD69" s="725"/>
      <c r="AE69" s="725"/>
      <c r="AF69" s="340"/>
      <c r="AG69" s="340"/>
      <c r="AH69" s="340"/>
      <c r="AI69" s="340"/>
      <c r="AJ69" s="340"/>
      <c r="AK69" s="340"/>
      <c r="AL69" s="364"/>
      <c r="AM69" s="364"/>
      <c r="AN69" s="364"/>
      <c r="AO69" s="364"/>
      <c r="AP69" s="364"/>
      <c r="AQ69" s="364"/>
      <c r="AR69" s="364"/>
      <c r="AS69" s="364"/>
      <c r="AT69" s="364"/>
      <c r="AU69" s="341"/>
      <c r="AV69" s="403"/>
      <c r="AW69" s="403"/>
      <c r="AX69" s="403"/>
    </row>
    <row r="70" spans="1:50" s="330" customFormat="1" ht="23.25" customHeight="1" x14ac:dyDescent="0.2">
      <c r="A70" s="571"/>
      <c r="B70" s="1301"/>
      <c r="C70" s="1477"/>
      <c r="D70" s="1301" t="s">
        <v>494</v>
      </c>
      <c r="E70" s="1477"/>
      <c r="F70" s="616">
        <f>SUM(F9:F69)</f>
        <v>40</v>
      </c>
      <c r="G70" s="616">
        <f>SUM(G9:G69)</f>
        <v>8</v>
      </c>
      <c r="H70" s="616">
        <f>SUM(H9:H69)</f>
        <v>36</v>
      </c>
      <c r="I70" s="616">
        <f>SUM(I9:I69)</f>
        <v>84</v>
      </c>
      <c r="J70" s="856">
        <f>SUM(J9:J69)</f>
        <v>172</v>
      </c>
      <c r="K70" s="611"/>
      <c r="L70" s="611"/>
      <c r="M70" s="611"/>
      <c r="N70" s="611"/>
      <c r="O70" s="611"/>
      <c r="P70" s="611"/>
      <c r="Q70" s="611"/>
      <c r="R70" s="611"/>
      <c r="S70" s="611"/>
      <c r="T70" s="611"/>
      <c r="U70" s="611"/>
      <c r="V70" s="611"/>
      <c r="W70" s="611"/>
      <c r="X70" s="611"/>
      <c r="Y70" s="611"/>
      <c r="Z70" s="612"/>
      <c r="AA70" s="611"/>
      <c r="AB70" s="611"/>
      <c r="AC70" s="613"/>
      <c r="AD70" s="613"/>
      <c r="AE70" s="613"/>
      <c r="AF70" s="614"/>
      <c r="AG70" s="614"/>
      <c r="AH70" s="614"/>
      <c r="AI70" s="614"/>
      <c r="AJ70" s="614"/>
      <c r="AK70" s="614"/>
      <c r="AL70" s="748"/>
      <c r="AM70" s="748"/>
      <c r="AN70" s="748"/>
      <c r="AO70" s="748"/>
      <c r="AP70" s="748"/>
      <c r="AQ70" s="748"/>
      <c r="AR70" s="748"/>
      <c r="AS70" s="748"/>
      <c r="AT70" s="748"/>
      <c r="AU70" s="341"/>
      <c r="AV70" s="403"/>
      <c r="AW70" s="403"/>
      <c r="AX70" s="403"/>
    </row>
    <row r="71" spans="1:50" ht="27.75" customHeight="1" x14ac:dyDescent="0.2">
      <c r="A71" s="572"/>
      <c r="B71" s="1454"/>
      <c r="C71" s="1471"/>
      <c r="D71" s="1454" t="s">
        <v>493</v>
      </c>
      <c r="E71" s="1471"/>
      <c r="F71" s="667">
        <f>SUM(K71,N71,Q71,T71,W71,Z71,AC71,AF71,AI71,AL71,AR71,AU71,AX71,BA71,BD71)</f>
        <v>40</v>
      </c>
      <c r="G71" s="578">
        <f>SUM(L71,O71,R71,U71,X71,AA71,AD71,AG71,AJ71,AM71,AS71,AV71,AY71,BB71,BE71)</f>
        <v>8</v>
      </c>
      <c r="H71" s="578">
        <f>SUM(M71,P71,S71,V71,Y71,AB71,AE71,AH71,AK71,AN71,AT71,AW71,AZ71,BC71,BF71)</f>
        <v>36</v>
      </c>
      <c r="I71" s="578">
        <f>SUM(F71:H71)</f>
        <v>84</v>
      </c>
      <c r="J71" s="439"/>
      <c r="K71" s="611">
        <f t="shared" ref="K71:AT71" si="19">SUM(K9:K69)</f>
        <v>0</v>
      </c>
      <c r="L71" s="611">
        <f t="shared" si="19"/>
        <v>0</v>
      </c>
      <c r="M71" s="611">
        <f t="shared" si="19"/>
        <v>0</v>
      </c>
      <c r="N71" s="611">
        <f t="shared" si="19"/>
        <v>5</v>
      </c>
      <c r="O71" s="611">
        <f t="shared" si="19"/>
        <v>1</v>
      </c>
      <c r="P71" s="611">
        <f t="shared" si="19"/>
        <v>9</v>
      </c>
      <c r="Q71" s="611">
        <f t="shared" si="19"/>
        <v>6</v>
      </c>
      <c r="R71" s="611">
        <f t="shared" si="19"/>
        <v>1</v>
      </c>
      <c r="S71" s="611">
        <f t="shared" si="19"/>
        <v>2</v>
      </c>
      <c r="T71" s="611">
        <f t="shared" si="19"/>
        <v>7</v>
      </c>
      <c r="U71" s="611">
        <f t="shared" si="19"/>
        <v>2</v>
      </c>
      <c r="V71" s="611">
        <f t="shared" si="19"/>
        <v>3</v>
      </c>
      <c r="W71" s="611">
        <f t="shared" si="19"/>
        <v>0</v>
      </c>
      <c r="X71" s="611">
        <f t="shared" si="19"/>
        <v>0</v>
      </c>
      <c r="Y71" s="611">
        <f t="shared" si="19"/>
        <v>0</v>
      </c>
      <c r="Z71" s="611">
        <f t="shared" si="19"/>
        <v>6</v>
      </c>
      <c r="AA71" s="611">
        <f t="shared" si="19"/>
        <v>1</v>
      </c>
      <c r="AB71" s="611">
        <f t="shared" si="19"/>
        <v>11</v>
      </c>
      <c r="AC71" s="611">
        <f t="shared" si="19"/>
        <v>0</v>
      </c>
      <c r="AD71" s="611">
        <f t="shared" si="19"/>
        <v>0</v>
      </c>
      <c r="AE71" s="611">
        <f t="shared" si="19"/>
        <v>0</v>
      </c>
      <c r="AF71" s="611">
        <f t="shared" si="19"/>
        <v>10</v>
      </c>
      <c r="AG71" s="611">
        <f t="shared" si="19"/>
        <v>3</v>
      </c>
      <c r="AH71" s="611">
        <f>SUM(AH9:AH69)</f>
        <v>7</v>
      </c>
      <c r="AI71" s="611">
        <f t="shared" si="19"/>
        <v>6</v>
      </c>
      <c r="AJ71" s="611">
        <f t="shared" si="19"/>
        <v>0</v>
      </c>
      <c r="AK71" s="611">
        <f t="shared" si="19"/>
        <v>4</v>
      </c>
      <c r="AL71" s="611">
        <f t="shared" si="19"/>
        <v>0</v>
      </c>
      <c r="AM71" s="611">
        <f t="shared" si="19"/>
        <v>0</v>
      </c>
      <c r="AN71" s="611">
        <f t="shared" si="19"/>
        <v>0</v>
      </c>
      <c r="AO71" s="611">
        <f t="shared" si="19"/>
        <v>0</v>
      </c>
      <c r="AP71" s="611">
        <f t="shared" si="19"/>
        <v>0</v>
      </c>
      <c r="AQ71" s="611">
        <f t="shared" si="19"/>
        <v>0</v>
      </c>
      <c r="AR71" s="611">
        <f t="shared" si="19"/>
        <v>0</v>
      </c>
      <c r="AS71" s="611">
        <f t="shared" si="19"/>
        <v>0</v>
      </c>
      <c r="AT71" s="611">
        <f t="shared" si="19"/>
        <v>0</v>
      </c>
      <c r="AV71" s="366">
        <f>SUM(AV20:AV69)</f>
        <v>0</v>
      </c>
      <c r="AW71" s="366">
        <f>SUM(AW20:AW69)</f>
        <v>0</v>
      </c>
      <c r="AX71" s="386"/>
    </row>
    <row r="72" spans="1:50" ht="11.25" customHeight="1" x14ac:dyDescent="0.2">
      <c r="A72" s="366"/>
      <c r="B72" s="366"/>
      <c r="C72" s="615"/>
      <c r="D72" s="615"/>
      <c r="E72" s="615"/>
      <c r="F72" s="386"/>
      <c r="G72" s="386"/>
      <c r="H72" s="386"/>
      <c r="I72" s="386"/>
      <c r="J72" s="386"/>
      <c r="K72" s="459"/>
      <c r="L72" s="459"/>
      <c r="M72" s="459"/>
      <c r="N72" s="459"/>
      <c r="O72" s="459"/>
      <c r="P72" s="459"/>
      <c r="Q72" s="459"/>
      <c r="R72" s="459"/>
      <c r="S72" s="459"/>
      <c r="T72" s="459"/>
      <c r="U72" s="459"/>
      <c r="V72" s="459"/>
      <c r="W72" s="459"/>
      <c r="X72" s="459"/>
      <c r="Y72" s="617"/>
      <c r="Z72" s="459"/>
      <c r="AA72" s="459"/>
      <c r="AB72" s="459"/>
      <c r="AC72" s="459"/>
      <c r="AD72" s="459"/>
      <c r="AE72" s="459"/>
      <c r="AF72" s="386"/>
      <c r="AG72" s="386"/>
      <c r="AH72" s="386"/>
      <c r="AI72" s="386"/>
      <c r="AJ72" s="386"/>
      <c r="AK72" s="386"/>
      <c r="AL72" s="386"/>
      <c r="AM72" s="386"/>
      <c r="AN72" s="386"/>
      <c r="AO72" s="386"/>
      <c r="AP72" s="386"/>
      <c r="AQ72" s="386"/>
      <c r="AR72" s="386"/>
      <c r="AS72" s="386"/>
      <c r="AT72" s="386"/>
      <c r="AV72" s="386"/>
      <c r="AW72" s="386"/>
      <c r="AX72" s="386"/>
    </row>
    <row r="73" spans="1:50" ht="21" x14ac:dyDescent="0.2">
      <c r="A73" s="366"/>
      <c r="B73" s="366"/>
      <c r="C73" s="415"/>
      <c r="D73" s="415"/>
      <c r="I73" s="366"/>
      <c r="J73" s="366"/>
      <c r="K73" s="460"/>
      <c r="L73" s="460"/>
      <c r="M73" s="460"/>
      <c r="N73" s="460"/>
      <c r="O73" s="460"/>
      <c r="P73" s="460"/>
      <c r="Q73" s="460"/>
      <c r="R73" s="460"/>
      <c r="S73" s="460"/>
      <c r="T73" s="460"/>
      <c r="U73" s="460"/>
      <c r="V73" s="460"/>
      <c r="W73" s="460"/>
      <c r="X73" s="460"/>
      <c r="Y73" s="609"/>
      <c r="Z73" s="460"/>
      <c r="AA73" s="460"/>
      <c r="AB73" s="460"/>
      <c r="AC73" s="460"/>
      <c r="AD73" s="460"/>
      <c r="AE73" s="460"/>
      <c r="AF73" s="366"/>
      <c r="AG73" s="366"/>
      <c r="AH73" s="366"/>
      <c r="AI73" s="366"/>
      <c r="AJ73" s="366"/>
      <c r="AK73" s="366"/>
      <c r="AL73" s="366"/>
      <c r="AM73" s="366"/>
      <c r="AN73" s="366"/>
      <c r="AO73" s="366"/>
      <c r="AP73" s="366"/>
      <c r="AQ73" s="366"/>
      <c r="AR73" s="366"/>
      <c r="AS73" s="366"/>
      <c r="AT73" s="366"/>
      <c r="AV73" s="366"/>
      <c r="AW73" s="366"/>
      <c r="AX73" s="366"/>
    </row>
    <row r="74" spans="1:50" ht="21" x14ac:dyDescent="0.2">
      <c r="A74" s="366"/>
      <c r="B74" s="366"/>
      <c r="C74" s="415"/>
      <c r="D74" s="415"/>
      <c r="E74" s="415"/>
      <c r="F74" s="366"/>
      <c r="G74" s="366"/>
      <c r="H74" s="366"/>
      <c r="I74" s="387"/>
      <c r="J74" s="366"/>
      <c r="K74" s="460"/>
      <c r="L74" s="460"/>
      <c r="M74" s="460"/>
      <c r="N74" s="460"/>
      <c r="O74" s="460"/>
      <c r="P74" s="460"/>
      <c r="Q74" s="460"/>
      <c r="R74" s="460"/>
      <c r="S74" s="460"/>
      <c r="T74" s="460"/>
      <c r="U74" s="460"/>
      <c r="V74" s="460"/>
      <c r="W74" s="460"/>
      <c r="X74" s="460"/>
      <c r="Y74" s="460"/>
      <c r="Z74" s="460"/>
      <c r="AA74" s="460"/>
      <c r="AB74" s="460"/>
      <c r="AC74" s="460"/>
      <c r="AD74" s="460"/>
      <c r="AE74" s="460"/>
      <c r="AF74" s="366"/>
      <c r="AG74" s="366"/>
      <c r="AH74" s="366"/>
      <c r="AI74" s="366"/>
      <c r="AJ74" s="366"/>
      <c r="AK74" s="366"/>
      <c r="AL74" s="366"/>
      <c r="AM74" s="366"/>
      <c r="AN74" s="366"/>
      <c r="AO74" s="366"/>
      <c r="AP74" s="366"/>
      <c r="AQ74" s="366"/>
      <c r="AR74" s="366"/>
      <c r="AS74" s="366"/>
      <c r="AT74" s="366"/>
      <c r="AV74" s="366"/>
      <c r="AW74" s="366"/>
      <c r="AX74" s="366"/>
    </row>
    <row r="75" spans="1:50" ht="21" x14ac:dyDescent="0.2">
      <c r="A75" s="366"/>
      <c r="B75" s="366"/>
      <c r="C75" s="366"/>
      <c r="D75" s="366"/>
      <c r="E75" s="366"/>
      <c r="F75" s="366"/>
      <c r="G75" s="366"/>
      <c r="H75" s="366"/>
      <c r="I75" s="366"/>
      <c r="J75" s="366"/>
      <c r="K75" s="460"/>
      <c r="L75" s="460"/>
      <c r="M75" s="460"/>
      <c r="N75" s="460"/>
      <c r="O75" s="460"/>
      <c r="P75" s="460"/>
      <c r="Q75" s="460"/>
      <c r="R75" s="460"/>
      <c r="S75" s="460"/>
      <c r="T75" s="460"/>
      <c r="U75" s="460"/>
      <c r="V75" s="460"/>
      <c r="W75" s="460"/>
      <c r="X75" s="460"/>
      <c r="Y75" s="460"/>
      <c r="Z75" s="460"/>
      <c r="AA75" s="460"/>
      <c r="AB75" s="460"/>
      <c r="AC75" s="460"/>
      <c r="AD75" s="460"/>
      <c r="AE75" s="460"/>
      <c r="AF75" s="366"/>
      <c r="AG75" s="366"/>
      <c r="AH75" s="366"/>
      <c r="AI75" s="366"/>
      <c r="AJ75" s="366"/>
      <c r="AK75" s="366"/>
      <c r="AL75" s="366"/>
      <c r="AM75" s="366"/>
      <c r="AN75" s="366"/>
      <c r="AO75" s="366"/>
      <c r="AP75" s="366"/>
      <c r="AQ75" s="366"/>
      <c r="AR75" s="366"/>
      <c r="AS75" s="366"/>
      <c r="AT75" s="366"/>
      <c r="AV75" s="366"/>
      <c r="AW75" s="366"/>
      <c r="AX75" s="366"/>
    </row>
    <row r="76" spans="1:50" ht="21" x14ac:dyDescent="0.2">
      <c r="A76" s="366"/>
      <c r="B76" s="366"/>
      <c r="C76" s="366"/>
      <c r="D76" s="366"/>
      <c r="E76" s="366"/>
      <c r="F76" s="366"/>
      <c r="G76" s="366"/>
      <c r="H76" s="366"/>
      <c r="I76" s="366"/>
      <c r="J76" s="366"/>
      <c r="K76" s="460"/>
      <c r="L76" s="460"/>
      <c r="M76" s="460"/>
      <c r="N76" s="460"/>
      <c r="O76" s="460"/>
      <c r="P76" s="460"/>
      <c r="Q76" s="460"/>
      <c r="R76" s="460"/>
      <c r="S76" s="460"/>
      <c r="T76" s="460"/>
      <c r="U76" s="460"/>
      <c r="V76" s="460"/>
      <c r="W76" s="460"/>
      <c r="X76" s="460"/>
      <c r="Y76" s="460"/>
      <c r="Z76" s="460"/>
      <c r="AA76" s="460"/>
      <c r="AB76" s="460"/>
      <c r="AC76" s="460"/>
      <c r="AD76" s="460"/>
      <c r="AE76" s="460"/>
      <c r="AF76" s="366"/>
      <c r="AG76" s="366"/>
      <c r="AH76" s="366"/>
      <c r="AI76" s="366"/>
      <c r="AJ76" s="366"/>
      <c r="AK76" s="366"/>
      <c r="AL76" s="366"/>
      <c r="AM76" s="366"/>
      <c r="AN76" s="366"/>
      <c r="AO76" s="366"/>
      <c r="AP76" s="366"/>
      <c r="AQ76" s="366"/>
      <c r="AR76" s="366"/>
      <c r="AS76" s="366"/>
      <c r="AT76" s="366"/>
      <c r="AV76" s="366"/>
      <c r="AW76" s="366"/>
      <c r="AX76" s="366"/>
    </row>
    <row r="77" spans="1:50" ht="21" x14ac:dyDescent="0.2">
      <c r="A77" s="366"/>
      <c r="B77" s="366"/>
      <c r="C77" s="366"/>
      <c r="D77" s="366"/>
      <c r="E77" s="366"/>
      <c r="F77" s="366"/>
      <c r="G77" s="366"/>
      <c r="H77" s="366"/>
      <c r="I77" s="366"/>
      <c r="J77" s="366"/>
      <c r="K77" s="460"/>
      <c r="L77" s="460"/>
      <c r="M77" s="460"/>
      <c r="N77" s="460"/>
      <c r="O77" s="460"/>
      <c r="P77" s="460"/>
      <c r="Q77" s="460"/>
      <c r="R77" s="460"/>
      <c r="S77" s="460"/>
      <c r="T77" s="460"/>
      <c r="U77" s="460"/>
      <c r="V77" s="460"/>
      <c r="W77" s="460"/>
      <c r="X77" s="460"/>
      <c r="Y77" s="460"/>
      <c r="Z77" s="460"/>
      <c r="AA77" s="460"/>
      <c r="AB77" s="460"/>
      <c r="AC77" s="460"/>
      <c r="AD77" s="460"/>
      <c r="AE77" s="460"/>
      <c r="AF77" s="366"/>
      <c r="AG77" s="366"/>
      <c r="AH77" s="366"/>
      <c r="AI77" s="366"/>
      <c r="AJ77" s="366"/>
      <c r="AK77" s="366"/>
      <c r="AL77" s="366"/>
      <c r="AM77" s="366"/>
      <c r="AN77" s="366"/>
      <c r="AO77" s="366"/>
      <c r="AP77" s="366"/>
      <c r="AQ77" s="366"/>
      <c r="AR77" s="366"/>
      <c r="AS77" s="366"/>
      <c r="AT77" s="366"/>
      <c r="AV77" s="366"/>
      <c r="AW77" s="366"/>
      <c r="AX77" s="366"/>
    </row>
    <row r="78" spans="1:50" ht="21" x14ac:dyDescent="0.2">
      <c r="A78" s="366"/>
      <c r="B78" s="366"/>
      <c r="C78" s="366"/>
      <c r="D78" s="366"/>
      <c r="E78" s="366"/>
      <c r="F78" s="366"/>
      <c r="G78" s="366"/>
      <c r="H78" s="366"/>
      <c r="I78" s="366"/>
      <c r="J78" s="366"/>
      <c r="K78" s="460"/>
      <c r="L78" s="460"/>
      <c r="M78" s="460"/>
      <c r="N78" s="460"/>
      <c r="O78" s="460"/>
      <c r="P78" s="460"/>
      <c r="Q78" s="460"/>
      <c r="R78" s="460"/>
      <c r="S78" s="460"/>
      <c r="T78" s="460"/>
      <c r="U78" s="460"/>
      <c r="V78" s="460"/>
      <c r="W78" s="460"/>
      <c r="X78" s="460"/>
      <c r="Y78" s="460"/>
      <c r="Z78" s="460"/>
      <c r="AA78" s="460"/>
      <c r="AB78" s="460"/>
      <c r="AC78" s="460"/>
      <c r="AD78" s="460"/>
      <c r="AE78" s="460"/>
      <c r="AF78" s="366"/>
      <c r="AG78" s="366"/>
      <c r="AH78" s="366"/>
      <c r="AI78" s="366"/>
      <c r="AJ78" s="366"/>
      <c r="AK78" s="366"/>
      <c r="AL78" s="366"/>
      <c r="AM78" s="366"/>
      <c r="AN78" s="366"/>
      <c r="AO78" s="366"/>
      <c r="AP78" s="366"/>
      <c r="AQ78" s="366"/>
      <c r="AR78" s="366"/>
      <c r="AS78" s="366"/>
      <c r="AT78" s="366"/>
      <c r="AV78" s="366"/>
      <c r="AW78" s="366"/>
      <c r="AX78" s="366"/>
    </row>
    <row r="79" spans="1:50" ht="14.4" x14ac:dyDescent="0.2">
      <c r="A79" s="366"/>
      <c r="B79" s="366"/>
      <c r="C79" s="366"/>
      <c r="D79" s="366"/>
      <c r="E79" s="366"/>
      <c r="F79" s="366"/>
      <c r="G79" s="366"/>
      <c r="H79" s="366"/>
      <c r="I79" s="366"/>
      <c r="J79" s="366"/>
      <c r="K79" s="366"/>
      <c r="L79" s="366"/>
      <c r="M79" s="366"/>
      <c r="N79" s="366"/>
      <c r="O79" s="366"/>
      <c r="P79" s="366"/>
      <c r="Q79" s="366"/>
      <c r="R79" s="366"/>
      <c r="S79" s="366"/>
      <c r="T79" s="366"/>
      <c r="U79" s="366"/>
      <c r="V79" s="366"/>
      <c r="W79" s="366"/>
      <c r="X79" s="366"/>
      <c r="Y79" s="366"/>
      <c r="Z79" s="366"/>
      <c r="AA79" s="366"/>
      <c r="AB79" s="366"/>
      <c r="AC79" s="366"/>
      <c r="AD79" s="366"/>
      <c r="AE79" s="366"/>
      <c r="AF79" s="366"/>
      <c r="AG79" s="366"/>
      <c r="AH79" s="366"/>
      <c r="AI79" s="366"/>
      <c r="AJ79" s="366"/>
      <c r="AK79" s="366"/>
      <c r="AL79" s="366"/>
      <c r="AM79" s="366"/>
      <c r="AN79" s="366"/>
      <c r="AO79" s="366"/>
      <c r="AP79" s="366"/>
      <c r="AQ79" s="366"/>
      <c r="AR79" s="366"/>
      <c r="AS79" s="366"/>
      <c r="AT79" s="366"/>
      <c r="AV79" s="366"/>
      <c r="AW79" s="366"/>
      <c r="AX79" s="366"/>
    </row>
    <row r="80" spans="1:50" ht="14.4" x14ac:dyDescent="0.2">
      <c r="A80" s="366"/>
      <c r="B80" s="366"/>
      <c r="C80" s="366"/>
      <c r="D80" s="366"/>
      <c r="E80" s="366"/>
      <c r="F80" s="366"/>
      <c r="G80" s="366"/>
      <c r="H80" s="366"/>
      <c r="I80" s="366"/>
      <c r="J80" s="366"/>
      <c r="K80" s="366"/>
      <c r="L80" s="366"/>
      <c r="M80" s="366"/>
      <c r="N80" s="366"/>
      <c r="O80" s="366"/>
      <c r="P80" s="366"/>
      <c r="Q80" s="366"/>
      <c r="R80" s="366"/>
      <c r="S80" s="366"/>
      <c r="T80" s="366"/>
      <c r="U80" s="366"/>
      <c r="V80" s="366"/>
      <c r="W80" s="366"/>
      <c r="X80" s="366"/>
      <c r="Y80" s="366"/>
      <c r="Z80" s="366"/>
      <c r="AA80" s="366"/>
      <c r="AB80" s="366"/>
      <c r="AC80" s="366"/>
      <c r="AD80" s="366"/>
      <c r="AE80" s="366"/>
      <c r="AF80" s="366"/>
      <c r="AG80" s="366"/>
      <c r="AH80" s="366"/>
      <c r="AI80" s="366"/>
      <c r="AJ80" s="366"/>
      <c r="AK80" s="366"/>
      <c r="AL80" s="366"/>
      <c r="AM80" s="366"/>
      <c r="AN80" s="366"/>
      <c r="AO80" s="366"/>
      <c r="AP80" s="366"/>
      <c r="AQ80" s="366"/>
      <c r="AR80" s="366"/>
      <c r="AS80" s="366"/>
      <c r="AT80" s="366"/>
      <c r="AV80" s="366"/>
      <c r="AW80" s="366"/>
      <c r="AX80" s="366"/>
    </row>
    <row r="81" spans="1:50" ht="14.4" x14ac:dyDescent="0.2">
      <c r="A81" s="366"/>
      <c r="B81" s="366"/>
      <c r="C81" s="366"/>
      <c r="D81" s="366"/>
      <c r="E81" s="366"/>
      <c r="F81" s="366"/>
      <c r="G81" s="366"/>
      <c r="H81" s="366"/>
      <c r="I81" s="366"/>
      <c r="J81" s="366"/>
      <c r="K81" s="366"/>
      <c r="L81" s="366"/>
      <c r="M81" s="366"/>
      <c r="N81" s="366"/>
      <c r="O81" s="366"/>
      <c r="P81" s="366"/>
      <c r="Q81" s="366"/>
      <c r="R81" s="366"/>
      <c r="S81" s="366"/>
      <c r="T81" s="366"/>
      <c r="U81" s="366"/>
      <c r="V81" s="366"/>
      <c r="W81" s="366"/>
      <c r="X81" s="366"/>
      <c r="Y81" s="366"/>
      <c r="Z81" s="366"/>
      <c r="AA81" s="366"/>
      <c r="AB81" s="366"/>
      <c r="AC81" s="366"/>
      <c r="AD81" s="366"/>
      <c r="AE81" s="366"/>
      <c r="AF81" s="366"/>
      <c r="AG81" s="366"/>
      <c r="AH81" s="366"/>
      <c r="AI81" s="366"/>
      <c r="AJ81" s="366"/>
      <c r="AK81" s="366"/>
      <c r="AL81" s="366"/>
      <c r="AM81" s="366"/>
      <c r="AN81" s="366"/>
      <c r="AO81" s="366"/>
      <c r="AP81" s="366"/>
      <c r="AQ81" s="366"/>
      <c r="AR81" s="366"/>
      <c r="AS81" s="366"/>
      <c r="AT81" s="366"/>
      <c r="AV81" s="366"/>
      <c r="AW81" s="366"/>
      <c r="AX81" s="366"/>
    </row>
    <row r="82" spans="1:50" ht="14.4" x14ac:dyDescent="0.2">
      <c r="A82" s="366"/>
      <c r="B82" s="366"/>
      <c r="C82" s="366"/>
      <c r="D82" s="366"/>
      <c r="E82" s="366"/>
      <c r="F82" s="366"/>
      <c r="G82" s="366"/>
      <c r="H82" s="366"/>
      <c r="I82" s="366"/>
      <c r="J82" s="366"/>
      <c r="K82" s="366"/>
      <c r="L82" s="366"/>
      <c r="M82" s="366"/>
      <c r="N82" s="366"/>
      <c r="O82" s="366"/>
      <c r="P82" s="366"/>
      <c r="Q82" s="366"/>
      <c r="R82" s="366"/>
      <c r="S82" s="366"/>
      <c r="T82" s="366"/>
      <c r="U82" s="366"/>
      <c r="V82" s="366"/>
      <c r="W82" s="366"/>
      <c r="X82" s="366"/>
      <c r="Y82" s="366"/>
      <c r="Z82" s="366"/>
      <c r="AA82" s="366"/>
      <c r="AB82" s="366"/>
      <c r="AC82" s="366"/>
      <c r="AD82" s="366"/>
      <c r="AE82" s="366"/>
      <c r="AF82" s="366"/>
      <c r="AG82" s="366"/>
      <c r="AH82" s="366"/>
      <c r="AI82" s="366"/>
      <c r="AJ82" s="366"/>
      <c r="AK82" s="366"/>
      <c r="AL82" s="366"/>
      <c r="AM82" s="366"/>
      <c r="AN82" s="366"/>
      <c r="AO82" s="366"/>
      <c r="AP82" s="366"/>
      <c r="AQ82" s="366"/>
      <c r="AR82" s="366"/>
      <c r="AS82" s="366"/>
      <c r="AT82" s="366"/>
      <c r="AV82" s="366"/>
      <c r="AW82" s="366"/>
      <c r="AX82" s="366"/>
    </row>
    <row r="83" spans="1:50" ht="14.4" x14ac:dyDescent="0.2">
      <c r="A83" s="366"/>
      <c r="B83" s="366"/>
      <c r="C83" s="366"/>
      <c r="D83" s="366"/>
      <c r="E83" s="366"/>
      <c r="F83" s="366"/>
      <c r="G83" s="366"/>
      <c r="H83" s="366"/>
      <c r="I83" s="366"/>
      <c r="J83" s="366"/>
      <c r="K83" s="366"/>
      <c r="L83" s="366"/>
      <c r="M83" s="366"/>
      <c r="N83" s="366"/>
      <c r="O83" s="366"/>
      <c r="P83" s="366"/>
      <c r="Q83" s="366"/>
      <c r="R83" s="366"/>
      <c r="S83" s="366"/>
      <c r="T83" s="366"/>
      <c r="U83" s="366"/>
      <c r="V83" s="366"/>
      <c r="W83" s="366"/>
      <c r="X83" s="366"/>
      <c r="Y83" s="366"/>
      <c r="Z83" s="366"/>
      <c r="AA83" s="366"/>
      <c r="AB83" s="366"/>
      <c r="AC83" s="366"/>
      <c r="AD83" s="366"/>
      <c r="AE83" s="366"/>
      <c r="AF83" s="366"/>
      <c r="AG83" s="366"/>
      <c r="AH83" s="366"/>
      <c r="AI83" s="366"/>
      <c r="AJ83" s="366"/>
      <c r="AK83" s="366"/>
      <c r="AL83" s="366"/>
      <c r="AM83" s="366"/>
      <c r="AN83" s="366"/>
      <c r="AO83" s="366"/>
      <c r="AP83" s="366"/>
      <c r="AQ83" s="366"/>
      <c r="AR83" s="366"/>
      <c r="AS83" s="366"/>
      <c r="AT83" s="366"/>
      <c r="AV83" s="366"/>
      <c r="AW83" s="366"/>
      <c r="AX83" s="366"/>
    </row>
    <row r="84" spans="1:50" ht="14.4" x14ac:dyDescent="0.2">
      <c r="A84" s="366"/>
      <c r="B84" s="366"/>
      <c r="C84" s="366"/>
      <c r="D84" s="366"/>
      <c r="E84" s="366"/>
      <c r="F84" s="366"/>
      <c r="G84" s="366"/>
      <c r="H84" s="366"/>
      <c r="I84" s="366"/>
      <c r="J84" s="366"/>
      <c r="K84" s="366"/>
      <c r="L84" s="366"/>
      <c r="M84" s="366"/>
      <c r="N84" s="366"/>
      <c r="O84" s="366"/>
      <c r="P84" s="366"/>
      <c r="Q84" s="366"/>
      <c r="R84" s="366"/>
      <c r="S84" s="366"/>
      <c r="T84" s="366"/>
      <c r="U84" s="366"/>
      <c r="V84" s="366"/>
      <c r="W84" s="366"/>
      <c r="X84" s="366"/>
      <c r="Y84" s="366"/>
      <c r="Z84" s="366"/>
      <c r="AA84" s="366"/>
      <c r="AB84" s="366"/>
      <c r="AC84" s="366"/>
      <c r="AD84" s="366"/>
      <c r="AE84" s="366"/>
      <c r="AF84" s="366"/>
      <c r="AG84" s="366"/>
      <c r="AH84" s="366"/>
      <c r="AI84" s="366"/>
      <c r="AJ84" s="366"/>
      <c r="AK84" s="366"/>
      <c r="AL84" s="366"/>
      <c r="AM84" s="366"/>
      <c r="AN84" s="366"/>
      <c r="AO84" s="366"/>
      <c r="AP84" s="366"/>
      <c r="AQ84" s="366"/>
      <c r="AR84" s="366"/>
      <c r="AS84" s="366"/>
      <c r="AT84" s="366"/>
      <c r="AV84" s="366"/>
      <c r="AW84" s="366"/>
      <c r="AX84" s="366"/>
    </row>
    <row r="85" spans="1:50" ht="14.4" x14ac:dyDescent="0.2">
      <c r="A85" s="366"/>
      <c r="B85" s="366"/>
      <c r="C85" s="366"/>
      <c r="D85" s="366"/>
      <c r="E85" s="366"/>
      <c r="F85" s="366"/>
      <c r="G85" s="366"/>
      <c r="H85" s="366"/>
      <c r="I85" s="366"/>
      <c r="J85" s="366"/>
      <c r="K85" s="366"/>
      <c r="L85" s="366"/>
      <c r="M85" s="366"/>
      <c r="N85" s="366"/>
      <c r="O85" s="366"/>
      <c r="P85" s="366"/>
      <c r="Q85" s="366"/>
      <c r="R85" s="366"/>
      <c r="S85" s="366"/>
      <c r="T85" s="366"/>
      <c r="U85" s="366"/>
      <c r="V85" s="366"/>
      <c r="W85" s="366"/>
      <c r="X85" s="366"/>
      <c r="Y85" s="366"/>
      <c r="Z85" s="366"/>
      <c r="AA85" s="366"/>
      <c r="AB85" s="366"/>
      <c r="AC85" s="366"/>
      <c r="AD85" s="366"/>
      <c r="AE85" s="366"/>
      <c r="AF85" s="366"/>
      <c r="AG85" s="366"/>
      <c r="AH85" s="366"/>
      <c r="AI85" s="366"/>
      <c r="AJ85" s="366"/>
      <c r="AK85" s="366"/>
      <c r="AL85" s="366"/>
      <c r="AM85" s="366"/>
      <c r="AN85" s="366"/>
      <c r="AO85" s="366"/>
      <c r="AP85" s="366"/>
      <c r="AQ85" s="366"/>
      <c r="AR85" s="366"/>
      <c r="AS85" s="366"/>
      <c r="AT85" s="366"/>
      <c r="AV85" s="366"/>
      <c r="AW85" s="366"/>
      <c r="AX85" s="366"/>
    </row>
    <row r="86" spans="1:50" ht="14.4" x14ac:dyDescent="0.2">
      <c r="A86" s="366"/>
      <c r="B86" s="366"/>
      <c r="C86" s="366"/>
      <c r="D86" s="366"/>
      <c r="E86" s="366"/>
      <c r="F86" s="366"/>
      <c r="G86" s="366"/>
      <c r="H86" s="366"/>
      <c r="I86" s="366"/>
      <c r="J86" s="366"/>
      <c r="K86" s="366"/>
      <c r="L86" s="366"/>
      <c r="M86" s="366"/>
      <c r="N86" s="366"/>
      <c r="O86" s="366"/>
      <c r="P86" s="366"/>
      <c r="Q86" s="366"/>
      <c r="R86" s="366"/>
      <c r="S86" s="366"/>
      <c r="T86" s="366"/>
      <c r="U86" s="366"/>
      <c r="V86" s="366"/>
      <c r="W86" s="366"/>
      <c r="X86" s="366"/>
      <c r="Y86" s="366"/>
      <c r="Z86" s="366"/>
      <c r="AA86" s="366"/>
      <c r="AB86" s="366"/>
      <c r="AC86" s="366"/>
      <c r="AD86" s="366"/>
      <c r="AE86" s="366"/>
      <c r="AF86" s="366"/>
      <c r="AG86" s="366"/>
      <c r="AH86" s="366"/>
      <c r="AI86" s="366"/>
      <c r="AJ86" s="366"/>
      <c r="AK86" s="366"/>
      <c r="AL86" s="366"/>
      <c r="AM86" s="366"/>
      <c r="AN86" s="366"/>
      <c r="AO86" s="366"/>
      <c r="AP86" s="366"/>
      <c r="AQ86" s="366"/>
      <c r="AR86" s="366"/>
      <c r="AS86" s="366"/>
      <c r="AT86" s="366"/>
      <c r="AV86" s="366"/>
      <c r="AW86" s="366"/>
      <c r="AX86" s="366"/>
    </row>
    <row r="87" spans="1:50" ht="14.4" x14ac:dyDescent="0.2">
      <c r="A87" s="366"/>
      <c r="B87" s="366"/>
      <c r="C87" s="366"/>
      <c r="D87" s="366"/>
      <c r="E87" s="366"/>
      <c r="F87" s="366"/>
      <c r="G87" s="366"/>
      <c r="H87" s="366"/>
      <c r="I87" s="366"/>
      <c r="J87" s="366"/>
      <c r="K87" s="366"/>
      <c r="L87" s="366"/>
      <c r="M87" s="366"/>
      <c r="N87" s="366"/>
      <c r="O87" s="366"/>
      <c r="P87" s="366"/>
      <c r="Q87" s="366"/>
      <c r="R87" s="366"/>
      <c r="S87" s="366"/>
      <c r="T87" s="366"/>
      <c r="U87" s="366"/>
      <c r="V87" s="366"/>
      <c r="W87" s="366"/>
      <c r="X87" s="366"/>
      <c r="Y87" s="366"/>
      <c r="Z87" s="366"/>
      <c r="AA87" s="366"/>
      <c r="AB87" s="366"/>
      <c r="AC87" s="366"/>
      <c r="AD87" s="366"/>
      <c r="AE87" s="366"/>
      <c r="AF87" s="366"/>
      <c r="AG87" s="366"/>
      <c r="AH87" s="366"/>
      <c r="AI87" s="366"/>
      <c r="AJ87" s="366"/>
      <c r="AK87" s="366"/>
      <c r="AL87" s="366"/>
      <c r="AM87" s="366"/>
      <c r="AN87" s="366"/>
      <c r="AO87" s="366"/>
      <c r="AP87" s="366"/>
      <c r="AQ87" s="366"/>
      <c r="AR87" s="366"/>
      <c r="AS87" s="366"/>
      <c r="AT87" s="366"/>
      <c r="AV87" s="366"/>
      <c r="AW87" s="366"/>
      <c r="AX87" s="366"/>
    </row>
    <row r="88" spans="1:50" ht="14.4" x14ac:dyDescent="0.2">
      <c r="A88" s="366"/>
      <c r="B88" s="366"/>
      <c r="C88" s="366"/>
      <c r="D88" s="366"/>
      <c r="E88" s="366"/>
      <c r="F88" s="366"/>
      <c r="G88" s="366"/>
      <c r="H88" s="366"/>
      <c r="I88" s="366"/>
      <c r="J88" s="366"/>
      <c r="K88" s="366"/>
      <c r="L88" s="366"/>
      <c r="M88" s="366"/>
      <c r="N88" s="366"/>
      <c r="O88" s="366"/>
      <c r="P88" s="366"/>
      <c r="Q88" s="366"/>
      <c r="R88" s="366"/>
      <c r="S88" s="366"/>
      <c r="T88" s="366"/>
      <c r="U88" s="366"/>
      <c r="V88" s="366"/>
      <c r="W88" s="366"/>
      <c r="X88" s="366"/>
      <c r="Y88" s="366"/>
      <c r="Z88" s="366"/>
      <c r="AA88" s="366"/>
      <c r="AB88" s="366"/>
      <c r="AC88" s="366"/>
      <c r="AD88" s="366"/>
      <c r="AE88" s="366"/>
      <c r="AF88" s="366"/>
      <c r="AG88" s="366"/>
      <c r="AH88" s="366"/>
      <c r="AI88" s="366"/>
      <c r="AJ88" s="366"/>
      <c r="AK88" s="366"/>
      <c r="AL88" s="366"/>
      <c r="AM88" s="366"/>
      <c r="AN88" s="366"/>
      <c r="AO88" s="366"/>
      <c r="AP88" s="366"/>
      <c r="AQ88" s="366"/>
      <c r="AR88" s="366"/>
      <c r="AS88" s="366"/>
      <c r="AT88" s="366"/>
      <c r="AV88" s="366"/>
      <c r="AW88" s="366"/>
      <c r="AX88" s="366"/>
    </row>
    <row r="89" spans="1:50" ht="14.4" x14ac:dyDescent="0.2">
      <c r="A89" s="366"/>
      <c r="B89" s="366"/>
      <c r="C89" s="366"/>
      <c r="D89" s="366"/>
      <c r="E89" s="366"/>
      <c r="F89" s="366"/>
      <c r="G89" s="366"/>
      <c r="H89" s="366"/>
      <c r="I89" s="366"/>
      <c r="J89" s="366"/>
      <c r="K89" s="366"/>
      <c r="L89" s="366"/>
      <c r="M89" s="366"/>
      <c r="N89" s="366"/>
      <c r="O89" s="366"/>
      <c r="P89" s="366"/>
      <c r="Q89" s="366"/>
      <c r="R89" s="366"/>
      <c r="S89" s="366"/>
      <c r="T89" s="366"/>
      <c r="U89" s="366"/>
      <c r="V89" s="366"/>
      <c r="W89" s="366"/>
      <c r="X89" s="366"/>
      <c r="Y89" s="366"/>
      <c r="Z89" s="366"/>
      <c r="AA89" s="366"/>
      <c r="AB89" s="366"/>
      <c r="AC89" s="366"/>
      <c r="AD89" s="366"/>
      <c r="AE89" s="366"/>
      <c r="AF89" s="366"/>
      <c r="AG89" s="366"/>
      <c r="AH89" s="366"/>
      <c r="AI89" s="366"/>
      <c r="AJ89" s="366"/>
      <c r="AK89" s="366"/>
      <c r="AL89" s="366"/>
      <c r="AM89" s="366"/>
      <c r="AN89" s="366"/>
      <c r="AO89" s="366"/>
      <c r="AP89" s="366"/>
      <c r="AQ89" s="366"/>
      <c r="AR89" s="366"/>
      <c r="AS89" s="366"/>
      <c r="AT89" s="366"/>
      <c r="AV89" s="366"/>
      <c r="AW89" s="366"/>
      <c r="AX89" s="366"/>
    </row>
    <row r="90" spans="1:50" ht="14.4" x14ac:dyDescent="0.2">
      <c r="A90" s="366"/>
      <c r="B90" s="366"/>
      <c r="C90" s="366"/>
      <c r="D90" s="366"/>
      <c r="E90" s="366"/>
      <c r="F90" s="366"/>
      <c r="G90" s="366"/>
      <c r="H90" s="366"/>
      <c r="I90" s="366"/>
      <c r="J90" s="366"/>
      <c r="K90" s="366"/>
      <c r="L90" s="366"/>
      <c r="M90" s="366"/>
      <c r="N90" s="366"/>
      <c r="O90" s="366"/>
      <c r="P90" s="366"/>
      <c r="Q90" s="366"/>
      <c r="R90" s="366"/>
      <c r="S90" s="366"/>
      <c r="T90" s="366"/>
      <c r="U90" s="366"/>
      <c r="V90" s="366"/>
      <c r="W90" s="366"/>
      <c r="X90" s="366"/>
      <c r="Y90" s="366"/>
      <c r="Z90" s="366"/>
      <c r="AA90" s="366"/>
      <c r="AB90" s="366"/>
      <c r="AC90" s="366"/>
      <c r="AD90" s="366"/>
      <c r="AE90" s="366"/>
      <c r="AF90" s="366"/>
      <c r="AG90" s="366"/>
      <c r="AH90" s="366"/>
      <c r="AI90" s="366"/>
      <c r="AJ90" s="366"/>
      <c r="AK90" s="366"/>
      <c r="AL90" s="366"/>
      <c r="AM90" s="366"/>
      <c r="AN90" s="366"/>
      <c r="AO90" s="366"/>
      <c r="AP90" s="366"/>
      <c r="AQ90" s="366"/>
      <c r="AR90" s="366"/>
      <c r="AS90" s="366"/>
      <c r="AT90" s="366"/>
      <c r="AV90" s="366"/>
      <c r="AW90" s="366"/>
      <c r="AX90" s="366"/>
    </row>
    <row r="91" spans="1:50" ht="14.4" x14ac:dyDescent="0.2">
      <c r="A91" s="366"/>
      <c r="B91" s="366"/>
      <c r="C91" s="366"/>
      <c r="D91" s="366"/>
      <c r="E91" s="366"/>
      <c r="F91" s="366"/>
      <c r="G91" s="366"/>
      <c r="H91" s="366"/>
      <c r="I91" s="366"/>
      <c r="J91" s="366"/>
      <c r="K91" s="366"/>
      <c r="L91" s="366"/>
      <c r="M91" s="366"/>
      <c r="N91" s="366"/>
      <c r="O91" s="366"/>
      <c r="P91" s="366"/>
      <c r="Q91" s="366"/>
      <c r="R91" s="366"/>
      <c r="S91" s="366"/>
      <c r="T91" s="366"/>
      <c r="U91" s="366"/>
      <c r="V91" s="366"/>
      <c r="W91" s="366"/>
      <c r="X91" s="366"/>
      <c r="Y91" s="366"/>
      <c r="Z91" s="366"/>
      <c r="AA91" s="366"/>
      <c r="AB91" s="366"/>
      <c r="AC91" s="366"/>
      <c r="AD91" s="366"/>
      <c r="AE91" s="366"/>
      <c r="AF91" s="366"/>
      <c r="AG91" s="366"/>
      <c r="AH91" s="366"/>
      <c r="AI91" s="366"/>
      <c r="AJ91" s="366"/>
      <c r="AK91" s="366"/>
      <c r="AL91" s="366"/>
      <c r="AM91" s="366"/>
      <c r="AN91" s="366"/>
      <c r="AO91" s="366"/>
      <c r="AP91" s="366"/>
      <c r="AQ91" s="366"/>
      <c r="AR91" s="366"/>
      <c r="AS91" s="366"/>
      <c r="AT91" s="366"/>
      <c r="AV91" s="366"/>
      <c r="AW91" s="366"/>
      <c r="AX91" s="366"/>
    </row>
    <row r="92" spans="1:50" ht="14.4" x14ac:dyDescent="0.2">
      <c r="A92" s="366"/>
      <c r="B92" s="366"/>
      <c r="C92" s="366"/>
      <c r="D92" s="366"/>
      <c r="E92" s="366"/>
      <c r="F92" s="366"/>
      <c r="G92" s="366"/>
      <c r="H92" s="366"/>
      <c r="I92" s="366"/>
      <c r="J92" s="366"/>
      <c r="K92" s="366"/>
      <c r="L92" s="366"/>
      <c r="M92" s="366"/>
      <c r="N92" s="366"/>
      <c r="O92" s="366"/>
      <c r="P92" s="366"/>
      <c r="Q92" s="366"/>
      <c r="R92" s="366"/>
      <c r="S92" s="366"/>
      <c r="T92" s="366"/>
      <c r="U92" s="366"/>
      <c r="V92" s="366"/>
      <c r="W92" s="366"/>
      <c r="X92" s="366"/>
      <c r="Y92" s="366"/>
      <c r="Z92" s="366"/>
      <c r="AA92" s="366"/>
      <c r="AB92" s="366"/>
      <c r="AC92" s="366"/>
      <c r="AD92" s="366"/>
      <c r="AE92" s="366"/>
      <c r="AF92" s="366"/>
      <c r="AG92" s="366"/>
      <c r="AH92" s="366"/>
      <c r="AI92" s="366"/>
      <c r="AJ92" s="366"/>
      <c r="AK92" s="366"/>
      <c r="AL92" s="366"/>
      <c r="AM92" s="366"/>
      <c r="AN92" s="366"/>
      <c r="AO92" s="366"/>
      <c r="AP92" s="366"/>
      <c r="AQ92" s="366"/>
      <c r="AR92" s="366"/>
      <c r="AS92" s="366"/>
      <c r="AT92" s="366"/>
      <c r="AV92" s="366"/>
      <c r="AW92" s="366"/>
      <c r="AX92" s="366"/>
    </row>
    <row r="93" spans="1:50" ht="14.4" x14ac:dyDescent="0.2">
      <c r="A93" s="366"/>
      <c r="B93" s="366"/>
      <c r="C93" s="366"/>
      <c r="D93" s="366"/>
      <c r="E93" s="366"/>
      <c r="F93" s="366"/>
      <c r="G93" s="366"/>
      <c r="H93" s="366"/>
      <c r="I93" s="366"/>
      <c r="J93" s="366"/>
      <c r="K93" s="366"/>
      <c r="L93" s="366"/>
      <c r="M93" s="366"/>
      <c r="N93" s="366"/>
      <c r="O93" s="366"/>
      <c r="P93" s="366"/>
      <c r="Q93" s="366"/>
      <c r="R93" s="366"/>
      <c r="S93" s="366"/>
      <c r="T93" s="366"/>
      <c r="U93" s="366"/>
      <c r="V93" s="366"/>
      <c r="W93" s="366"/>
      <c r="X93" s="366"/>
      <c r="Y93" s="366"/>
      <c r="Z93" s="366"/>
      <c r="AA93" s="366"/>
      <c r="AB93" s="366"/>
      <c r="AC93" s="366"/>
      <c r="AD93" s="366"/>
      <c r="AE93" s="366"/>
      <c r="AF93" s="366"/>
      <c r="AG93" s="366"/>
      <c r="AH93" s="366"/>
      <c r="AI93" s="366"/>
      <c r="AJ93" s="366"/>
      <c r="AK93" s="366"/>
      <c r="AL93" s="366"/>
      <c r="AM93" s="366"/>
      <c r="AN93" s="366"/>
      <c r="AO93" s="366"/>
      <c r="AP93" s="366"/>
      <c r="AQ93" s="366"/>
      <c r="AR93" s="366"/>
      <c r="AS93" s="366"/>
      <c r="AT93" s="366"/>
      <c r="AV93" s="366"/>
      <c r="AW93" s="366"/>
      <c r="AX93" s="366"/>
    </row>
    <row r="94" spans="1:50" ht="14.4" x14ac:dyDescent="0.2">
      <c r="A94" s="366"/>
      <c r="B94" s="366"/>
      <c r="C94" s="366"/>
      <c r="D94" s="366"/>
      <c r="E94" s="366"/>
      <c r="F94" s="366"/>
      <c r="G94" s="366"/>
      <c r="H94" s="366"/>
      <c r="I94" s="366"/>
      <c r="J94" s="366"/>
      <c r="K94" s="366"/>
      <c r="L94" s="366"/>
      <c r="M94" s="366"/>
      <c r="N94" s="366"/>
      <c r="O94" s="366"/>
      <c r="P94" s="366"/>
      <c r="Q94" s="366"/>
      <c r="R94" s="366"/>
      <c r="S94" s="366"/>
      <c r="T94" s="366"/>
      <c r="U94" s="366"/>
      <c r="V94" s="366"/>
      <c r="W94" s="366"/>
      <c r="X94" s="366"/>
      <c r="Y94" s="366"/>
      <c r="Z94" s="366"/>
      <c r="AA94" s="366"/>
      <c r="AB94" s="366"/>
      <c r="AC94" s="366"/>
      <c r="AD94" s="366"/>
      <c r="AE94" s="366"/>
      <c r="AF94" s="366"/>
      <c r="AG94" s="366"/>
      <c r="AH94" s="366"/>
      <c r="AI94" s="366"/>
      <c r="AJ94" s="366"/>
      <c r="AK94" s="366"/>
      <c r="AL94" s="366"/>
      <c r="AM94" s="366"/>
      <c r="AN94" s="366"/>
      <c r="AO94" s="366"/>
      <c r="AP94" s="366"/>
      <c r="AQ94" s="366"/>
      <c r="AR94" s="366"/>
      <c r="AS94" s="366"/>
      <c r="AT94" s="366"/>
      <c r="AV94" s="366"/>
      <c r="AW94" s="366"/>
      <c r="AX94" s="366"/>
    </row>
    <row r="95" spans="1:50" ht="14.4" x14ac:dyDescent="0.2">
      <c r="A95" s="366"/>
      <c r="B95" s="366"/>
      <c r="C95" s="366"/>
      <c r="D95" s="366"/>
      <c r="E95" s="366"/>
      <c r="F95" s="366"/>
      <c r="G95" s="366"/>
      <c r="H95" s="366"/>
      <c r="I95" s="366"/>
      <c r="J95" s="366"/>
      <c r="K95" s="366"/>
      <c r="L95" s="366"/>
      <c r="M95" s="366"/>
      <c r="N95" s="366"/>
      <c r="O95" s="366"/>
      <c r="P95" s="366"/>
      <c r="Q95" s="366"/>
      <c r="R95" s="366"/>
      <c r="S95" s="366"/>
      <c r="T95" s="366"/>
      <c r="U95" s="366"/>
      <c r="V95" s="366"/>
      <c r="W95" s="366"/>
      <c r="X95" s="366"/>
      <c r="Y95" s="366"/>
      <c r="Z95" s="366"/>
      <c r="AA95" s="366"/>
      <c r="AB95" s="366"/>
      <c r="AC95" s="366"/>
      <c r="AD95" s="366"/>
      <c r="AE95" s="366"/>
      <c r="AF95" s="366"/>
      <c r="AG95" s="366"/>
      <c r="AH95" s="366"/>
      <c r="AI95" s="366"/>
      <c r="AJ95" s="366"/>
      <c r="AK95" s="366"/>
      <c r="AL95" s="366"/>
      <c r="AM95" s="366"/>
      <c r="AN95" s="366"/>
      <c r="AO95" s="366"/>
      <c r="AP95" s="366"/>
      <c r="AQ95" s="366"/>
      <c r="AR95" s="366"/>
      <c r="AS95" s="366"/>
      <c r="AT95" s="366"/>
      <c r="AV95" s="366"/>
      <c r="AW95" s="366"/>
      <c r="AX95" s="366"/>
    </row>
    <row r="96" spans="1:50" ht="14.4" x14ac:dyDescent="0.2">
      <c r="A96" s="366"/>
      <c r="B96" s="366"/>
      <c r="C96" s="366"/>
      <c r="D96" s="366"/>
      <c r="E96" s="366"/>
      <c r="F96" s="366"/>
      <c r="G96" s="366"/>
      <c r="H96" s="366"/>
      <c r="I96" s="366"/>
      <c r="J96" s="366"/>
      <c r="K96" s="366"/>
      <c r="L96" s="366"/>
      <c r="M96" s="366"/>
      <c r="N96" s="366"/>
      <c r="O96" s="366"/>
      <c r="P96" s="366"/>
      <c r="Q96" s="366"/>
      <c r="R96" s="366"/>
      <c r="S96" s="366"/>
      <c r="T96" s="366"/>
      <c r="U96" s="366"/>
      <c r="V96" s="366"/>
      <c r="W96" s="366"/>
      <c r="X96" s="366"/>
      <c r="Y96" s="366"/>
      <c r="Z96" s="366"/>
      <c r="AA96" s="366"/>
      <c r="AB96" s="366"/>
      <c r="AC96" s="366"/>
      <c r="AD96" s="366"/>
      <c r="AE96" s="366"/>
      <c r="AF96" s="366"/>
      <c r="AG96" s="366"/>
      <c r="AH96" s="366"/>
      <c r="AI96" s="366"/>
      <c r="AJ96" s="366"/>
      <c r="AK96" s="366"/>
      <c r="AL96" s="366"/>
      <c r="AM96" s="366"/>
      <c r="AN96" s="366"/>
      <c r="AO96" s="366"/>
      <c r="AP96" s="366"/>
      <c r="AQ96" s="366"/>
      <c r="AR96" s="366"/>
      <c r="AS96" s="366"/>
      <c r="AT96" s="366"/>
      <c r="AV96" s="366"/>
      <c r="AW96" s="366"/>
      <c r="AX96" s="366"/>
    </row>
    <row r="97" spans="1:50" ht="14.4" x14ac:dyDescent="0.2">
      <c r="A97" s="366"/>
      <c r="B97" s="366"/>
      <c r="C97" s="366"/>
      <c r="D97" s="366"/>
      <c r="E97" s="366"/>
      <c r="F97" s="366"/>
      <c r="G97" s="366"/>
      <c r="H97" s="366"/>
      <c r="I97" s="366"/>
      <c r="J97" s="366"/>
      <c r="K97" s="366"/>
      <c r="L97" s="366"/>
      <c r="M97" s="366"/>
      <c r="N97" s="366"/>
      <c r="O97" s="366"/>
      <c r="P97" s="366"/>
      <c r="Q97" s="366"/>
      <c r="R97" s="366"/>
      <c r="S97" s="366"/>
      <c r="T97" s="366"/>
      <c r="U97" s="366"/>
      <c r="V97" s="366"/>
      <c r="W97" s="366"/>
      <c r="X97" s="366"/>
      <c r="Y97" s="366"/>
      <c r="Z97" s="366"/>
      <c r="AA97" s="366"/>
      <c r="AB97" s="366"/>
      <c r="AC97" s="366"/>
      <c r="AD97" s="366"/>
      <c r="AE97" s="366"/>
      <c r="AF97" s="366"/>
      <c r="AG97" s="366"/>
      <c r="AH97" s="366"/>
      <c r="AI97" s="366"/>
      <c r="AJ97" s="366"/>
      <c r="AK97" s="366"/>
      <c r="AL97" s="366"/>
      <c r="AM97" s="366"/>
      <c r="AN97" s="366"/>
      <c r="AO97" s="366"/>
      <c r="AP97" s="366"/>
      <c r="AQ97" s="366"/>
      <c r="AR97" s="366"/>
      <c r="AS97" s="366"/>
      <c r="AT97" s="366"/>
      <c r="AV97" s="366"/>
      <c r="AW97" s="366"/>
      <c r="AX97" s="366"/>
    </row>
  </sheetData>
  <mergeCells count="46">
    <mergeCell ref="K7:M7"/>
    <mergeCell ref="N7:P7"/>
    <mergeCell ref="K5:M5"/>
    <mergeCell ref="N5:P5"/>
    <mergeCell ref="B71:C71"/>
    <mergeCell ref="B6:B8"/>
    <mergeCell ref="F6:F8"/>
    <mergeCell ref="C6:C8"/>
    <mergeCell ref="D70:E70"/>
    <mergeCell ref="D71:E71"/>
    <mergeCell ref="D6:D8"/>
    <mergeCell ref="E6:E8"/>
    <mergeCell ref="I6:I8"/>
    <mergeCell ref="H6:H8"/>
    <mergeCell ref="G6:G8"/>
    <mergeCell ref="J6:J8"/>
    <mergeCell ref="N6:P6"/>
    <mergeCell ref="W7:Y7"/>
    <mergeCell ref="AL5:AN5"/>
    <mergeCell ref="AI5:AK5"/>
    <mergeCell ref="B70:C70"/>
    <mergeCell ref="K6:M6"/>
    <mergeCell ref="Q7:S7"/>
    <mergeCell ref="T7:V7"/>
    <mergeCell ref="W6:Y6"/>
    <mergeCell ref="AF7:AH7"/>
    <mergeCell ref="AF6:AH6"/>
    <mergeCell ref="Z7:AB7"/>
    <mergeCell ref="Z6:AB6"/>
    <mergeCell ref="AC6:AE6"/>
    <mergeCell ref="AC7:AE7"/>
    <mergeCell ref="T5:V5"/>
    <mergeCell ref="AR7:AT7"/>
    <mergeCell ref="AI7:AK7"/>
    <mergeCell ref="AI6:AK6"/>
    <mergeCell ref="AL7:AN7"/>
    <mergeCell ref="AL6:AN6"/>
    <mergeCell ref="AR6:AT6"/>
    <mergeCell ref="AO6:AQ6"/>
    <mergeCell ref="AO7:AQ7"/>
    <mergeCell ref="Q5:S5"/>
    <mergeCell ref="Q6:S6"/>
    <mergeCell ref="T6:V6"/>
    <mergeCell ref="AO5:AQ5"/>
    <mergeCell ref="W5:Y5"/>
    <mergeCell ref="AC5:AE5"/>
  </mergeCells>
  <phoneticPr fontId="19"/>
  <printOptions horizontalCentered="1" verticalCentered="1"/>
  <pageMargins left="0.78740157480314965" right="0.78740157480314965" top="0.19685039370078741" bottom="0" header="0" footer="0"/>
  <pageSetup paperSize="9" scale="38" orientation="landscape" horizontalDpi="4294967293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"/>
  <sheetViews>
    <sheetView workbookViewId="0">
      <selection activeCell="J4" sqref="J4"/>
    </sheetView>
  </sheetViews>
  <sheetFormatPr defaultRowHeight="13.2" x14ac:dyDescent="0.2"/>
  <cols>
    <col min="1" max="1" width="8.88671875" customWidth="1"/>
  </cols>
  <sheetData/>
  <phoneticPr fontId="19"/>
  <pageMargins left="0.75" right="0.75" top="1" bottom="1" header="0.51200000000000001" footer="0.5120000000000000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indexed="43"/>
  </sheetPr>
  <dimension ref="A1:BD94"/>
  <sheetViews>
    <sheetView showZeros="0" view="pageBreakPreview" zoomScaleNormal="100" workbookViewId="0">
      <selection activeCell="H43" sqref="H43"/>
    </sheetView>
  </sheetViews>
  <sheetFormatPr defaultRowHeight="13.2" x14ac:dyDescent="0.2"/>
  <cols>
    <col min="1" max="1" width="4.33203125" customWidth="1"/>
    <col min="2" max="2" width="21" customWidth="1"/>
    <col min="3" max="3" width="5.33203125" customWidth="1"/>
    <col min="4" max="4" width="4.88671875" customWidth="1"/>
    <col min="5" max="5" width="11.6640625" customWidth="1"/>
    <col min="6" max="9" width="8.33203125" customWidth="1"/>
    <col min="10" max="10" width="6.109375" customWidth="1"/>
    <col min="11" max="46" width="6" customWidth="1"/>
    <col min="47" max="47" width="1.6640625" customWidth="1"/>
    <col min="48" max="54" width="3.33203125" customWidth="1"/>
    <col min="55" max="56" width="2.77734375" customWidth="1"/>
    <col min="65" max="65" width="9.6640625" customWidth="1"/>
  </cols>
  <sheetData>
    <row r="1" spans="1:56" ht="26.25" customHeight="1" x14ac:dyDescent="0.2">
      <c r="B1" s="461"/>
      <c r="D1" s="462"/>
      <c r="E1" s="463"/>
      <c r="K1" s="437" t="s">
        <v>490</v>
      </c>
      <c r="L1" s="464"/>
      <c r="M1" s="464"/>
      <c r="N1" s="464"/>
      <c r="O1" s="464"/>
      <c r="P1" s="464"/>
      <c r="Q1" s="464"/>
      <c r="R1" s="464"/>
      <c r="S1" s="464"/>
      <c r="T1" s="464"/>
      <c r="U1" s="464"/>
      <c r="V1" s="464"/>
      <c r="W1" s="464"/>
      <c r="X1" s="18"/>
      <c r="Y1" s="18"/>
      <c r="Z1" s="18"/>
      <c r="AA1" s="18"/>
      <c r="AB1" s="18"/>
      <c r="AN1" s="250" t="s">
        <v>3</v>
      </c>
    </row>
    <row r="2" spans="1:56" ht="21.75" customHeight="1" x14ac:dyDescent="0.2">
      <c r="K2" s="465"/>
      <c r="O2" s="438" t="s">
        <v>234</v>
      </c>
      <c r="P2" s="319"/>
      <c r="Q2" s="319"/>
      <c r="S2" s="319"/>
      <c r="T2" s="319"/>
      <c r="AO2" s="466" t="s">
        <v>484</v>
      </c>
    </row>
    <row r="3" spans="1:56" ht="17.25" customHeight="1" x14ac:dyDescent="0.2">
      <c r="B3" s="264" t="s">
        <v>0</v>
      </c>
      <c r="C3" s="467"/>
      <c r="D3" s="18"/>
      <c r="E3" s="18"/>
      <c r="F3" s="18"/>
      <c r="G3" s="467"/>
      <c r="H3" s="467"/>
      <c r="I3" s="18"/>
      <c r="J3" s="284"/>
      <c r="K3" s="18"/>
      <c r="L3" s="18"/>
      <c r="M3" s="18"/>
      <c r="N3" s="1270" t="s">
        <v>564</v>
      </c>
      <c r="O3" s="1270"/>
      <c r="P3" s="1270"/>
      <c r="Q3" s="1492" t="s">
        <v>158</v>
      </c>
      <c r="R3" s="1492"/>
      <c r="S3" s="1492"/>
      <c r="T3" s="1492" t="s">
        <v>235</v>
      </c>
      <c r="U3" s="1492"/>
      <c r="V3" s="1492"/>
      <c r="W3" s="1492" t="s">
        <v>158</v>
      </c>
      <c r="X3" s="1492"/>
      <c r="Y3" s="1492"/>
      <c r="Z3" s="1494" t="s">
        <v>162</v>
      </c>
      <c r="AA3" s="1495"/>
      <c r="AB3" s="1496"/>
      <c r="AC3" s="1270" t="s">
        <v>564</v>
      </c>
      <c r="AD3" s="1270"/>
      <c r="AE3" s="1270"/>
      <c r="AF3" s="1467" t="s">
        <v>158</v>
      </c>
      <c r="AG3" s="1467"/>
      <c r="AH3" s="1494"/>
      <c r="AX3" s="1498">
        <v>42826</v>
      </c>
      <c r="AY3" s="1498"/>
      <c r="AZ3" s="1498"/>
      <c r="BA3" s="1498"/>
      <c r="BB3" s="1498"/>
    </row>
    <row r="4" spans="1:56" ht="18.75" customHeight="1" x14ac:dyDescent="0.2">
      <c r="A4" s="286"/>
      <c r="B4" s="1323" t="s">
        <v>358</v>
      </c>
      <c r="C4" s="1248" t="s">
        <v>147</v>
      </c>
      <c r="D4" s="1242" t="s">
        <v>135</v>
      </c>
      <c r="E4" s="1251" t="s">
        <v>156</v>
      </c>
      <c r="F4" s="1248" t="s">
        <v>143</v>
      </c>
      <c r="G4" s="1248" t="s">
        <v>144</v>
      </c>
      <c r="H4" s="1248" t="s">
        <v>145</v>
      </c>
      <c r="I4" s="1500" t="s">
        <v>146</v>
      </c>
      <c r="J4" s="1245" t="s">
        <v>492</v>
      </c>
      <c r="K4" s="1497" t="s">
        <v>562</v>
      </c>
      <c r="L4" s="1497"/>
      <c r="M4" s="1497"/>
      <c r="N4" s="1465" t="s">
        <v>563</v>
      </c>
      <c r="O4" s="1465"/>
      <c r="P4" s="1465"/>
      <c r="Q4" s="1497" t="s">
        <v>565</v>
      </c>
      <c r="R4" s="1497"/>
      <c r="S4" s="1497"/>
      <c r="T4" s="1465" t="s">
        <v>566</v>
      </c>
      <c r="U4" s="1465"/>
      <c r="V4" s="1465"/>
      <c r="W4" s="1497" t="s">
        <v>567</v>
      </c>
      <c r="X4" s="1497"/>
      <c r="Y4" s="1497"/>
      <c r="Z4" s="1465" t="s">
        <v>568</v>
      </c>
      <c r="AA4" s="1465"/>
      <c r="AB4" s="1465"/>
      <c r="AC4" s="1465" t="s">
        <v>574</v>
      </c>
      <c r="AD4" s="1465"/>
      <c r="AE4" s="1465"/>
      <c r="AF4" s="1465" t="s">
        <v>569</v>
      </c>
      <c r="AG4" s="1465"/>
      <c r="AH4" s="1465"/>
      <c r="AI4" s="1465" t="s">
        <v>570</v>
      </c>
      <c r="AJ4" s="1465"/>
      <c r="AK4" s="1465"/>
      <c r="AL4" s="1465" t="s">
        <v>571</v>
      </c>
      <c r="AM4" s="1465"/>
      <c r="AN4" s="1465"/>
      <c r="AO4" s="1465" t="s">
        <v>572</v>
      </c>
      <c r="AP4" s="1465"/>
      <c r="AQ4" s="1465"/>
      <c r="AR4" s="1272" t="s">
        <v>573</v>
      </c>
      <c r="AS4" s="1465"/>
      <c r="AT4" s="1465"/>
      <c r="AU4" s="393"/>
      <c r="AV4" s="393"/>
      <c r="AW4" s="393"/>
      <c r="AX4" s="393"/>
      <c r="AY4" s="393"/>
      <c r="AZ4" s="393"/>
      <c r="BA4" s="393"/>
      <c r="BB4" s="393"/>
    </row>
    <row r="5" spans="1:56" ht="18.75" customHeight="1" x14ac:dyDescent="0.2">
      <c r="A5" s="286"/>
      <c r="B5" s="1277"/>
      <c r="C5" s="1249"/>
      <c r="D5" s="1243"/>
      <c r="E5" s="1252"/>
      <c r="F5" s="1249"/>
      <c r="G5" s="1249"/>
      <c r="H5" s="1249"/>
      <c r="I5" s="1501"/>
      <c r="J5" s="1246"/>
      <c r="K5" s="1289" t="s">
        <v>616</v>
      </c>
      <c r="L5" s="1290"/>
      <c r="M5" s="1291"/>
      <c r="N5" s="1270" t="s">
        <v>564</v>
      </c>
      <c r="O5" s="1270"/>
      <c r="P5" s="1270"/>
      <c r="Q5" s="1493" t="s">
        <v>644</v>
      </c>
      <c r="R5" s="1493"/>
      <c r="S5" s="1493"/>
      <c r="T5" s="1492" t="s">
        <v>158</v>
      </c>
      <c r="U5" s="1492"/>
      <c r="V5" s="1492"/>
      <c r="W5" s="1493" t="s">
        <v>664</v>
      </c>
      <c r="X5" s="1493"/>
      <c r="Y5" s="1493"/>
      <c r="Z5" s="1492" t="s">
        <v>235</v>
      </c>
      <c r="AA5" s="1492"/>
      <c r="AB5" s="1492"/>
      <c r="AC5" s="1494" t="s">
        <v>162</v>
      </c>
      <c r="AD5" s="1495"/>
      <c r="AE5" s="1496"/>
      <c r="AF5" s="1492" t="s">
        <v>158</v>
      </c>
      <c r="AG5" s="1492"/>
      <c r="AH5" s="1492"/>
      <c r="AI5" s="1492" t="s">
        <v>158</v>
      </c>
      <c r="AJ5" s="1492"/>
      <c r="AK5" s="1492"/>
      <c r="AL5" s="1270" t="s">
        <v>564</v>
      </c>
      <c r="AM5" s="1270"/>
      <c r="AN5" s="1270"/>
      <c r="AO5" s="1492" t="s">
        <v>158</v>
      </c>
      <c r="AP5" s="1492"/>
      <c r="AQ5" s="1492"/>
      <c r="AR5" s="1270" t="s">
        <v>564</v>
      </c>
      <c r="AS5" s="1270"/>
      <c r="AT5" s="1273"/>
      <c r="AU5" s="386"/>
      <c r="AV5" s="386"/>
      <c r="AW5" s="386"/>
      <c r="AX5" s="386"/>
      <c r="AY5" s="386"/>
      <c r="AZ5" s="386"/>
      <c r="BA5" s="386"/>
      <c r="BB5" s="386"/>
      <c r="BC5" s="169"/>
      <c r="BD5" s="169"/>
    </row>
    <row r="6" spans="1:56" ht="29.25" customHeight="1" x14ac:dyDescent="0.2">
      <c r="A6" s="286"/>
      <c r="B6" s="1499"/>
      <c r="C6" s="1250"/>
      <c r="D6" s="1244"/>
      <c r="E6" s="1253"/>
      <c r="F6" s="1250"/>
      <c r="G6" s="1250"/>
      <c r="H6" s="1250"/>
      <c r="I6" s="1502"/>
      <c r="J6" s="1247"/>
      <c r="K6" s="458" t="s">
        <v>256</v>
      </c>
      <c r="L6" s="458" t="s">
        <v>257</v>
      </c>
      <c r="M6" s="458" t="s">
        <v>259</v>
      </c>
      <c r="N6" s="435" t="s">
        <v>256</v>
      </c>
      <c r="O6" s="454" t="s">
        <v>257</v>
      </c>
      <c r="P6" s="454" t="s">
        <v>259</v>
      </c>
      <c r="Q6" s="454" t="s">
        <v>256</v>
      </c>
      <c r="R6" s="454" t="s">
        <v>257</v>
      </c>
      <c r="S6" s="454" t="s">
        <v>259</v>
      </c>
      <c r="T6" s="454" t="s">
        <v>256</v>
      </c>
      <c r="U6" s="454" t="s">
        <v>257</v>
      </c>
      <c r="V6" s="454" t="s">
        <v>259</v>
      </c>
      <c r="W6" s="454" t="s">
        <v>256</v>
      </c>
      <c r="X6" s="454" t="s">
        <v>257</v>
      </c>
      <c r="Y6" s="454" t="s">
        <v>259</v>
      </c>
      <c r="Z6" s="454" t="s">
        <v>256</v>
      </c>
      <c r="AA6" s="454" t="s">
        <v>257</v>
      </c>
      <c r="AB6" s="454" t="s">
        <v>259</v>
      </c>
      <c r="AC6" s="454" t="s">
        <v>256</v>
      </c>
      <c r="AD6" s="454" t="s">
        <v>257</v>
      </c>
      <c r="AE6" s="454" t="s">
        <v>259</v>
      </c>
      <c r="AF6" s="454" t="s">
        <v>256</v>
      </c>
      <c r="AG6" s="454" t="s">
        <v>257</v>
      </c>
      <c r="AH6" s="454" t="s">
        <v>259</v>
      </c>
      <c r="AI6" s="435" t="s">
        <v>256</v>
      </c>
      <c r="AJ6" s="454" t="s">
        <v>257</v>
      </c>
      <c r="AK6" s="454" t="s">
        <v>259</v>
      </c>
      <c r="AL6" s="435" t="s">
        <v>256</v>
      </c>
      <c r="AM6" s="454" t="s">
        <v>257</v>
      </c>
      <c r="AN6" s="454" t="s">
        <v>259</v>
      </c>
      <c r="AO6" s="435" t="s">
        <v>256</v>
      </c>
      <c r="AP6" s="454" t="s">
        <v>257</v>
      </c>
      <c r="AQ6" s="454" t="s">
        <v>259</v>
      </c>
      <c r="AR6" s="435" t="s">
        <v>256</v>
      </c>
      <c r="AS6" s="454" t="s">
        <v>257</v>
      </c>
      <c r="AT6" s="454" t="s">
        <v>259</v>
      </c>
      <c r="AU6" s="366"/>
      <c r="AV6" s="366"/>
      <c r="AW6" s="366"/>
      <c r="AX6" s="366"/>
      <c r="AY6" s="366"/>
      <c r="AZ6" s="366"/>
      <c r="BA6" s="366"/>
      <c r="BB6" s="366"/>
    </row>
    <row r="7" spans="1:56" s="330" customFormat="1" ht="18.75" customHeight="1" x14ac:dyDescent="0.2">
      <c r="A7" s="624">
        <v>21</v>
      </c>
      <c r="B7" s="780" t="s">
        <v>307</v>
      </c>
      <c r="C7" s="781" t="s">
        <v>244</v>
      </c>
      <c r="D7" s="782">
        <f t="shared" ref="D7:D38" si="0">DATEDIF(E7,$AX$3,"y")</f>
        <v>70</v>
      </c>
      <c r="E7" s="783">
        <v>17148</v>
      </c>
      <c r="F7" s="784">
        <f t="shared" ref="F7:F38" si="1">SUM(K7,N7,Q7,T7,W7,Z7,AC7,AF7,AI7,AL7,AO7,AR7)</f>
        <v>5</v>
      </c>
      <c r="G7" s="784">
        <f t="shared" ref="G7:G38" si="2">SUM(L7,O7,R7,U7,X7,AA7,AD7,AG7,AJ7,AM7,AP7,AS7)</f>
        <v>0</v>
      </c>
      <c r="H7" s="784">
        <f t="shared" ref="H7:H38" si="3">SUM(M7,P7,S7,V7,Y7,AB7,AE7,AH7,AK7,AN7,AQ7,AT7)</f>
        <v>1</v>
      </c>
      <c r="I7" s="784">
        <f t="shared" ref="I7:I38" si="4">SUM(K7:AT7)</f>
        <v>6</v>
      </c>
      <c r="J7" s="784">
        <f t="shared" ref="J7:J38" si="5">SUM(H7+G7*2+F7*3)</f>
        <v>16</v>
      </c>
      <c r="K7" s="784"/>
      <c r="L7" s="784"/>
      <c r="M7" s="784"/>
      <c r="N7" s="784"/>
      <c r="O7" s="784"/>
      <c r="P7" s="784">
        <v>1</v>
      </c>
      <c r="Q7" s="784"/>
      <c r="R7" s="784"/>
      <c r="S7" s="784"/>
      <c r="T7" s="784">
        <v>2</v>
      </c>
      <c r="U7" s="784"/>
      <c r="V7" s="784"/>
      <c r="W7" s="784"/>
      <c r="X7" s="784"/>
      <c r="Y7" s="784"/>
      <c r="Z7" s="784"/>
      <c r="AA7" s="784"/>
      <c r="AB7" s="784"/>
      <c r="AC7" s="784"/>
      <c r="AD7" s="784"/>
      <c r="AE7" s="784"/>
      <c r="AF7" s="784">
        <v>3</v>
      </c>
      <c r="AG7" s="784"/>
      <c r="AH7" s="784"/>
      <c r="AI7" s="785"/>
      <c r="AJ7" s="738"/>
      <c r="AK7" s="738"/>
      <c r="AL7" s="786"/>
      <c r="AM7" s="787"/>
      <c r="AN7" s="787"/>
      <c r="AO7" s="787"/>
      <c r="AP7" s="787"/>
      <c r="AQ7" s="787"/>
      <c r="AR7" s="788"/>
      <c r="AS7" s="789"/>
      <c r="AT7" s="790"/>
      <c r="AU7" s="575"/>
      <c r="AV7" s="341"/>
    </row>
    <row r="8" spans="1:56" s="330" customFormat="1" ht="18.75" customHeight="1" x14ac:dyDescent="0.2">
      <c r="A8" s="624">
        <v>56</v>
      </c>
      <c r="B8" s="721" t="s">
        <v>394</v>
      </c>
      <c r="C8" s="332" t="s">
        <v>216</v>
      </c>
      <c r="D8" s="468">
        <f t="shared" si="0"/>
        <v>76</v>
      </c>
      <c r="E8" s="404">
        <v>15058</v>
      </c>
      <c r="F8" s="331">
        <f t="shared" si="1"/>
        <v>1</v>
      </c>
      <c r="G8" s="331">
        <f t="shared" si="2"/>
        <v>2</v>
      </c>
      <c r="H8" s="331">
        <f t="shared" si="3"/>
        <v>3</v>
      </c>
      <c r="I8" s="331">
        <f t="shared" si="4"/>
        <v>6</v>
      </c>
      <c r="J8" s="331">
        <f t="shared" si="5"/>
        <v>10</v>
      </c>
      <c r="K8" s="331"/>
      <c r="L8" s="331"/>
      <c r="M8" s="331"/>
      <c r="N8" s="331"/>
      <c r="O8" s="331">
        <v>1</v>
      </c>
      <c r="P8" s="331">
        <v>2</v>
      </c>
      <c r="Q8" s="331"/>
      <c r="R8" s="331"/>
      <c r="S8" s="331"/>
      <c r="T8" s="331"/>
      <c r="U8" s="331"/>
      <c r="V8" s="331"/>
      <c r="W8" s="331"/>
      <c r="X8" s="331"/>
      <c r="Y8" s="331"/>
      <c r="Z8" s="331">
        <v>1</v>
      </c>
      <c r="AA8" s="331"/>
      <c r="AB8" s="331"/>
      <c r="AC8" s="331"/>
      <c r="AD8" s="331"/>
      <c r="AE8" s="331"/>
      <c r="AF8" s="331"/>
      <c r="AG8" s="331">
        <v>1</v>
      </c>
      <c r="AH8" s="331">
        <v>1</v>
      </c>
      <c r="AI8" s="327"/>
      <c r="AJ8" s="327"/>
      <c r="AK8" s="327"/>
      <c r="AL8" s="573"/>
      <c r="AM8" s="308"/>
      <c r="AN8" s="308"/>
      <c r="AO8" s="308"/>
      <c r="AP8" s="308"/>
      <c r="AQ8" s="308"/>
      <c r="AR8" s="723"/>
      <c r="AS8" s="335"/>
      <c r="AT8" s="336"/>
      <c r="AU8" s="575"/>
      <c r="AV8" s="341"/>
    </row>
    <row r="9" spans="1:56" ht="18.75" customHeight="1" x14ac:dyDescent="0.2">
      <c r="A9" s="624">
        <v>1</v>
      </c>
      <c r="B9" s="721" t="s">
        <v>371</v>
      </c>
      <c r="C9" s="332" t="s">
        <v>237</v>
      </c>
      <c r="D9" s="468">
        <f t="shared" si="0"/>
        <v>75</v>
      </c>
      <c r="E9" s="404">
        <v>15138</v>
      </c>
      <c r="F9" s="331">
        <f t="shared" si="1"/>
        <v>3</v>
      </c>
      <c r="G9" s="331">
        <f t="shared" si="2"/>
        <v>0</v>
      </c>
      <c r="H9" s="331">
        <f t="shared" si="3"/>
        <v>2</v>
      </c>
      <c r="I9" s="331">
        <f t="shared" si="4"/>
        <v>5</v>
      </c>
      <c r="J9" s="331">
        <f t="shared" si="5"/>
        <v>11</v>
      </c>
      <c r="K9" s="331"/>
      <c r="L9" s="331"/>
      <c r="M9" s="331"/>
      <c r="N9" s="331"/>
      <c r="O9" s="331"/>
      <c r="P9" s="331"/>
      <c r="Q9" s="331"/>
      <c r="R9" s="331"/>
      <c r="S9" s="331"/>
      <c r="T9" s="331"/>
      <c r="U9" s="331"/>
      <c r="V9" s="331"/>
      <c r="W9" s="331"/>
      <c r="X9" s="331"/>
      <c r="Y9" s="331"/>
      <c r="Z9" s="331"/>
      <c r="AA9" s="331"/>
      <c r="AB9" s="331"/>
      <c r="AC9" s="331">
        <v>1</v>
      </c>
      <c r="AD9" s="331"/>
      <c r="AE9" s="331">
        <v>2</v>
      </c>
      <c r="AF9" s="331">
        <v>2</v>
      </c>
      <c r="AG9" s="331"/>
      <c r="AH9" s="331"/>
      <c r="AI9" s="722"/>
      <c r="AJ9" s="327"/>
      <c r="AK9" s="327"/>
      <c r="AL9" s="573"/>
      <c r="AM9" s="308"/>
      <c r="AN9" s="308"/>
      <c r="AO9" s="308"/>
      <c r="AP9" s="308"/>
      <c r="AQ9" s="308"/>
      <c r="AR9" s="723"/>
      <c r="AS9" s="335"/>
      <c r="AT9" s="336"/>
      <c r="AU9" s="408"/>
    </row>
    <row r="10" spans="1:56" ht="18.75" customHeight="1" x14ac:dyDescent="0.2">
      <c r="A10" s="624">
        <v>22</v>
      </c>
      <c r="B10" s="721" t="s">
        <v>245</v>
      </c>
      <c r="C10" s="332" t="s">
        <v>683</v>
      </c>
      <c r="D10" s="468">
        <f t="shared" si="0"/>
        <v>73</v>
      </c>
      <c r="E10" s="404">
        <v>16058</v>
      </c>
      <c r="F10" s="331">
        <f t="shared" si="1"/>
        <v>3</v>
      </c>
      <c r="G10" s="331">
        <f t="shared" si="2"/>
        <v>0</v>
      </c>
      <c r="H10" s="331">
        <f t="shared" si="3"/>
        <v>1</v>
      </c>
      <c r="I10" s="331">
        <f t="shared" si="4"/>
        <v>4</v>
      </c>
      <c r="J10" s="331">
        <f t="shared" si="5"/>
        <v>10</v>
      </c>
      <c r="K10" s="331"/>
      <c r="L10" s="331"/>
      <c r="M10" s="331"/>
      <c r="N10" s="331"/>
      <c r="O10" s="331"/>
      <c r="P10" s="331"/>
      <c r="Q10" s="331"/>
      <c r="R10" s="331"/>
      <c r="S10" s="331"/>
      <c r="T10" s="331">
        <v>2</v>
      </c>
      <c r="U10" s="331"/>
      <c r="V10" s="331"/>
      <c r="W10" s="331"/>
      <c r="X10" s="331"/>
      <c r="Y10" s="331"/>
      <c r="Z10" s="331"/>
      <c r="AA10" s="331"/>
      <c r="AB10" s="331">
        <v>1</v>
      </c>
      <c r="AC10" s="331"/>
      <c r="AD10" s="331"/>
      <c r="AE10" s="331"/>
      <c r="AF10" s="331">
        <v>1</v>
      </c>
      <c r="AG10" s="331"/>
      <c r="AH10" s="331"/>
      <c r="AI10" s="327"/>
      <c r="AJ10" s="327"/>
      <c r="AK10" s="327"/>
      <c r="AL10" s="573"/>
      <c r="AM10" s="308"/>
      <c r="AN10" s="308"/>
      <c r="AO10" s="308"/>
      <c r="AP10" s="308"/>
      <c r="AQ10" s="308"/>
      <c r="AR10" s="723"/>
      <c r="AS10" s="335"/>
      <c r="AT10" s="336"/>
      <c r="AU10" s="575"/>
      <c r="AV10" s="341"/>
    </row>
    <row r="11" spans="1:56" s="330" customFormat="1" ht="18.75" customHeight="1" x14ac:dyDescent="0.2">
      <c r="A11" s="624">
        <v>2</v>
      </c>
      <c r="B11" s="721" t="s">
        <v>372</v>
      </c>
      <c r="C11" s="332" t="s">
        <v>212</v>
      </c>
      <c r="D11" s="468">
        <f t="shared" si="0"/>
        <v>72</v>
      </c>
      <c r="E11" s="404">
        <v>16191</v>
      </c>
      <c r="F11" s="331">
        <f t="shared" si="1"/>
        <v>2</v>
      </c>
      <c r="G11" s="331">
        <f t="shared" si="2"/>
        <v>0</v>
      </c>
      <c r="H11" s="331">
        <f t="shared" si="3"/>
        <v>2</v>
      </c>
      <c r="I11" s="331">
        <f t="shared" si="4"/>
        <v>4</v>
      </c>
      <c r="J11" s="331">
        <f t="shared" si="5"/>
        <v>8</v>
      </c>
      <c r="K11" s="331"/>
      <c r="L11" s="331"/>
      <c r="M11" s="331"/>
      <c r="N11" s="331"/>
      <c r="O11" s="331"/>
      <c r="P11" s="331"/>
      <c r="Q11" s="331"/>
      <c r="R11" s="331"/>
      <c r="S11" s="331"/>
      <c r="T11" s="331"/>
      <c r="U11" s="331"/>
      <c r="V11" s="331"/>
      <c r="W11" s="331"/>
      <c r="X11" s="331"/>
      <c r="Y11" s="331"/>
      <c r="Z11" s="331"/>
      <c r="AA11" s="331"/>
      <c r="AB11" s="331"/>
      <c r="AC11" s="331">
        <v>2</v>
      </c>
      <c r="AD11" s="331"/>
      <c r="AE11" s="331">
        <v>2</v>
      </c>
      <c r="AF11" s="331"/>
      <c r="AG11" s="331"/>
      <c r="AH11" s="331"/>
      <c r="AI11" s="327"/>
      <c r="AJ11" s="327"/>
      <c r="AK11" s="327"/>
      <c r="AL11" s="573"/>
      <c r="AM11" s="308"/>
      <c r="AN11" s="308"/>
      <c r="AO11" s="308"/>
      <c r="AP11" s="308"/>
      <c r="AQ11" s="308"/>
      <c r="AR11" s="723"/>
      <c r="AS11" s="335"/>
      <c r="AT11" s="336"/>
      <c r="AU11" s="575"/>
      <c r="AV11" s="341"/>
    </row>
    <row r="12" spans="1:56" ht="18.75" customHeight="1" x14ac:dyDescent="0.2">
      <c r="A12" s="624">
        <v>10</v>
      </c>
      <c r="B12" s="721" t="s">
        <v>305</v>
      </c>
      <c r="C12" s="332" t="s">
        <v>374</v>
      </c>
      <c r="D12" s="333">
        <f t="shared" si="0"/>
        <v>70</v>
      </c>
      <c r="E12" s="404">
        <v>16896</v>
      </c>
      <c r="F12" s="331">
        <f t="shared" si="1"/>
        <v>2</v>
      </c>
      <c r="G12" s="331">
        <f t="shared" si="2"/>
        <v>0</v>
      </c>
      <c r="H12" s="331">
        <f t="shared" si="3"/>
        <v>2</v>
      </c>
      <c r="I12" s="331">
        <f t="shared" si="4"/>
        <v>4</v>
      </c>
      <c r="J12" s="331">
        <f t="shared" si="5"/>
        <v>8</v>
      </c>
      <c r="K12" s="331"/>
      <c r="L12" s="331"/>
      <c r="M12" s="331"/>
      <c r="N12" s="331"/>
      <c r="O12" s="331"/>
      <c r="P12" s="331">
        <v>2</v>
      </c>
      <c r="Q12" s="331"/>
      <c r="R12" s="331"/>
      <c r="S12" s="331"/>
      <c r="T12" s="331"/>
      <c r="U12" s="331"/>
      <c r="V12" s="331"/>
      <c r="W12" s="331"/>
      <c r="X12" s="331"/>
      <c r="Y12" s="331"/>
      <c r="Z12" s="331">
        <v>1</v>
      </c>
      <c r="AA12" s="331"/>
      <c r="AB12" s="331"/>
      <c r="AC12" s="331">
        <v>1</v>
      </c>
      <c r="AD12" s="331"/>
      <c r="AE12" s="331"/>
      <c r="AF12" s="331"/>
      <c r="AG12" s="331"/>
      <c r="AH12" s="331"/>
      <c r="AI12" s="722"/>
      <c r="AJ12" s="327"/>
      <c r="AK12" s="327"/>
      <c r="AL12" s="573"/>
      <c r="AM12" s="308"/>
      <c r="AN12" s="308"/>
      <c r="AO12" s="308"/>
      <c r="AP12" s="308"/>
      <c r="AQ12" s="308"/>
      <c r="AR12" s="723"/>
      <c r="AS12" s="335"/>
      <c r="AT12" s="336"/>
      <c r="AU12" s="408"/>
    </row>
    <row r="13" spans="1:56" ht="18.75" customHeight="1" x14ac:dyDescent="0.2">
      <c r="A13" s="624">
        <v>3</v>
      </c>
      <c r="B13" s="721" t="s">
        <v>229</v>
      </c>
      <c r="C13" s="334" t="s">
        <v>237</v>
      </c>
      <c r="D13" s="468">
        <f t="shared" si="0"/>
        <v>74</v>
      </c>
      <c r="E13" s="404">
        <v>15534</v>
      </c>
      <c r="F13" s="331">
        <f t="shared" si="1"/>
        <v>2</v>
      </c>
      <c r="G13" s="331">
        <f t="shared" si="2"/>
        <v>0</v>
      </c>
      <c r="H13" s="331">
        <f t="shared" si="3"/>
        <v>1</v>
      </c>
      <c r="I13" s="331">
        <f t="shared" si="4"/>
        <v>3</v>
      </c>
      <c r="J13" s="331">
        <f t="shared" si="5"/>
        <v>7</v>
      </c>
      <c r="K13" s="331"/>
      <c r="L13" s="331"/>
      <c r="M13" s="331"/>
      <c r="N13" s="331"/>
      <c r="O13" s="331"/>
      <c r="P13" s="331"/>
      <c r="Q13" s="331"/>
      <c r="R13" s="331"/>
      <c r="S13" s="331"/>
      <c r="T13" s="331"/>
      <c r="U13" s="331"/>
      <c r="V13" s="331">
        <v>1</v>
      </c>
      <c r="W13" s="331"/>
      <c r="X13" s="331"/>
      <c r="Y13" s="331"/>
      <c r="Z13" s="331"/>
      <c r="AA13" s="331"/>
      <c r="AB13" s="331"/>
      <c r="AC13" s="331"/>
      <c r="AD13" s="331"/>
      <c r="AE13" s="331"/>
      <c r="AF13" s="331">
        <v>2</v>
      </c>
      <c r="AG13" s="331"/>
      <c r="AH13" s="331"/>
      <c r="AI13" s="722"/>
      <c r="AJ13" s="327"/>
      <c r="AK13" s="327"/>
      <c r="AL13" s="573"/>
      <c r="AM13" s="308"/>
      <c r="AN13" s="308"/>
      <c r="AO13" s="308"/>
      <c r="AP13" s="308"/>
      <c r="AQ13" s="308"/>
      <c r="AR13" s="723"/>
      <c r="AS13" s="335"/>
      <c r="AT13" s="336"/>
      <c r="AU13" s="575"/>
      <c r="AV13" s="341"/>
    </row>
    <row r="14" spans="1:56" ht="18.75" customHeight="1" x14ac:dyDescent="0.2">
      <c r="A14" s="624">
        <v>4</v>
      </c>
      <c r="B14" s="721" t="s">
        <v>192</v>
      </c>
      <c r="C14" s="332" t="s">
        <v>212</v>
      </c>
      <c r="D14" s="468">
        <f t="shared" si="0"/>
        <v>71</v>
      </c>
      <c r="E14" s="404">
        <v>16728</v>
      </c>
      <c r="F14" s="331">
        <f t="shared" si="1"/>
        <v>2</v>
      </c>
      <c r="G14" s="331">
        <f t="shared" si="2"/>
        <v>0</v>
      </c>
      <c r="H14" s="331">
        <f t="shared" si="3"/>
        <v>1</v>
      </c>
      <c r="I14" s="331">
        <f t="shared" si="4"/>
        <v>3</v>
      </c>
      <c r="J14" s="331">
        <f t="shared" si="5"/>
        <v>7</v>
      </c>
      <c r="K14" s="331"/>
      <c r="L14" s="331"/>
      <c r="M14" s="331"/>
      <c r="N14" s="331"/>
      <c r="O14" s="331"/>
      <c r="P14" s="331"/>
      <c r="Q14" s="331"/>
      <c r="R14" s="331"/>
      <c r="S14" s="331"/>
      <c r="T14" s="331"/>
      <c r="U14" s="331"/>
      <c r="V14" s="331"/>
      <c r="W14" s="331"/>
      <c r="X14" s="331"/>
      <c r="Y14" s="331"/>
      <c r="Z14" s="331"/>
      <c r="AA14" s="331"/>
      <c r="AB14" s="331"/>
      <c r="AC14" s="331"/>
      <c r="AD14" s="331"/>
      <c r="AE14" s="331">
        <v>1</v>
      </c>
      <c r="AF14" s="331">
        <v>2</v>
      </c>
      <c r="AG14" s="331"/>
      <c r="AH14" s="331"/>
      <c r="AI14" s="722"/>
      <c r="AJ14" s="327"/>
      <c r="AK14" s="327"/>
      <c r="AL14" s="573"/>
      <c r="AM14" s="308"/>
      <c r="AN14" s="308"/>
      <c r="AO14" s="308"/>
      <c r="AP14" s="308"/>
      <c r="AQ14" s="308"/>
      <c r="AR14" s="723"/>
      <c r="AS14" s="335"/>
      <c r="AT14" s="336"/>
      <c r="AU14" s="575"/>
      <c r="AV14" s="341"/>
    </row>
    <row r="15" spans="1:56" s="330" customFormat="1" ht="18.75" customHeight="1" x14ac:dyDescent="0.2">
      <c r="A15" s="624">
        <v>23</v>
      </c>
      <c r="B15" s="721" t="s">
        <v>368</v>
      </c>
      <c r="C15" s="332" t="s">
        <v>244</v>
      </c>
      <c r="D15" s="468">
        <f t="shared" si="0"/>
        <v>76</v>
      </c>
      <c r="E15" s="404">
        <v>14983</v>
      </c>
      <c r="F15" s="331">
        <f t="shared" si="1"/>
        <v>2</v>
      </c>
      <c r="G15" s="331">
        <f t="shared" si="2"/>
        <v>0</v>
      </c>
      <c r="H15" s="331">
        <f t="shared" si="3"/>
        <v>1</v>
      </c>
      <c r="I15" s="331">
        <f t="shared" si="4"/>
        <v>3</v>
      </c>
      <c r="J15" s="331">
        <f t="shared" si="5"/>
        <v>7</v>
      </c>
      <c r="K15" s="331"/>
      <c r="L15" s="331"/>
      <c r="M15" s="331"/>
      <c r="N15" s="331"/>
      <c r="O15" s="331"/>
      <c r="P15" s="331">
        <v>1</v>
      </c>
      <c r="Q15" s="331"/>
      <c r="R15" s="331"/>
      <c r="S15" s="331"/>
      <c r="T15" s="331">
        <v>1</v>
      </c>
      <c r="U15" s="331"/>
      <c r="V15" s="331"/>
      <c r="W15" s="331"/>
      <c r="X15" s="331"/>
      <c r="Y15" s="331"/>
      <c r="Z15" s="331"/>
      <c r="AA15" s="331"/>
      <c r="AB15" s="331"/>
      <c r="AC15" s="331"/>
      <c r="AD15" s="331"/>
      <c r="AE15" s="331"/>
      <c r="AF15" s="331">
        <v>1</v>
      </c>
      <c r="AG15" s="331"/>
      <c r="AH15" s="331"/>
      <c r="AI15" s="327"/>
      <c r="AJ15" s="327"/>
      <c r="AK15" s="327"/>
      <c r="AL15" s="573"/>
      <c r="AM15" s="308"/>
      <c r="AN15" s="308"/>
      <c r="AO15" s="308"/>
      <c r="AP15" s="308"/>
      <c r="AQ15" s="308"/>
      <c r="AR15" s="723"/>
      <c r="AS15" s="335"/>
      <c r="AT15" s="336"/>
      <c r="AU15" s="575"/>
      <c r="AV15" s="341"/>
    </row>
    <row r="16" spans="1:56" ht="18.75" customHeight="1" x14ac:dyDescent="0.2">
      <c r="A16" s="624">
        <v>5</v>
      </c>
      <c r="B16" s="721" t="s">
        <v>650</v>
      </c>
      <c r="C16" s="332" t="s">
        <v>212</v>
      </c>
      <c r="D16" s="468">
        <f t="shared" si="0"/>
        <v>77</v>
      </c>
      <c r="E16" s="404">
        <v>14653</v>
      </c>
      <c r="F16" s="331">
        <f t="shared" si="1"/>
        <v>1</v>
      </c>
      <c r="G16" s="331">
        <f t="shared" si="2"/>
        <v>1</v>
      </c>
      <c r="H16" s="331">
        <f t="shared" si="3"/>
        <v>1</v>
      </c>
      <c r="I16" s="331">
        <f t="shared" si="4"/>
        <v>3</v>
      </c>
      <c r="J16" s="331">
        <f t="shared" si="5"/>
        <v>6</v>
      </c>
      <c r="K16" s="331"/>
      <c r="L16" s="331"/>
      <c r="M16" s="331"/>
      <c r="N16" s="331"/>
      <c r="O16" s="331"/>
      <c r="P16" s="331"/>
      <c r="Q16" s="331"/>
      <c r="R16" s="331"/>
      <c r="S16" s="331"/>
      <c r="T16" s="331"/>
      <c r="U16" s="331">
        <v>1</v>
      </c>
      <c r="V16" s="331"/>
      <c r="W16" s="331"/>
      <c r="X16" s="331"/>
      <c r="Y16" s="331"/>
      <c r="Z16" s="331"/>
      <c r="AA16" s="331"/>
      <c r="AB16" s="331"/>
      <c r="AC16" s="331"/>
      <c r="AD16" s="331"/>
      <c r="AE16" s="331">
        <v>1</v>
      </c>
      <c r="AF16" s="331">
        <v>1</v>
      </c>
      <c r="AG16" s="331"/>
      <c r="AH16" s="331"/>
      <c r="AI16" s="722"/>
      <c r="AJ16" s="327"/>
      <c r="AK16" s="327"/>
      <c r="AL16" s="573"/>
      <c r="AM16" s="308"/>
      <c r="AN16" s="308"/>
      <c r="AO16" s="308"/>
      <c r="AP16" s="308"/>
      <c r="AQ16" s="308"/>
      <c r="AR16" s="723"/>
      <c r="AS16" s="335"/>
      <c r="AT16" s="336"/>
      <c r="AU16" s="575"/>
      <c r="AV16" s="341"/>
    </row>
    <row r="17" spans="1:54" ht="18.75" customHeight="1" x14ac:dyDescent="0.2">
      <c r="A17" s="624">
        <v>49</v>
      </c>
      <c r="B17" s="721" t="s">
        <v>351</v>
      </c>
      <c r="C17" s="332" t="s">
        <v>253</v>
      </c>
      <c r="D17" s="468">
        <f t="shared" si="0"/>
        <v>73</v>
      </c>
      <c r="E17" s="404">
        <v>16037</v>
      </c>
      <c r="F17" s="331">
        <f t="shared" si="1"/>
        <v>1</v>
      </c>
      <c r="G17" s="331">
        <f t="shared" si="2"/>
        <v>0</v>
      </c>
      <c r="H17" s="331">
        <f t="shared" si="3"/>
        <v>2</v>
      </c>
      <c r="I17" s="331">
        <f t="shared" si="4"/>
        <v>3</v>
      </c>
      <c r="J17" s="331">
        <f t="shared" si="5"/>
        <v>5</v>
      </c>
      <c r="K17" s="331"/>
      <c r="L17" s="331"/>
      <c r="M17" s="331"/>
      <c r="N17" s="331"/>
      <c r="O17" s="331"/>
      <c r="P17" s="331"/>
      <c r="Q17" s="331"/>
      <c r="R17" s="331"/>
      <c r="S17" s="331"/>
      <c r="T17" s="331"/>
      <c r="U17" s="331"/>
      <c r="V17" s="331">
        <v>1</v>
      </c>
      <c r="W17" s="331"/>
      <c r="X17" s="331"/>
      <c r="Y17" s="331"/>
      <c r="Z17" s="331"/>
      <c r="AA17" s="331"/>
      <c r="AB17" s="331">
        <v>1</v>
      </c>
      <c r="AC17" s="331"/>
      <c r="AD17" s="331"/>
      <c r="AE17" s="331"/>
      <c r="AF17" s="331">
        <v>1</v>
      </c>
      <c r="AG17" s="331"/>
      <c r="AH17" s="331"/>
      <c r="AI17" s="345"/>
      <c r="AJ17" s="779"/>
      <c r="AK17" s="327"/>
      <c r="AL17" s="573"/>
      <c r="AM17" s="308"/>
      <c r="AN17" s="308"/>
      <c r="AO17" s="308"/>
      <c r="AP17" s="308"/>
      <c r="AQ17" s="308"/>
      <c r="AR17" s="723"/>
      <c r="AS17" s="335"/>
      <c r="AT17" s="336"/>
      <c r="AU17" s="576"/>
      <c r="AV17" s="576"/>
      <c r="AW17" s="366"/>
      <c r="AX17" s="366"/>
      <c r="AY17" s="366"/>
      <c r="AZ17" s="366"/>
      <c r="BA17" s="366"/>
      <c r="BB17" s="366"/>
    </row>
    <row r="18" spans="1:54" s="330" customFormat="1" ht="18.75" customHeight="1" x14ac:dyDescent="0.2">
      <c r="A18" s="624">
        <v>11</v>
      </c>
      <c r="B18" s="791" t="s">
        <v>242</v>
      </c>
      <c r="C18" s="332" t="s">
        <v>374</v>
      </c>
      <c r="D18" s="333">
        <f t="shared" si="0"/>
        <v>72</v>
      </c>
      <c r="E18" s="404">
        <v>16405</v>
      </c>
      <c r="F18" s="331">
        <f t="shared" si="1"/>
        <v>2</v>
      </c>
      <c r="G18" s="331">
        <f t="shared" si="2"/>
        <v>0</v>
      </c>
      <c r="H18" s="331">
        <f t="shared" si="3"/>
        <v>0</v>
      </c>
      <c r="I18" s="331">
        <f t="shared" si="4"/>
        <v>2</v>
      </c>
      <c r="J18" s="331">
        <f t="shared" si="5"/>
        <v>6</v>
      </c>
      <c r="K18" s="470"/>
      <c r="L18" s="470"/>
      <c r="M18" s="470"/>
      <c r="N18" s="470"/>
      <c r="O18" s="470"/>
      <c r="P18" s="470"/>
      <c r="Q18" s="470"/>
      <c r="R18" s="470"/>
      <c r="S18" s="470"/>
      <c r="T18" s="470"/>
      <c r="U18" s="470"/>
      <c r="V18" s="470"/>
      <c r="W18" s="470"/>
      <c r="X18" s="470"/>
      <c r="Y18" s="470"/>
      <c r="Z18" s="331">
        <v>1</v>
      </c>
      <c r="AA18" s="470"/>
      <c r="AB18" s="331"/>
      <c r="AC18" s="470"/>
      <c r="AD18" s="470"/>
      <c r="AE18" s="470"/>
      <c r="AF18" s="331">
        <v>1</v>
      </c>
      <c r="AG18" s="470"/>
      <c r="AH18" s="470"/>
      <c r="AI18" s="792"/>
      <c r="AJ18" s="768"/>
      <c r="AK18" s="768"/>
      <c r="AL18" s="766"/>
      <c r="AM18" s="728"/>
      <c r="AN18" s="728"/>
      <c r="AO18" s="728"/>
      <c r="AP18" s="728"/>
      <c r="AQ18" s="728"/>
      <c r="AR18" s="793"/>
      <c r="AS18" s="777"/>
      <c r="AT18" s="730"/>
      <c r="AU18" s="575"/>
      <c r="AV18" s="341"/>
    </row>
    <row r="19" spans="1:54" s="330" customFormat="1" ht="18.75" customHeight="1" x14ac:dyDescent="0.2">
      <c r="A19" s="624">
        <v>24</v>
      </c>
      <c r="B19" s="721" t="s">
        <v>339</v>
      </c>
      <c r="C19" s="332" t="s">
        <v>230</v>
      </c>
      <c r="D19" s="468">
        <f t="shared" si="0"/>
        <v>73</v>
      </c>
      <c r="E19" s="404">
        <v>16050</v>
      </c>
      <c r="F19" s="331">
        <f t="shared" si="1"/>
        <v>2</v>
      </c>
      <c r="G19" s="331">
        <f t="shared" si="2"/>
        <v>0</v>
      </c>
      <c r="H19" s="331">
        <f t="shared" si="3"/>
        <v>0</v>
      </c>
      <c r="I19" s="331">
        <f t="shared" si="4"/>
        <v>2</v>
      </c>
      <c r="J19" s="331">
        <f t="shared" si="5"/>
        <v>6</v>
      </c>
      <c r="K19" s="331"/>
      <c r="L19" s="331"/>
      <c r="M19" s="331"/>
      <c r="N19" s="331"/>
      <c r="O19" s="331"/>
      <c r="P19" s="331"/>
      <c r="Q19" s="331"/>
      <c r="R19" s="331"/>
      <c r="S19" s="331"/>
      <c r="T19" s="331"/>
      <c r="U19" s="331"/>
      <c r="V19" s="331"/>
      <c r="W19" s="331"/>
      <c r="X19" s="331"/>
      <c r="Y19" s="331"/>
      <c r="Z19" s="331">
        <v>1</v>
      </c>
      <c r="AA19" s="331"/>
      <c r="AB19" s="331"/>
      <c r="AC19" s="331">
        <v>1</v>
      </c>
      <c r="AD19" s="331"/>
      <c r="AE19" s="331"/>
      <c r="AF19" s="331"/>
      <c r="AG19" s="331"/>
      <c r="AH19" s="331"/>
      <c r="AI19" s="722"/>
      <c r="AJ19" s="327"/>
      <c r="AK19" s="327"/>
      <c r="AL19" s="573"/>
      <c r="AM19" s="308"/>
      <c r="AN19" s="308"/>
      <c r="AO19" s="308"/>
      <c r="AP19" s="308"/>
      <c r="AQ19" s="308"/>
      <c r="AR19" s="723"/>
      <c r="AS19" s="335"/>
      <c r="AT19" s="336"/>
      <c r="AU19" s="575"/>
      <c r="AV19" s="341"/>
    </row>
    <row r="20" spans="1:54" ht="18.75" customHeight="1" x14ac:dyDescent="0.2">
      <c r="A20" s="624">
        <v>25</v>
      </c>
      <c r="B20" s="721" t="s">
        <v>195</v>
      </c>
      <c r="C20" s="332" t="s">
        <v>683</v>
      </c>
      <c r="D20" s="468">
        <f t="shared" si="0"/>
        <v>74</v>
      </c>
      <c r="E20" s="404">
        <v>15743</v>
      </c>
      <c r="F20" s="331">
        <f t="shared" si="1"/>
        <v>2</v>
      </c>
      <c r="G20" s="331">
        <f t="shared" si="2"/>
        <v>0</v>
      </c>
      <c r="H20" s="331">
        <f t="shared" si="3"/>
        <v>0</v>
      </c>
      <c r="I20" s="331">
        <f t="shared" si="4"/>
        <v>2</v>
      </c>
      <c r="J20" s="331">
        <f t="shared" si="5"/>
        <v>6</v>
      </c>
      <c r="K20" s="331"/>
      <c r="L20" s="331"/>
      <c r="M20" s="331"/>
      <c r="N20" s="331"/>
      <c r="O20" s="331"/>
      <c r="P20" s="331"/>
      <c r="Q20" s="331"/>
      <c r="R20" s="331"/>
      <c r="S20" s="331"/>
      <c r="T20" s="331">
        <v>1</v>
      </c>
      <c r="U20" s="331"/>
      <c r="V20" s="331"/>
      <c r="W20" s="331"/>
      <c r="X20" s="331"/>
      <c r="Y20" s="331"/>
      <c r="Z20" s="331">
        <v>1</v>
      </c>
      <c r="AA20" s="331"/>
      <c r="AB20" s="331"/>
      <c r="AC20" s="331"/>
      <c r="AD20" s="331"/>
      <c r="AE20" s="331"/>
      <c r="AF20" s="331"/>
      <c r="AG20" s="331"/>
      <c r="AH20" s="331"/>
      <c r="AI20" s="327"/>
      <c r="AJ20" s="327"/>
      <c r="AK20" s="327"/>
      <c r="AL20" s="573"/>
      <c r="AM20" s="308"/>
      <c r="AN20" s="308"/>
      <c r="AO20" s="308"/>
      <c r="AP20" s="308"/>
      <c r="AQ20" s="308"/>
      <c r="AR20" s="723"/>
      <c r="AS20" s="335"/>
      <c r="AT20" s="336"/>
      <c r="AU20" s="575"/>
      <c r="AV20" s="341"/>
    </row>
    <row r="21" spans="1:54" s="330" customFormat="1" ht="18.75" customHeight="1" x14ac:dyDescent="0.2">
      <c r="A21" s="624">
        <v>57</v>
      </c>
      <c r="B21" s="721" t="s">
        <v>200</v>
      </c>
      <c r="C21" s="332" t="s">
        <v>216</v>
      </c>
      <c r="D21" s="468">
        <f t="shared" si="0"/>
        <v>71</v>
      </c>
      <c r="E21" s="404">
        <v>16696</v>
      </c>
      <c r="F21" s="331">
        <f t="shared" si="1"/>
        <v>2</v>
      </c>
      <c r="G21" s="331">
        <f t="shared" si="2"/>
        <v>0</v>
      </c>
      <c r="H21" s="331">
        <f t="shared" si="3"/>
        <v>0</v>
      </c>
      <c r="I21" s="331">
        <f t="shared" si="4"/>
        <v>2</v>
      </c>
      <c r="J21" s="331">
        <f t="shared" si="5"/>
        <v>6</v>
      </c>
      <c r="K21" s="331"/>
      <c r="L21" s="331"/>
      <c r="M21" s="331"/>
      <c r="N21" s="331">
        <v>2</v>
      </c>
      <c r="O21" s="331"/>
      <c r="P21" s="331"/>
      <c r="Q21" s="331"/>
      <c r="R21" s="331"/>
      <c r="S21" s="331"/>
      <c r="T21" s="331"/>
      <c r="U21" s="331"/>
      <c r="V21" s="331"/>
      <c r="W21" s="331"/>
      <c r="X21" s="331"/>
      <c r="Y21" s="331"/>
      <c r="Z21" s="331"/>
      <c r="AA21" s="331"/>
      <c r="AB21" s="331"/>
      <c r="AC21" s="331"/>
      <c r="AD21" s="331"/>
      <c r="AE21" s="331"/>
      <c r="AF21" s="331"/>
      <c r="AG21" s="331"/>
      <c r="AH21" s="331"/>
      <c r="AI21" s="722"/>
      <c r="AJ21" s="327"/>
      <c r="AK21" s="327"/>
      <c r="AL21" s="573"/>
      <c r="AM21" s="308"/>
      <c r="AN21" s="308"/>
      <c r="AO21" s="308"/>
      <c r="AP21" s="308"/>
      <c r="AQ21" s="308"/>
      <c r="AR21" s="723"/>
      <c r="AS21" s="335"/>
      <c r="AT21" s="336"/>
      <c r="AU21" s="575"/>
      <c r="AV21" s="341"/>
    </row>
    <row r="22" spans="1:54" ht="18.75" customHeight="1" x14ac:dyDescent="0.2">
      <c r="A22" s="624">
        <v>38</v>
      </c>
      <c r="B22" s="721" t="s">
        <v>323</v>
      </c>
      <c r="C22" s="332" t="s">
        <v>385</v>
      </c>
      <c r="D22" s="468">
        <f t="shared" si="0"/>
        <v>76</v>
      </c>
      <c r="E22" s="404">
        <v>14722</v>
      </c>
      <c r="F22" s="331">
        <f t="shared" si="1"/>
        <v>1</v>
      </c>
      <c r="G22" s="331">
        <f t="shared" si="2"/>
        <v>1</v>
      </c>
      <c r="H22" s="331">
        <f t="shared" si="3"/>
        <v>0</v>
      </c>
      <c r="I22" s="331">
        <f t="shared" si="4"/>
        <v>2</v>
      </c>
      <c r="J22" s="331">
        <f t="shared" si="5"/>
        <v>5</v>
      </c>
      <c r="K22" s="331"/>
      <c r="L22" s="331"/>
      <c r="M22" s="331"/>
      <c r="N22" s="331"/>
      <c r="O22" s="331"/>
      <c r="P22" s="331"/>
      <c r="Q22" s="331"/>
      <c r="R22" s="331"/>
      <c r="S22" s="331"/>
      <c r="T22" s="331"/>
      <c r="U22" s="331"/>
      <c r="V22" s="331"/>
      <c r="W22" s="331"/>
      <c r="X22" s="331"/>
      <c r="Y22" s="331"/>
      <c r="Z22" s="331">
        <v>1</v>
      </c>
      <c r="AA22" s="331">
        <v>1</v>
      </c>
      <c r="AB22" s="331"/>
      <c r="AC22" s="331"/>
      <c r="AD22" s="331"/>
      <c r="AE22" s="331"/>
      <c r="AF22" s="331"/>
      <c r="AG22" s="331"/>
      <c r="AH22" s="331"/>
      <c r="AI22" s="345"/>
      <c r="AJ22" s="779"/>
      <c r="AK22" s="779"/>
      <c r="AL22" s="573"/>
      <c r="AM22" s="308"/>
      <c r="AN22" s="308"/>
      <c r="AO22" s="308"/>
      <c r="AP22" s="308"/>
      <c r="AQ22" s="308"/>
      <c r="AR22" s="723"/>
      <c r="AS22" s="335"/>
      <c r="AT22" s="336"/>
      <c r="AU22" s="576"/>
      <c r="AV22" s="576"/>
      <c r="AW22" s="366"/>
      <c r="AX22" s="366"/>
      <c r="AY22" s="366"/>
      <c r="AZ22" s="366"/>
      <c r="BA22" s="366"/>
      <c r="BB22" s="366"/>
    </row>
    <row r="23" spans="1:54" s="330" customFormat="1" ht="18.75" customHeight="1" x14ac:dyDescent="0.2">
      <c r="A23" s="624">
        <v>58</v>
      </c>
      <c r="B23" s="721" t="s">
        <v>393</v>
      </c>
      <c r="C23" s="332" t="s">
        <v>255</v>
      </c>
      <c r="D23" s="468">
        <f t="shared" si="0"/>
        <v>73</v>
      </c>
      <c r="E23" s="404">
        <v>15995</v>
      </c>
      <c r="F23" s="331">
        <f t="shared" si="1"/>
        <v>1</v>
      </c>
      <c r="G23" s="331">
        <f t="shared" si="2"/>
        <v>1</v>
      </c>
      <c r="H23" s="331">
        <f t="shared" si="3"/>
        <v>0</v>
      </c>
      <c r="I23" s="331">
        <f t="shared" si="4"/>
        <v>2</v>
      </c>
      <c r="J23" s="331">
        <f t="shared" si="5"/>
        <v>5</v>
      </c>
      <c r="K23" s="331"/>
      <c r="L23" s="331"/>
      <c r="M23" s="331"/>
      <c r="N23" s="331"/>
      <c r="O23" s="331"/>
      <c r="P23" s="331"/>
      <c r="Q23" s="331"/>
      <c r="R23" s="331"/>
      <c r="S23" s="331"/>
      <c r="T23" s="331"/>
      <c r="U23" s="331"/>
      <c r="V23" s="331"/>
      <c r="W23" s="331"/>
      <c r="X23" s="331"/>
      <c r="Y23" s="331"/>
      <c r="Z23" s="331"/>
      <c r="AA23" s="331">
        <v>1</v>
      </c>
      <c r="AB23" s="331"/>
      <c r="AC23" s="331"/>
      <c r="AD23" s="331"/>
      <c r="AE23" s="331"/>
      <c r="AF23" s="331">
        <v>1</v>
      </c>
      <c r="AG23" s="331"/>
      <c r="AH23" s="331"/>
      <c r="AI23" s="722"/>
      <c r="AJ23" s="327"/>
      <c r="AK23" s="327"/>
      <c r="AL23" s="573"/>
      <c r="AM23" s="308"/>
      <c r="AN23" s="308"/>
      <c r="AO23" s="308"/>
      <c r="AP23" s="308"/>
      <c r="AQ23" s="308"/>
      <c r="AR23" s="723"/>
      <c r="AS23" s="335"/>
      <c r="AT23" s="336"/>
      <c r="AU23" s="575"/>
      <c r="AV23" s="341"/>
    </row>
    <row r="24" spans="1:54" s="330" customFormat="1" ht="18.75" customHeight="1" x14ac:dyDescent="0.2">
      <c r="A24" s="624">
        <v>26</v>
      </c>
      <c r="B24" s="721" t="s">
        <v>210</v>
      </c>
      <c r="C24" s="332" t="s">
        <v>244</v>
      </c>
      <c r="D24" s="468">
        <f t="shared" si="0"/>
        <v>74</v>
      </c>
      <c r="E24" s="404">
        <v>15613</v>
      </c>
      <c r="F24" s="331">
        <f t="shared" si="1"/>
        <v>1</v>
      </c>
      <c r="G24" s="331">
        <f t="shared" si="2"/>
        <v>0</v>
      </c>
      <c r="H24" s="331">
        <f t="shared" si="3"/>
        <v>1</v>
      </c>
      <c r="I24" s="331">
        <f t="shared" si="4"/>
        <v>2</v>
      </c>
      <c r="J24" s="331">
        <f t="shared" si="5"/>
        <v>4</v>
      </c>
      <c r="K24" s="331"/>
      <c r="L24" s="331"/>
      <c r="M24" s="331"/>
      <c r="N24" s="331"/>
      <c r="O24" s="331"/>
      <c r="P24" s="331">
        <v>1</v>
      </c>
      <c r="Q24" s="331"/>
      <c r="R24" s="331"/>
      <c r="S24" s="331"/>
      <c r="T24" s="331"/>
      <c r="U24" s="331"/>
      <c r="V24" s="331"/>
      <c r="W24" s="331"/>
      <c r="X24" s="331"/>
      <c r="Y24" s="331"/>
      <c r="Z24" s="331"/>
      <c r="AA24" s="331"/>
      <c r="AB24" s="331"/>
      <c r="AC24" s="331"/>
      <c r="AD24" s="331"/>
      <c r="AE24" s="331"/>
      <c r="AF24" s="331">
        <v>1</v>
      </c>
      <c r="AG24" s="331"/>
      <c r="AH24" s="331"/>
      <c r="AI24" s="722"/>
      <c r="AJ24" s="327"/>
      <c r="AK24" s="327"/>
      <c r="AL24" s="573"/>
      <c r="AM24" s="308"/>
      <c r="AN24" s="308"/>
      <c r="AO24" s="308"/>
      <c r="AP24" s="308"/>
      <c r="AQ24" s="308"/>
      <c r="AR24" s="723"/>
      <c r="AS24" s="335"/>
      <c r="AT24" s="336"/>
      <c r="AU24" s="575"/>
      <c r="AV24" s="341"/>
    </row>
    <row r="25" spans="1:54" s="330" customFormat="1" ht="18.75" customHeight="1" x14ac:dyDescent="0.2">
      <c r="A25" s="624">
        <v>31</v>
      </c>
      <c r="B25" s="721" t="s">
        <v>312</v>
      </c>
      <c r="C25" s="332" t="s">
        <v>246</v>
      </c>
      <c r="D25" s="468">
        <f t="shared" si="0"/>
        <v>72</v>
      </c>
      <c r="E25" s="404">
        <v>16305</v>
      </c>
      <c r="F25" s="331">
        <f t="shared" si="1"/>
        <v>1</v>
      </c>
      <c r="G25" s="331">
        <f t="shared" si="2"/>
        <v>0</v>
      </c>
      <c r="H25" s="331">
        <f t="shared" si="3"/>
        <v>1</v>
      </c>
      <c r="I25" s="331">
        <f t="shared" si="4"/>
        <v>2</v>
      </c>
      <c r="J25" s="331">
        <f t="shared" si="5"/>
        <v>4</v>
      </c>
      <c r="K25" s="331"/>
      <c r="L25" s="331"/>
      <c r="M25" s="331"/>
      <c r="N25" s="331"/>
      <c r="O25" s="331"/>
      <c r="P25" s="331">
        <v>1</v>
      </c>
      <c r="Q25" s="331"/>
      <c r="R25" s="331"/>
      <c r="S25" s="331"/>
      <c r="T25" s="331">
        <v>1</v>
      </c>
      <c r="U25" s="331"/>
      <c r="V25" s="331"/>
      <c r="W25" s="331"/>
      <c r="X25" s="331"/>
      <c r="Y25" s="331"/>
      <c r="Z25" s="331"/>
      <c r="AA25" s="331"/>
      <c r="AB25" s="331"/>
      <c r="AC25" s="331"/>
      <c r="AD25" s="331"/>
      <c r="AE25" s="331"/>
      <c r="AF25" s="331"/>
      <c r="AG25" s="331"/>
      <c r="AH25" s="331"/>
      <c r="AI25" s="722"/>
      <c r="AJ25" s="327"/>
      <c r="AK25" s="327"/>
      <c r="AL25" s="573"/>
      <c r="AM25" s="308"/>
      <c r="AN25" s="308"/>
      <c r="AO25" s="308"/>
      <c r="AP25" s="308"/>
      <c r="AQ25" s="308"/>
      <c r="AR25" s="723"/>
      <c r="AS25" s="335"/>
      <c r="AT25" s="336"/>
      <c r="AU25" s="575"/>
      <c r="AV25" s="341"/>
    </row>
    <row r="26" spans="1:54" s="330" customFormat="1" ht="18.75" customHeight="1" x14ac:dyDescent="0.2">
      <c r="A26" s="624">
        <v>50</v>
      </c>
      <c r="B26" s="721" t="s">
        <v>228</v>
      </c>
      <c r="C26" s="332" t="s">
        <v>365</v>
      </c>
      <c r="D26" s="327">
        <f t="shared" si="0"/>
        <v>77</v>
      </c>
      <c r="E26" s="404">
        <v>14380</v>
      </c>
      <c r="F26" s="331">
        <f t="shared" si="1"/>
        <v>1</v>
      </c>
      <c r="G26" s="331">
        <f t="shared" si="2"/>
        <v>0</v>
      </c>
      <c r="H26" s="331">
        <f t="shared" si="3"/>
        <v>1</v>
      </c>
      <c r="I26" s="331">
        <f t="shared" si="4"/>
        <v>2</v>
      </c>
      <c r="J26" s="331">
        <f t="shared" si="5"/>
        <v>4</v>
      </c>
      <c r="K26" s="331"/>
      <c r="L26" s="331"/>
      <c r="M26" s="331"/>
      <c r="N26" s="331"/>
      <c r="O26" s="331"/>
      <c r="P26" s="331"/>
      <c r="Q26" s="331"/>
      <c r="R26" s="331"/>
      <c r="S26" s="331"/>
      <c r="T26" s="331"/>
      <c r="U26" s="331"/>
      <c r="V26" s="331">
        <v>1</v>
      </c>
      <c r="W26" s="331"/>
      <c r="X26" s="331"/>
      <c r="Y26" s="331"/>
      <c r="Z26" s="331"/>
      <c r="AA26" s="331"/>
      <c r="AB26" s="331"/>
      <c r="AC26" s="331"/>
      <c r="AD26" s="331"/>
      <c r="AE26" s="331"/>
      <c r="AF26" s="331">
        <v>1</v>
      </c>
      <c r="AG26" s="331"/>
      <c r="AH26" s="331"/>
      <c r="AI26" s="327"/>
      <c r="AJ26" s="327"/>
      <c r="AK26" s="327"/>
      <c r="AL26" s="731"/>
      <c r="AM26" s="732"/>
      <c r="AN26" s="732"/>
      <c r="AO26" s="732"/>
      <c r="AP26" s="732"/>
      <c r="AQ26" s="732"/>
      <c r="AR26" s="723"/>
      <c r="AS26" s="774"/>
      <c r="AT26" s="734"/>
      <c r="AU26" s="575"/>
      <c r="AV26" s="341"/>
    </row>
    <row r="27" spans="1:54" ht="18.75" customHeight="1" x14ac:dyDescent="0.2">
      <c r="A27" s="624">
        <v>6</v>
      </c>
      <c r="B27" s="721" t="s">
        <v>342</v>
      </c>
      <c r="C27" s="334" t="s">
        <v>237</v>
      </c>
      <c r="D27" s="468">
        <f t="shared" si="0"/>
        <v>72</v>
      </c>
      <c r="E27" s="404">
        <v>16528</v>
      </c>
      <c r="F27" s="331">
        <f t="shared" si="1"/>
        <v>0</v>
      </c>
      <c r="G27" s="331">
        <f t="shared" si="2"/>
        <v>1</v>
      </c>
      <c r="H27" s="331">
        <f t="shared" si="3"/>
        <v>1</v>
      </c>
      <c r="I27" s="331">
        <f t="shared" si="4"/>
        <v>2</v>
      </c>
      <c r="J27" s="331">
        <f t="shared" si="5"/>
        <v>3</v>
      </c>
      <c r="K27" s="331"/>
      <c r="L27" s="331"/>
      <c r="M27" s="331"/>
      <c r="N27" s="331"/>
      <c r="O27" s="331">
        <v>1</v>
      </c>
      <c r="P27" s="331">
        <v>1</v>
      </c>
      <c r="Q27" s="331"/>
      <c r="R27" s="331"/>
      <c r="S27" s="331"/>
      <c r="T27" s="331"/>
      <c r="U27" s="331"/>
      <c r="V27" s="331"/>
      <c r="W27" s="331"/>
      <c r="X27" s="331"/>
      <c r="Y27" s="331"/>
      <c r="Z27" s="331"/>
      <c r="AA27" s="331"/>
      <c r="AB27" s="331"/>
      <c r="AC27" s="331"/>
      <c r="AD27" s="331"/>
      <c r="AE27" s="331"/>
      <c r="AF27" s="331"/>
      <c r="AG27" s="331"/>
      <c r="AH27" s="331"/>
      <c r="AI27" s="722"/>
      <c r="AJ27" s="327"/>
      <c r="AK27" s="327"/>
      <c r="AL27" s="573"/>
      <c r="AM27" s="308"/>
      <c r="AN27" s="308"/>
      <c r="AO27" s="308"/>
      <c r="AP27" s="308"/>
      <c r="AQ27" s="308"/>
      <c r="AR27" s="723"/>
      <c r="AS27" s="335"/>
      <c r="AT27" s="336"/>
      <c r="AU27" s="575"/>
      <c r="AV27" s="576"/>
      <c r="AW27" s="366"/>
      <c r="AX27" s="366"/>
      <c r="AY27" s="366"/>
      <c r="AZ27" s="366"/>
      <c r="BA27" s="366"/>
      <c r="BB27" s="366"/>
    </row>
    <row r="28" spans="1:54" s="330" customFormat="1" ht="18.75" customHeight="1" x14ac:dyDescent="0.2">
      <c r="A28" s="624">
        <v>14</v>
      </c>
      <c r="B28" s="721" t="s">
        <v>377</v>
      </c>
      <c r="C28" s="332" t="s">
        <v>374</v>
      </c>
      <c r="D28" s="333">
        <f t="shared" si="0"/>
        <v>73</v>
      </c>
      <c r="E28" s="404">
        <v>16072</v>
      </c>
      <c r="F28" s="331">
        <f t="shared" si="1"/>
        <v>0</v>
      </c>
      <c r="G28" s="331">
        <f t="shared" si="2"/>
        <v>1</v>
      </c>
      <c r="H28" s="331">
        <f t="shared" si="3"/>
        <v>1</v>
      </c>
      <c r="I28" s="331">
        <f t="shared" si="4"/>
        <v>2</v>
      </c>
      <c r="J28" s="331">
        <f t="shared" si="5"/>
        <v>3</v>
      </c>
      <c r="K28" s="331"/>
      <c r="L28" s="331"/>
      <c r="M28" s="331"/>
      <c r="N28" s="331"/>
      <c r="O28" s="331"/>
      <c r="P28" s="331"/>
      <c r="Q28" s="331"/>
      <c r="R28" s="331"/>
      <c r="S28" s="331"/>
      <c r="T28" s="331"/>
      <c r="U28" s="331"/>
      <c r="V28" s="331"/>
      <c r="W28" s="331"/>
      <c r="X28" s="331"/>
      <c r="Y28" s="331"/>
      <c r="Z28" s="331"/>
      <c r="AA28" s="331"/>
      <c r="AB28" s="331">
        <v>1</v>
      </c>
      <c r="AC28" s="331"/>
      <c r="AD28" s="331"/>
      <c r="AE28" s="331"/>
      <c r="AF28" s="331"/>
      <c r="AG28" s="331">
        <v>1</v>
      </c>
      <c r="AH28" s="331"/>
      <c r="AI28" s="722"/>
      <c r="AJ28" s="327"/>
      <c r="AK28" s="327"/>
      <c r="AL28" s="573"/>
      <c r="AM28" s="308"/>
      <c r="AN28" s="308"/>
      <c r="AO28" s="308"/>
      <c r="AP28" s="308"/>
      <c r="AQ28" s="308"/>
      <c r="AR28" s="723"/>
      <c r="AS28" s="335"/>
      <c r="AT28" s="336"/>
      <c r="AU28" s="575"/>
      <c r="AV28" s="576"/>
      <c r="AW28" s="416"/>
      <c r="AX28" s="416"/>
      <c r="AY28" s="416"/>
      <c r="AZ28" s="416"/>
      <c r="BA28" s="416"/>
      <c r="BB28" s="416"/>
    </row>
    <row r="29" spans="1:54" ht="18.75" customHeight="1" x14ac:dyDescent="0.2">
      <c r="A29" s="624">
        <v>41</v>
      </c>
      <c r="B29" s="794" t="s">
        <v>386</v>
      </c>
      <c r="C29" s="332" t="s">
        <v>385</v>
      </c>
      <c r="D29" s="468">
        <f t="shared" si="0"/>
        <v>72</v>
      </c>
      <c r="E29" s="404">
        <v>16320</v>
      </c>
      <c r="F29" s="331">
        <f t="shared" si="1"/>
        <v>0</v>
      </c>
      <c r="G29" s="331">
        <f t="shared" si="2"/>
        <v>0</v>
      </c>
      <c r="H29" s="331">
        <f t="shared" si="3"/>
        <v>2</v>
      </c>
      <c r="I29" s="331">
        <f t="shared" si="4"/>
        <v>2</v>
      </c>
      <c r="J29" s="331">
        <f t="shared" si="5"/>
        <v>2</v>
      </c>
      <c r="K29" s="331"/>
      <c r="L29" s="331"/>
      <c r="M29" s="331"/>
      <c r="N29" s="331"/>
      <c r="O29" s="331"/>
      <c r="P29" s="331">
        <v>1</v>
      </c>
      <c r="Q29" s="331"/>
      <c r="R29" s="331"/>
      <c r="S29" s="331"/>
      <c r="T29" s="331"/>
      <c r="U29" s="331"/>
      <c r="V29" s="331">
        <v>1</v>
      </c>
      <c r="W29" s="331"/>
      <c r="X29" s="331"/>
      <c r="Y29" s="331"/>
      <c r="Z29" s="331"/>
      <c r="AA29" s="331"/>
      <c r="AB29" s="331"/>
      <c r="AC29" s="331"/>
      <c r="AD29" s="331"/>
      <c r="AE29" s="331"/>
      <c r="AF29" s="331"/>
      <c r="AG29" s="331"/>
      <c r="AH29" s="331"/>
      <c r="AI29" s="722"/>
      <c r="AJ29" s="327"/>
      <c r="AK29" s="327"/>
      <c r="AL29" s="573"/>
      <c r="AM29" s="308"/>
      <c r="AN29" s="308"/>
      <c r="AO29" s="308"/>
      <c r="AP29" s="308"/>
      <c r="AQ29" s="308"/>
      <c r="AR29" s="723"/>
      <c r="AS29" s="335"/>
      <c r="AT29" s="336"/>
      <c r="AU29" s="575"/>
      <c r="AV29" s="576"/>
      <c r="AW29" s="366"/>
      <c r="AX29" s="366"/>
      <c r="AY29" s="366"/>
      <c r="AZ29" s="366"/>
      <c r="BA29" s="366"/>
      <c r="BB29" s="366"/>
    </row>
    <row r="30" spans="1:54" s="330" customFormat="1" ht="18.75" customHeight="1" x14ac:dyDescent="0.2">
      <c r="A30" s="624">
        <v>12</v>
      </c>
      <c r="B30" s="721" t="s">
        <v>287</v>
      </c>
      <c r="C30" s="332" t="s">
        <v>374</v>
      </c>
      <c r="D30" s="333">
        <f t="shared" si="0"/>
        <v>77</v>
      </c>
      <c r="E30" s="404">
        <v>14558</v>
      </c>
      <c r="F30" s="331">
        <f t="shared" si="1"/>
        <v>1</v>
      </c>
      <c r="G30" s="331">
        <f t="shared" si="2"/>
        <v>0</v>
      </c>
      <c r="H30" s="331">
        <f t="shared" si="3"/>
        <v>0</v>
      </c>
      <c r="I30" s="331">
        <f t="shared" si="4"/>
        <v>1</v>
      </c>
      <c r="J30" s="331">
        <f t="shared" si="5"/>
        <v>3</v>
      </c>
      <c r="K30" s="331"/>
      <c r="L30" s="331"/>
      <c r="M30" s="331"/>
      <c r="N30" s="331"/>
      <c r="O30" s="331"/>
      <c r="P30" s="331"/>
      <c r="Q30" s="331"/>
      <c r="R30" s="331"/>
      <c r="S30" s="331"/>
      <c r="T30" s="331"/>
      <c r="U30" s="331"/>
      <c r="V30" s="331"/>
      <c r="W30" s="331"/>
      <c r="X30" s="331"/>
      <c r="Y30" s="331"/>
      <c r="Z30" s="331"/>
      <c r="AA30" s="331"/>
      <c r="AB30" s="331"/>
      <c r="AC30" s="331"/>
      <c r="AD30" s="331"/>
      <c r="AE30" s="331"/>
      <c r="AF30" s="331">
        <v>1</v>
      </c>
      <c r="AG30" s="331"/>
      <c r="AH30" s="331"/>
      <c r="AI30" s="722"/>
      <c r="AJ30" s="327"/>
      <c r="AK30" s="327"/>
      <c r="AL30" s="573"/>
      <c r="AM30" s="308"/>
      <c r="AN30" s="308"/>
      <c r="AO30" s="308"/>
      <c r="AP30" s="308"/>
      <c r="AQ30" s="308"/>
      <c r="AR30" s="723"/>
      <c r="AS30" s="335"/>
      <c r="AT30" s="336"/>
      <c r="AU30" s="575"/>
      <c r="AV30" s="576"/>
      <c r="AW30" s="416"/>
      <c r="AX30" s="416"/>
      <c r="AY30" s="416"/>
      <c r="AZ30" s="416"/>
      <c r="BA30" s="416"/>
      <c r="BB30" s="416"/>
    </row>
    <row r="31" spans="1:54" s="330" customFormat="1" ht="18.75" customHeight="1" x14ac:dyDescent="0.2">
      <c r="A31" s="624">
        <v>13</v>
      </c>
      <c r="B31" s="721" t="s">
        <v>668</v>
      </c>
      <c r="C31" s="332" t="s">
        <v>374</v>
      </c>
      <c r="D31" s="333">
        <f t="shared" si="0"/>
        <v>76</v>
      </c>
      <c r="E31" s="404">
        <v>15015</v>
      </c>
      <c r="F31" s="331">
        <f t="shared" si="1"/>
        <v>1</v>
      </c>
      <c r="G31" s="331">
        <f t="shared" si="2"/>
        <v>0</v>
      </c>
      <c r="H31" s="331">
        <f t="shared" si="3"/>
        <v>0</v>
      </c>
      <c r="I31" s="331">
        <f t="shared" si="4"/>
        <v>1</v>
      </c>
      <c r="J31" s="331">
        <f t="shared" si="5"/>
        <v>3</v>
      </c>
      <c r="K31" s="331"/>
      <c r="L31" s="331"/>
      <c r="M31" s="331"/>
      <c r="N31" s="331"/>
      <c r="O31" s="331"/>
      <c r="P31" s="331"/>
      <c r="Q31" s="331"/>
      <c r="R31" s="331"/>
      <c r="S31" s="331"/>
      <c r="T31" s="331"/>
      <c r="U31" s="331"/>
      <c r="V31" s="331"/>
      <c r="W31" s="331"/>
      <c r="X31" s="331"/>
      <c r="Y31" s="331"/>
      <c r="Z31" s="331">
        <v>1</v>
      </c>
      <c r="AA31" s="331"/>
      <c r="AB31" s="331"/>
      <c r="AC31" s="331"/>
      <c r="AD31" s="331"/>
      <c r="AE31" s="331"/>
      <c r="AF31" s="331"/>
      <c r="AG31" s="331"/>
      <c r="AH31" s="331"/>
      <c r="AI31" s="722"/>
      <c r="AJ31" s="327"/>
      <c r="AK31" s="327"/>
      <c r="AL31" s="573"/>
      <c r="AM31" s="308"/>
      <c r="AN31" s="308"/>
      <c r="AO31" s="308"/>
      <c r="AP31" s="308"/>
      <c r="AQ31" s="308"/>
      <c r="AR31" s="723"/>
      <c r="AS31" s="335"/>
      <c r="AT31" s="336"/>
      <c r="AU31" s="625"/>
      <c r="AV31" s="341"/>
    </row>
    <row r="32" spans="1:54" s="330" customFormat="1" ht="18.75" customHeight="1" x14ac:dyDescent="0.2">
      <c r="A32" s="624">
        <v>27</v>
      </c>
      <c r="B32" s="721" t="s">
        <v>672</v>
      </c>
      <c r="C32" s="332" t="s">
        <v>231</v>
      </c>
      <c r="D32" s="468">
        <f t="shared" si="0"/>
        <v>73</v>
      </c>
      <c r="E32" s="404">
        <v>15917</v>
      </c>
      <c r="F32" s="331">
        <f t="shared" si="1"/>
        <v>1</v>
      </c>
      <c r="G32" s="331">
        <f t="shared" si="2"/>
        <v>0</v>
      </c>
      <c r="H32" s="331">
        <f t="shared" si="3"/>
        <v>0</v>
      </c>
      <c r="I32" s="331">
        <f t="shared" si="4"/>
        <v>1</v>
      </c>
      <c r="J32" s="331">
        <f t="shared" si="5"/>
        <v>3</v>
      </c>
      <c r="K32" s="331"/>
      <c r="L32" s="331"/>
      <c r="M32" s="331"/>
      <c r="N32" s="331"/>
      <c r="O32" s="331"/>
      <c r="P32" s="331"/>
      <c r="Q32" s="331"/>
      <c r="R32" s="331"/>
      <c r="S32" s="331"/>
      <c r="T32" s="331"/>
      <c r="U32" s="331"/>
      <c r="V32" s="331"/>
      <c r="W32" s="331"/>
      <c r="X32" s="331"/>
      <c r="Y32" s="331"/>
      <c r="Z32" s="331"/>
      <c r="AA32" s="331"/>
      <c r="AB32" s="331"/>
      <c r="AC32" s="331">
        <v>1</v>
      </c>
      <c r="AD32" s="331"/>
      <c r="AE32" s="331"/>
      <c r="AF32" s="331"/>
      <c r="AG32" s="331"/>
      <c r="AH32" s="331"/>
      <c r="AI32" s="722"/>
      <c r="AJ32" s="327"/>
      <c r="AK32" s="327"/>
      <c r="AL32" s="573"/>
      <c r="AM32" s="308"/>
      <c r="AN32" s="308"/>
      <c r="AO32" s="308"/>
      <c r="AP32" s="308"/>
      <c r="AQ32" s="308"/>
      <c r="AR32" s="723"/>
      <c r="AS32" s="335"/>
      <c r="AT32" s="336"/>
      <c r="AU32" s="625"/>
      <c r="AV32" s="341"/>
    </row>
    <row r="33" spans="1:54" s="330" customFormat="1" ht="18.75" customHeight="1" x14ac:dyDescent="0.2">
      <c r="A33" s="624">
        <v>32</v>
      </c>
      <c r="B33" s="721" t="s">
        <v>631</v>
      </c>
      <c r="C33" s="332" t="s">
        <v>191</v>
      </c>
      <c r="D33" s="468">
        <f t="shared" si="0"/>
        <v>73</v>
      </c>
      <c r="E33" s="404">
        <v>15978</v>
      </c>
      <c r="F33" s="331">
        <f t="shared" si="1"/>
        <v>1</v>
      </c>
      <c r="G33" s="331">
        <f t="shared" si="2"/>
        <v>0</v>
      </c>
      <c r="H33" s="331">
        <f t="shared" si="3"/>
        <v>0</v>
      </c>
      <c r="I33" s="331">
        <f t="shared" si="4"/>
        <v>1</v>
      </c>
      <c r="J33" s="331">
        <f t="shared" si="5"/>
        <v>3</v>
      </c>
      <c r="K33" s="331"/>
      <c r="L33" s="331"/>
      <c r="M33" s="331"/>
      <c r="N33" s="331">
        <v>1</v>
      </c>
      <c r="O33" s="331"/>
      <c r="P33" s="331"/>
      <c r="Q33" s="331"/>
      <c r="R33" s="331"/>
      <c r="S33" s="331"/>
      <c r="T33" s="331"/>
      <c r="U33" s="331"/>
      <c r="V33" s="331"/>
      <c r="W33" s="331"/>
      <c r="X33" s="331"/>
      <c r="Y33" s="331"/>
      <c r="Z33" s="331"/>
      <c r="AA33" s="331"/>
      <c r="AB33" s="331"/>
      <c r="AC33" s="331"/>
      <c r="AD33" s="331"/>
      <c r="AE33" s="331"/>
      <c r="AF33" s="331"/>
      <c r="AG33" s="331"/>
      <c r="AH33" s="331"/>
      <c r="AI33" s="722"/>
      <c r="AJ33" s="327"/>
      <c r="AK33" s="327"/>
      <c r="AL33" s="573"/>
      <c r="AM33" s="308"/>
      <c r="AN33" s="308"/>
      <c r="AO33" s="308"/>
      <c r="AP33" s="308"/>
      <c r="AQ33" s="308"/>
      <c r="AR33" s="723"/>
      <c r="AS33" s="335"/>
      <c r="AT33" s="336"/>
      <c r="AU33" s="575"/>
      <c r="AV33" s="576"/>
      <c r="AW33" s="416"/>
      <c r="AX33" s="416"/>
      <c r="AY33" s="416"/>
      <c r="AZ33" s="416"/>
      <c r="BA33" s="416"/>
      <c r="BB33" s="416"/>
    </row>
    <row r="34" spans="1:54" ht="18.75" customHeight="1" x14ac:dyDescent="0.2">
      <c r="A34" s="624">
        <v>33</v>
      </c>
      <c r="B34" s="721" t="s">
        <v>621</v>
      </c>
      <c r="C34" s="332" t="s">
        <v>191</v>
      </c>
      <c r="D34" s="468">
        <f t="shared" si="0"/>
        <v>81</v>
      </c>
      <c r="E34" s="404">
        <v>13154</v>
      </c>
      <c r="F34" s="331">
        <f t="shared" si="1"/>
        <v>1</v>
      </c>
      <c r="G34" s="331">
        <f t="shared" si="2"/>
        <v>0</v>
      </c>
      <c r="H34" s="331">
        <f t="shared" si="3"/>
        <v>0</v>
      </c>
      <c r="I34" s="331">
        <f t="shared" si="4"/>
        <v>1</v>
      </c>
      <c r="J34" s="331">
        <f t="shared" si="5"/>
        <v>3</v>
      </c>
      <c r="K34" s="331"/>
      <c r="L34" s="331"/>
      <c r="M34" s="331"/>
      <c r="N34" s="331"/>
      <c r="O34" s="331"/>
      <c r="P34" s="331"/>
      <c r="Q34" s="331"/>
      <c r="R34" s="331"/>
      <c r="S34" s="331"/>
      <c r="T34" s="331"/>
      <c r="U34" s="331"/>
      <c r="V34" s="331"/>
      <c r="W34" s="331"/>
      <c r="X34" s="331"/>
      <c r="Y34" s="331"/>
      <c r="Z34" s="331"/>
      <c r="AA34" s="331"/>
      <c r="AB34" s="331"/>
      <c r="AC34" s="331"/>
      <c r="AD34" s="331"/>
      <c r="AE34" s="331"/>
      <c r="AF34" s="331">
        <v>1</v>
      </c>
      <c r="AG34" s="331"/>
      <c r="AH34" s="331"/>
      <c r="AI34" s="722"/>
      <c r="AJ34" s="327"/>
      <c r="AK34" s="327"/>
      <c r="AL34" s="573"/>
      <c r="AM34" s="308"/>
      <c r="AN34" s="308"/>
      <c r="AO34" s="308"/>
      <c r="AP34" s="308"/>
      <c r="AQ34" s="308"/>
      <c r="AR34" s="723"/>
      <c r="AS34" s="335"/>
      <c r="AT34" s="336"/>
      <c r="AU34" s="575"/>
      <c r="AV34" s="341"/>
    </row>
    <row r="35" spans="1:54" ht="18.75" customHeight="1" x14ac:dyDescent="0.2">
      <c r="A35" s="624">
        <v>39</v>
      </c>
      <c r="B35" s="721" t="s">
        <v>632</v>
      </c>
      <c r="C35" s="332" t="s">
        <v>385</v>
      </c>
      <c r="D35" s="468">
        <f t="shared" si="0"/>
        <v>74</v>
      </c>
      <c r="E35" s="404">
        <v>15451</v>
      </c>
      <c r="F35" s="331">
        <f t="shared" si="1"/>
        <v>1</v>
      </c>
      <c r="G35" s="331">
        <f t="shared" si="2"/>
        <v>0</v>
      </c>
      <c r="H35" s="331">
        <f t="shared" si="3"/>
        <v>0</v>
      </c>
      <c r="I35" s="331">
        <f t="shared" si="4"/>
        <v>1</v>
      </c>
      <c r="J35" s="331">
        <f t="shared" si="5"/>
        <v>3</v>
      </c>
      <c r="K35" s="331"/>
      <c r="L35" s="331"/>
      <c r="M35" s="331"/>
      <c r="N35" s="331"/>
      <c r="O35" s="331"/>
      <c r="P35" s="331"/>
      <c r="Q35" s="331"/>
      <c r="R35" s="331"/>
      <c r="S35" s="331"/>
      <c r="T35" s="331"/>
      <c r="U35" s="331"/>
      <c r="V35" s="331"/>
      <c r="W35" s="331"/>
      <c r="X35" s="331"/>
      <c r="Y35" s="331"/>
      <c r="Z35" s="331">
        <v>1</v>
      </c>
      <c r="AA35" s="331"/>
      <c r="AB35" s="331"/>
      <c r="AC35" s="331"/>
      <c r="AD35" s="331"/>
      <c r="AE35" s="331"/>
      <c r="AF35" s="331"/>
      <c r="AG35" s="331"/>
      <c r="AH35" s="331"/>
      <c r="AI35" s="722"/>
      <c r="AJ35" s="327"/>
      <c r="AK35" s="327"/>
      <c r="AL35" s="573"/>
      <c r="AM35" s="308"/>
      <c r="AN35" s="308"/>
      <c r="AO35" s="308"/>
      <c r="AP35" s="308"/>
      <c r="AQ35" s="308"/>
      <c r="AR35" s="723"/>
      <c r="AS35" s="335"/>
      <c r="AT35" s="336"/>
      <c r="AU35" s="575"/>
      <c r="AV35" s="576"/>
      <c r="AW35" s="366"/>
      <c r="AX35" s="366"/>
      <c r="AY35" s="366"/>
      <c r="AZ35" s="366"/>
      <c r="BA35" s="366"/>
      <c r="BB35" s="366"/>
    </row>
    <row r="36" spans="1:54" s="330" customFormat="1" ht="18.75" customHeight="1" x14ac:dyDescent="0.2">
      <c r="A36" s="624">
        <v>40</v>
      </c>
      <c r="B36" s="721" t="s">
        <v>185</v>
      </c>
      <c r="C36" s="332" t="s">
        <v>385</v>
      </c>
      <c r="D36" s="468">
        <f t="shared" si="0"/>
        <v>72</v>
      </c>
      <c r="E36" s="404">
        <v>16439</v>
      </c>
      <c r="F36" s="331">
        <f t="shared" si="1"/>
        <v>1</v>
      </c>
      <c r="G36" s="331">
        <f t="shared" si="2"/>
        <v>0</v>
      </c>
      <c r="H36" s="331">
        <f t="shared" si="3"/>
        <v>0</v>
      </c>
      <c r="I36" s="331">
        <f t="shared" si="4"/>
        <v>1</v>
      </c>
      <c r="J36" s="331">
        <f t="shared" si="5"/>
        <v>3</v>
      </c>
      <c r="K36" s="331"/>
      <c r="L36" s="331"/>
      <c r="M36" s="331"/>
      <c r="N36" s="331">
        <v>1</v>
      </c>
      <c r="O36" s="331"/>
      <c r="P36" s="331"/>
      <c r="Q36" s="331"/>
      <c r="R36" s="331"/>
      <c r="S36" s="331"/>
      <c r="T36" s="331"/>
      <c r="U36" s="331"/>
      <c r="V36" s="331"/>
      <c r="W36" s="331"/>
      <c r="X36" s="331"/>
      <c r="Y36" s="331"/>
      <c r="Z36" s="331"/>
      <c r="AA36" s="331"/>
      <c r="AB36" s="331"/>
      <c r="AC36" s="331"/>
      <c r="AD36" s="331"/>
      <c r="AE36" s="331"/>
      <c r="AF36" s="331"/>
      <c r="AG36" s="331"/>
      <c r="AH36" s="331"/>
      <c r="AI36" s="722"/>
      <c r="AJ36" s="327"/>
      <c r="AK36" s="327"/>
      <c r="AL36" s="573"/>
      <c r="AM36" s="308"/>
      <c r="AN36" s="308"/>
      <c r="AO36" s="308"/>
      <c r="AP36" s="308"/>
      <c r="AQ36" s="308"/>
      <c r="AR36" s="723"/>
      <c r="AS36" s="335"/>
      <c r="AT36" s="336"/>
      <c r="AU36" s="575"/>
      <c r="AV36" s="576"/>
      <c r="AW36" s="416"/>
      <c r="AX36" s="416"/>
      <c r="AY36" s="416"/>
      <c r="AZ36" s="416"/>
      <c r="BA36" s="416"/>
      <c r="BB36" s="416"/>
    </row>
    <row r="37" spans="1:54" s="330" customFormat="1" ht="18.75" customHeight="1" x14ac:dyDescent="0.2">
      <c r="A37" s="624">
        <v>51</v>
      </c>
      <c r="B37" s="721" t="s">
        <v>349</v>
      </c>
      <c r="C37" s="332" t="s">
        <v>253</v>
      </c>
      <c r="D37" s="468">
        <f t="shared" si="0"/>
        <v>71</v>
      </c>
      <c r="E37" s="404">
        <v>16881</v>
      </c>
      <c r="F37" s="331">
        <f t="shared" si="1"/>
        <v>1</v>
      </c>
      <c r="G37" s="331">
        <f t="shared" si="2"/>
        <v>0</v>
      </c>
      <c r="H37" s="331">
        <f t="shared" si="3"/>
        <v>0</v>
      </c>
      <c r="I37" s="331">
        <f t="shared" si="4"/>
        <v>1</v>
      </c>
      <c r="J37" s="331">
        <f t="shared" si="5"/>
        <v>3</v>
      </c>
      <c r="K37" s="331"/>
      <c r="L37" s="331"/>
      <c r="M37" s="331"/>
      <c r="N37" s="331">
        <v>1</v>
      </c>
      <c r="O37" s="331"/>
      <c r="P37" s="331"/>
      <c r="Q37" s="331"/>
      <c r="R37" s="331"/>
      <c r="S37" s="331"/>
      <c r="T37" s="331"/>
      <c r="U37" s="331"/>
      <c r="V37" s="331"/>
      <c r="W37" s="331"/>
      <c r="X37" s="331"/>
      <c r="Y37" s="331"/>
      <c r="Z37" s="331"/>
      <c r="AA37" s="331"/>
      <c r="AB37" s="331"/>
      <c r="AC37" s="331"/>
      <c r="AD37" s="331"/>
      <c r="AE37" s="331"/>
      <c r="AF37" s="331"/>
      <c r="AG37" s="331"/>
      <c r="AH37" s="331"/>
      <c r="AI37" s="722"/>
      <c r="AJ37" s="327"/>
      <c r="AK37" s="327"/>
      <c r="AL37" s="731"/>
      <c r="AM37" s="732"/>
      <c r="AN37" s="732"/>
      <c r="AO37" s="732"/>
      <c r="AP37" s="732"/>
      <c r="AQ37" s="732"/>
      <c r="AR37" s="723"/>
      <c r="AS37" s="774"/>
      <c r="AT37" s="734"/>
      <c r="AU37" s="575"/>
      <c r="AV37" s="576"/>
      <c r="AW37" s="416"/>
      <c r="AX37" s="416"/>
      <c r="AY37" s="416"/>
      <c r="AZ37" s="416"/>
      <c r="BA37" s="416"/>
      <c r="BB37" s="416"/>
    </row>
    <row r="38" spans="1:54" ht="18.75" customHeight="1" x14ac:dyDescent="0.2">
      <c r="A38" s="624">
        <v>59</v>
      </c>
      <c r="B38" s="721" t="s">
        <v>392</v>
      </c>
      <c r="C38" s="332" t="s">
        <v>255</v>
      </c>
      <c r="D38" s="468">
        <f t="shared" si="0"/>
        <v>74</v>
      </c>
      <c r="E38" s="404">
        <v>15651</v>
      </c>
      <c r="F38" s="331">
        <f t="shared" si="1"/>
        <v>1</v>
      </c>
      <c r="G38" s="331">
        <f t="shared" si="2"/>
        <v>0</v>
      </c>
      <c r="H38" s="331">
        <f t="shared" si="3"/>
        <v>0</v>
      </c>
      <c r="I38" s="331">
        <f t="shared" si="4"/>
        <v>1</v>
      </c>
      <c r="J38" s="331">
        <f t="shared" si="5"/>
        <v>3</v>
      </c>
      <c r="K38" s="331"/>
      <c r="L38" s="331"/>
      <c r="M38" s="331"/>
      <c r="N38" s="331">
        <v>1</v>
      </c>
      <c r="O38" s="331"/>
      <c r="P38" s="331"/>
      <c r="Q38" s="331"/>
      <c r="R38" s="331"/>
      <c r="S38" s="331"/>
      <c r="T38" s="331"/>
      <c r="U38" s="331"/>
      <c r="V38" s="331"/>
      <c r="W38" s="331"/>
      <c r="X38" s="331"/>
      <c r="Y38" s="331"/>
      <c r="Z38" s="331"/>
      <c r="AA38" s="331"/>
      <c r="AB38" s="331"/>
      <c r="AC38" s="331"/>
      <c r="AD38" s="331"/>
      <c r="AE38" s="331"/>
      <c r="AF38" s="331"/>
      <c r="AG38" s="331"/>
      <c r="AH38" s="331"/>
      <c r="AI38" s="722"/>
      <c r="AJ38" s="327"/>
      <c r="AK38" s="327"/>
      <c r="AL38" s="573"/>
      <c r="AM38" s="308"/>
      <c r="AN38" s="308"/>
      <c r="AO38" s="308"/>
      <c r="AP38" s="308"/>
      <c r="AQ38" s="308"/>
      <c r="AR38" s="723"/>
      <c r="AS38" s="335"/>
      <c r="AT38" s="336"/>
      <c r="AU38" s="575"/>
      <c r="AV38" s="576"/>
      <c r="AW38" s="366"/>
      <c r="AX38" s="366"/>
      <c r="AY38" s="366"/>
      <c r="AZ38" s="366"/>
      <c r="BA38" s="366"/>
      <c r="BB38" s="366"/>
    </row>
    <row r="39" spans="1:54" ht="18.75" customHeight="1" x14ac:dyDescent="0.2">
      <c r="A39" s="624">
        <v>7</v>
      </c>
      <c r="B39" s="721" t="s">
        <v>344</v>
      </c>
      <c r="C39" s="332" t="s">
        <v>212</v>
      </c>
      <c r="D39" s="468">
        <f t="shared" ref="D39:D66" si="6">DATEDIF(E39,$AX$3,"y")</f>
        <v>75</v>
      </c>
      <c r="E39" s="404">
        <v>15120</v>
      </c>
      <c r="F39" s="331">
        <f t="shared" ref="F39:F66" si="7">SUM(K39,N39,Q39,T39,W39,Z39,AC39,AF39,AI39,AL39,AO39,AR39)</f>
        <v>0</v>
      </c>
      <c r="G39" s="331">
        <f t="shared" ref="G39:G66" si="8">SUM(L39,O39,R39,U39,X39,AA39,AD39,AG39,AJ39,AM39,AP39,AS39)</f>
        <v>1</v>
      </c>
      <c r="H39" s="331">
        <f t="shared" ref="H39:H66" si="9">SUM(M39,P39,S39,V39,Y39,AB39,AE39,AH39,AK39,AN39,AQ39,AT39)</f>
        <v>0</v>
      </c>
      <c r="I39" s="331">
        <f t="shared" ref="I39:I66" si="10">SUM(K39:AT39)</f>
        <v>1</v>
      </c>
      <c r="J39" s="331">
        <f t="shared" ref="J39:J66" si="11">SUM(H39+G39*2+F39*3)</f>
        <v>2</v>
      </c>
      <c r="K39" s="331"/>
      <c r="L39" s="331"/>
      <c r="M39" s="331"/>
      <c r="N39" s="331"/>
      <c r="O39" s="331"/>
      <c r="P39" s="331"/>
      <c r="Q39" s="331"/>
      <c r="R39" s="331"/>
      <c r="S39" s="331"/>
      <c r="T39" s="331"/>
      <c r="U39" s="331"/>
      <c r="V39" s="331"/>
      <c r="W39" s="331"/>
      <c r="X39" s="331"/>
      <c r="Y39" s="331"/>
      <c r="Z39" s="331"/>
      <c r="AA39" s="331"/>
      <c r="AB39" s="331"/>
      <c r="AC39" s="331"/>
      <c r="AD39" s="331"/>
      <c r="AE39" s="331"/>
      <c r="AF39" s="331"/>
      <c r="AG39" s="331">
        <v>1</v>
      </c>
      <c r="AH39" s="331"/>
      <c r="AI39" s="722"/>
      <c r="AJ39" s="327"/>
      <c r="AK39" s="327"/>
      <c r="AL39" s="573"/>
      <c r="AM39" s="308"/>
      <c r="AN39" s="308"/>
      <c r="AO39" s="308"/>
      <c r="AP39" s="308"/>
      <c r="AQ39" s="308"/>
      <c r="AR39" s="723"/>
      <c r="AS39" s="335"/>
      <c r="AT39" s="336"/>
      <c r="AU39" s="575"/>
      <c r="AV39" s="576"/>
      <c r="AW39" s="366"/>
      <c r="AX39" s="366"/>
      <c r="AY39" s="366"/>
      <c r="AZ39" s="366"/>
      <c r="BA39" s="366"/>
      <c r="BB39" s="366"/>
    </row>
    <row r="40" spans="1:54" s="330" customFormat="1" ht="18.75" customHeight="1" x14ac:dyDescent="0.2">
      <c r="A40" s="624">
        <v>15</v>
      </c>
      <c r="B40" s="721" t="s">
        <v>302</v>
      </c>
      <c r="C40" s="332" t="s">
        <v>374</v>
      </c>
      <c r="D40" s="333">
        <f t="shared" si="6"/>
        <v>80</v>
      </c>
      <c r="E40" s="404">
        <v>13335</v>
      </c>
      <c r="F40" s="331">
        <f t="shared" si="7"/>
        <v>0</v>
      </c>
      <c r="G40" s="331">
        <f t="shared" si="8"/>
        <v>1</v>
      </c>
      <c r="H40" s="331">
        <f t="shared" si="9"/>
        <v>0</v>
      </c>
      <c r="I40" s="331">
        <f t="shared" si="10"/>
        <v>1</v>
      </c>
      <c r="J40" s="331">
        <f t="shared" si="11"/>
        <v>2</v>
      </c>
      <c r="K40" s="331"/>
      <c r="L40" s="331"/>
      <c r="M40" s="331"/>
      <c r="N40" s="331"/>
      <c r="O40" s="331"/>
      <c r="P40" s="331"/>
      <c r="Q40" s="331"/>
      <c r="R40" s="331"/>
      <c r="S40" s="331"/>
      <c r="T40" s="331"/>
      <c r="U40" s="331"/>
      <c r="V40" s="331"/>
      <c r="W40" s="331"/>
      <c r="X40" s="331"/>
      <c r="Y40" s="331"/>
      <c r="Z40" s="331"/>
      <c r="AA40" s="331"/>
      <c r="AB40" s="331"/>
      <c r="AC40" s="331"/>
      <c r="AD40" s="331"/>
      <c r="AE40" s="331"/>
      <c r="AF40" s="331"/>
      <c r="AG40" s="331">
        <v>1</v>
      </c>
      <c r="AH40" s="331"/>
      <c r="AI40" s="722"/>
      <c r="AJ40" s="327"/>
      <c r="AK40" s="327"/>
      <c r="AL40" s="573"/>
      <c r="AM40" s="308"/>
      <c r="AN40" s="308"/>
      <c r="AO40" s="308"/>
      <c r="AP40" s="308"/>
      <c r="AQ40" s="308"/>
      <c r="AR40" s="723"/>
      <c r="AS40" s="335"/>
      <c r="AT40" s="336"/>
      <c r="AU40" s="575"/>
      <c r="AV40" s="576"/>
      <c r="AW40" s="416"/>
      <c r="AX40" s="416"/>
      <c r="AY40" s="416"/>
      <c r="AZ40" s="416"/>
      <c r="BA40" s="416"/>
      <c r="BB40" s="416"/>
    </row>
    <row r="41" spans="1:54" ht="18.75" customHeight="1" x14ac:dyDescent="0.2">
      <c r="A41" s="624">
        <v>52</v>
      </c>
      <c r="B41" s="721" t="s">
        <v>210</v>
      </c>
      <c r="C41" s="332" t="s">
        <v>253</v>
      </c>
      <c r="D41" s="471">
        <f t="shared" si="6"/>
        <v>70</v>
      </c>
      <c r="E41" s="404">
        <v>16967</v>
      </c>
      <c r="F41" s="331">
        <f t="shared" si="7"/>
        <v>0</v>
      </c>
      <c r="G41" s="331">
        <f t="shared" si="8"/>
        <v>1</v>
      </c>
      <c r="H41" s="331">
        <f t="shared" si="9"/>
        <v>0</v>
      </c>
      <c r="I41" s="331">
        <f t="shared" si="10"/>
        <v>1</v>
      </c>
      <c r="J41" s="331">
        <f t="shared" si="11"/>
        <v>2</v>
      </c>
      <c r="K41" s="331"/>
      <c r="L41" s="331"/>
      <c r="M41" s="331"/>
      <c r="N41" s="331"/>
      <c r="O41" s="331"/>
      <c r="P41" s="331"/>
      <c r="Q41" s="331"/>
      <c r="R41" s="331"/>
      <c r="S41" s="331"/>
      <c r="T41" s="331"/>
      <c r="U41" s="331"/>
      <c r="V41" s="331"/>
      <c r="W41" s="331"/>
      <c r="X41" s="331"/>
      <c r="Y41" s="331"/>
      <c r="Z41" s="331"/>
      <c r="AA41" s="331">
        <v>1</v>
      </c>
      <c r="AB41" s="331"/>
      <c r="AC41" s="331"/>
      <c r="AD41" s="331"/>
      <c r="AE41" s="331"/>
      <c r="AF41" s="331"/>
      <c r="AG41" s="331"/>
      <c r="AH41" s="331"/>
      <c r="AI41" s="722"/>
      <c r="AJ41" s="327"/>
      <c r="AK41" s="327"/>
      <c r="AL41" s="573"/>
      <c r="AM41" s="308"/>
      <c r="AN41" s="308"/>
      <c r="AO41" s="308"/>
      <c r="AP41" s="308"/>
      <c r="AQ41" s="308"/>
      <c r="AR41" s="723"/>
      <c r="AS41" s="335"/>
      <c r="AT41" s="336"/>
      <c r="AU41" s="575"/>
      <c r="AV41" s="576"/>
      <c r="AW41" s="366"/>
      <c r="AX41" s="366"/>
      <c r="AY41" s="366"/>
      <c r="AZ41" s="366"/>
      <c r="BA41" s="366"/>
      <c r="BB41" s="366"/>
    </row>
    <row r="42" spans="1:54" s="330" customFormat="1" ht="18.75" customHeight="1" x14ac:dyDescent="0.2">
      <c r="A42" s="624">
        <v>16</v>
      </c>
      <c r="B42" s="791" t="s">
        <v>333</v>
      </c>
      <c r="C42" s="332" t="s">
        <v>374</v>
      </c>
      <c r="D42" s="333">
        <f t="shared" si="6"/>
        <v>78</v>
      </c>
      <c r="E42" s="404">
        <v>14153</v>
      </c>
      <c r="F42" s="331">
        <f t="shared" si="7"/>
        <v>0</v>
      </c>
      <c r="G42" s="331">
        <f t="shared" si="8"/>
        <v>0</v>
      </c>
      <c r="H42" s="331">
        <f t="shared" si="9"/>
        <v>1</v>
      </c>
      <c r="I42" s="331">
        <f t="shared" si="10"/>
        <v>1</v>
      </c>
      <c r="J42" s="331">
        <f t="shared" si="11"/>
        <v>1</v>
      </c>
      <c r="K42" s="470"/>
      <c r="L42" s="470"/>
      <c r="M42" s="470"/>
      <c r="N42" s="470"/>
      <c r="O42" s="470"/>
      <c r="P42" s="470"/>
      <c r="Q42" s="470"/>
      <c r="R42" s="470"/>
      <c r="S42" s="470"/>
      <c r="T42" s="470"/>
      <c r="U42" s="470"/>
      <c r="V42" s="470"/>
      <c r="W42" s="470"/>
      <c r="X42" s="470"/>
      <c r="Y42" s="470"/>
      <c r="Z42" s="470"/>
      <c r="AA42" s="470"/>
      <c r="AB42" s="331">
        <v>1</v>
      </c>
      <c r="AC42" s="470"/>
      <c r="AD42" s="470"/>
      <c r="AE42" s="470"/>
      <c r="AF42" s="470"/>
      <c r="AG42" s="470"/>
      <c r="AH42" s="470"/>
      <c r="AI42" s="792"/>
      <c r="AJ42" s="768"/>
      <c r="AK42" s="768"/>
      <c r="AL42" s="766"/>
      <c r="AM42" s="728"/>
      <c r="AN42" s="728"/>
      <c r="AO42" s="728"/>
      <c r="AP42" s="728"/>
      <c r="AQ42" s="728"/>
      <c r="AR42" s="793"/>
      <c r="AS42" s="777"/>
      <c r="AT42" s="730"/>
      <c r="AU42" s="575"/>
      <c r="AV42" s="576"/>
      <c r="AW42" s="416"/>
      <c r="AX42" s="416"/>
      <c r="AY42" s="416"/>
      <c r="AZ42" s="416"/>
      <c r="BA42" s="416"/>
      <c r="BB42" s="416"/>
    </row>
    <row r="43" spans="1:54" ht="18.75" customHeight="1" x14ac:dyDescent="0.2">
      <c r="A43" s="624">
        <v>28</v>
      </c>
      <c r="B43" s="721" t="s">
        <v>381</v>
      </c>
      <c r="C43" s="332" t="s">
        <v>231</v>
      </c>
      <c r="D43" s="468">
        <f t="shared" si="6"/>
        <v>71</v>
      </c>
      <c r="E43" s="404">
        <v>16629</v>
      </c>
      <c r="F43" s="331">
        <f t="shared" si="7"/>
        <v>0</v>
      </c>
      <c r="G43" s="331">
        <f t="shared" si="8"/>
        <v>0</v>
      </c>
      <c r="H43" s="331">
        <f t="shared" si="9"/>
        <v>1</v>
      </c>
      <c r="I43" s="331">
        <f t="shared" si="10"/>
        <v>1</v>
      </c>
      <c r="J43" s="331">
        <f t="shared" si="11"/>
        <v>1</v>
      </c>
      <c r="K43" s="331"/>
      <c r="L43" s="331"/>
      <c r="M43" s="331"/>
      <c r="N43" s="331"/>
      <c r="O43" s="331"/>
      <c r="P43" s="331"/>
      <c r="Q43" s="331"/>
      <c r="R43" s="331"/>
      <c r="S43" s="331"/>
      <c r="T43" s="331"/>
      <c r="U43" s="331"/>
      <c r="V43" s="331"/>
      <c r="W43" s="331"/>
      <c r="X43" s="331"/>
      <c r="Y43" s="331"/>
      <c r="Z43" s="331"/>
      <c r="AA43" s="331"/>
      <c r="AB43" s="331"/>
      <c r="AC43" s="331"/>
      <c r="AD43" s="331"/>
      <c r="AE43" s="331"/>
      <c r="AF43" s="331"/>
      <c r="AG43" s="331"/>
      <c r="AH43" s="331">
        <v>1</v>
      </c>
      <c r="AI43" s="722"/>
      <c r="AJ43" s="327"/>
      <c r="AK43" s="327"/>
      <c r="AL43" s="573"/>
      <c r="AM43" s="308"/>
      <c r="AN43" s="308"/>
      <c r="AO43" s="308"/>
      <c r="AP43" s="308"/>
      <c r="AQ43" s="308"/>
      <c r="AR43" s="723"/>
      <c r="AS43" s="335"/>
      <c r="AT43" s="336"/>
      <c r="AU43" s="626"/>
      <c r="AV43" s="576"/>
      <c r="AW43" s="366"/>
      <c r="AX43" s="366"/>
      <c r="AY43" s="366"/>
      <c r="AZ43" s="366"/>
      <c r="BA43" s="366"/>
      <c r="BB43" s="366"/>
    </row>
    <row r="44" spans="1:54" s="330" customFormat="1" ht="18.75" customHeight="1" x14ac:dyDescent="0.2">
      <c r="A44" s="624">
        <v>34</v>
      </c>
      <c r="B44" s="721" t="s">
        <v>247</v>
      </c>
      <c r="C44" s="332" t="s">
        <v>191</v>
      </c>
      <c r="D44" s="468">
        <f t="shared" si="6"/>
        <v>74</v>
      </c>
      <c r="E44" s="404">
        <v>15658</v>
      </c>
      <c r="F44" s="331">
        <f t="shared" si="7"/>
        <v>0</v>
      </c>
      <c r="G44" s="331">
        <f t="shared" si="8"/>
        <v>0</v>
      </c>
      <c r="H44" s="331">
        <f t="shared" si="9"/>
        <v>1</v>
      </c>
      <c r="I44" s="331">
        <f t="shared" si="10"/>
        <v>1</v>
      </c>
      <c r="J44" s="331">
        <f t="shared" si="11"/>
        <v>1</v>
      </c>
      <c r="K44" s="331"/>
      <c r="L44" s="331"/>
      <c r="M44" s="331"/>
      <c r="N44" s="331"/>
      <c r="O44" s="331"/>
      <c r="P44" s="331">
        <v>1</v>
      </c>
      <c r="Q44" s="331"/>
      <c r="R44" s="331"/>
      <c r="S44" s="331"/>
      <c r="T44" s="331"/>
      <c r="U44" s="331"/>
      <c r="V44" s="331"/>
      <c r="W44" s="331"/>
      <c r="X44" s="331"/>
      <c r="Y44" s="331"/>
      <c r="Z44" s="331"/>
      <c r="AA44" s="331"/>
      <c r="AB44" s="331"/>
      <c r="AC44" s="331"/>
      <c r="AD44" s="331"/>
      <c r="AE44" s="331"/>
      <c r="AF44" s="331"/>
      <c r="AG44" s="331"/>
      <c r="AH44" s="331"/>
      <c r="AI44" s="722"/>
      <c r="AJ44" s="327"/>
      <c r="AK44" s="327"/>
      <c r="AL44" s="573"/>
      <c r="AM44" s="308"/>
      <c r="AN44" s="308"/>
      <c r="AO44" s="308"/>
      <c r="AP44" s="308"/>
      <c r="AQ44" s="308"/>
      <c r="AR44" s="723"/>
      <c r="AS44" s="335"/>
      <c r="AT44" s="336"/>
      <c r="AU44" s="575"/>
      <c r="AV44" s="341"/>
    </row>
    <row r="45" spans="1:54" ht="18.75" customHeight="1" x14ac:dyDescent="0.2">
      <c r="A45" s="624">
        <v>42</v>
      </c>
      <c r="B45" s="721" t="s">
        <v>252</v>
      </c>
      <c r="C45" s="332" t="s">
        <v>385</v>
      </c>
      <c r="D45" s="468">
        <f t="shared" si="6"/>
        <v>76</v>
      </c>
      <c r="E45" s="404">
        <v>14712</v>
      </c>
      <c r="F45" s="331">
        <f t="shared" si="7"/>
        <v>0</v>
      </c>
      <c r="G45" s="331">
        <f t="shared" si="8"/>
        <v>0</v>
      </c>
      <c r="H45" s="331">
        <f t="shared" si="9"/>
        <v>1</v>
      </c>
      <c r="I45" s="331">
        <f t="shared" si="10"/>
        <v>1</v>
      </c>
      <c r="J45" s="331">
        <f t="shared" si="11"/>
        <v>1</v>
      </c>
      <c r="K45" s="331"/>
      <c r="L45" s="331"/>
      <c r="M45" s="331"/>
      <c r="N45" s="331"/>
      <c r="O45" s="331"/>
      <c r="P45" s="331"/>
      <c r="Q45" s="331"/>
      <c r="R45" s="331"/>
      <c r="S45" s="331"/>
      <c r="T45" s="331"/>
      <c r="U45" s="331"/>
      <c r="V45" s="331"/>
      <c r="W45" s="331"/>
      <c r="X45" s="331"/>
      <c r="Y45" s="331"/>
      <c r="Z45" s="331"/>
      <c r="AA45" s="331"/>
      <c r="AB45" s="331"/>
      <c r="AC45" s="331"/>
      <c r="AD45" s="331"/>
      <c r="AE45" s="331"/>
      <c r="AF45" s="331"/>
      <c r="AG45" s="331"/>
      <c r="AH45" s="331">
        <v>1</v>
      </c>
      <c r="AI45" s="722"/>
      <c r="AJ45" s="327"/>
      <c r="AK45" s="327"/>
      <c r="AL45" s="573"/>
      <c r="AM45" s="308"/>
      <c r="AN45" s="308"/>
      <c r="AO45" s="308"/>
      <c r="AP45" s="308"/>
      <c r="AQ45" s="308"/>
      <c r="AR45" s="723"/>
      <c r="AS45" s="335"/>
      <c r="AT45" s="336"/>
      <c r="AU45" s="575"/>
      <c r="AV45" s="341"/>
    </row>
    <row r="46" spans="1:54" ht="18.75" customHeight="1" x14ac:dyDescent="0.2">
      <c r="A46" s="624">
        <v>53</v>
      </c>
      <c r="B46" s="721" t="s">
        <v>350</v>
      </c>
      <c r="C46" s="332" t="s">
        <v>253</v>
      </c>
      <c r="D46" s="468">
        <f t="shared" si="6"/>
        <v>78</v>
      </c>
      <c r="E46" s="404">
        <v>14287</v>
      </c>
      <c r="F46" s="331">
        <f t="shared" si="7"/>
        <v>0</v>
      </c>
      <c r="G46" s="331">
        <f t="shared" si="8"/>
        <v>0</v>
      </c>
      <c r="H46" s="331">
        <f t="shared" si="9"/>
        <v>1</v>
      </c>
      <c r="I46" s="331">
        <f t="shared" si="10"/>
        <v>1</v>
      </c>
      <c r="J46" s="331">
        <f t="shared" si="11"/>
        <v>1</v>
      </c>
      <c r="K46" s="331"/>
      <c r="L46" s="331"/>
      <c r="M46" s="331"/>
      <c r="N46" s="331"/>
      <c r="O46" s="331"/>
      <c r="P46" s="331"/>
      <c r="Q46" s="331"/>
      <c r="R46" s="331"/>
      <c r="S46" s="331"/>
      <c r="T46" s="331"/>
      <c r="U46" s="331"/>
      <c r="V46" s="331"/>
      <c r="W46" s="331"/>
      <c r="X46" s="331"/>
      <c r="Y46" s="331"/>
      <c r="Z46" s="331"/>
      <c r="AA46" s="331"/>
      <c r="AB46" s="331">
        <v>1</v>
      </c>
      <c r="AC46" s="331"/>
      <c r="AD46" s="331"/>
      <c r="AE46" s="331"/>
      <c r="AF46" s="331"/>
      <c r="AG46" s="331"/>
      <c r="AH46" s="331"/>
      <c r="AI46" s="722"/>
      <c r="AJ46" s="327"/>
      <c r="AK46" s="327"/>
      <c r="AL46" s="573"/>
      <c r="AM46" s="308"/>
      <c r="AN46" s="308"/>
      <c r="AO46" s="308"/>
      <c r="AP46" s="308"/>
      <c r="AQ46" s="308"/>
      <c r="AR46" s="723"/>
      <c r="AS46" s="335"/>
      <c r="AT46" s="336"/>
      <c r="AU46" s="575"/>
      <c r="AV46" s="341"/>
    </row>
    <row r="47" spans="1:54" s="330" customFormat="1" ht="24" customHeight="1" x14ac:dyDescent="0.2">
      <c r="A47" s="624">
        <v>54</v>
      </c>
      <c r="B47" s="721" t="s">
        <v>632</v>
      </c>
      <c r="C47" s="332" t="s">
        <v>253</v>
      </c>
      <c r="D47" s="468">
        <f t="shared" si="6"/>
        <v>74</v>
      </c>
      <c r="E47" s="404">
        <v>15488</v>
      </c>
      <c r="F47" s="331">
        <f t="shared" si="7"/>
        <v>0</v>
      </c>
      <c r="G47" s="331">
        <f t="shared" si="8"/>
        <v>0</v>
      </c>
      <c r="H47" s="331">
        <f t="shared" si="9"/>
        <v>1</v>
      </c>
      <c r="I47" s="331">
        <f t="shared" si="10"/>
        <v>1</v>
      </c>
      <c r="J47" s="331">
        <f t="shared" si="11"/>
        <v>1</v>
      </c>
      <c r="K47" s="331"/>
      <c r="L47" s="331"/>
      <c r="M47" s="331"/>
      <c r="N47" s="331"/>
      <c r="O47" s="331"/>
      <c r="P47" s="331">
        <v>1</v>
      </c>
      <c r="Q47" s="331"/>
      <c r="R47" s="331"/>
      <c r="S47" s="331"/>
      <c r="T47" s="331"/>
      <c r="U47" s="331"/>
      <c r="V47" s="331"/>
      <c r="W47" s="331"/>
      <c r="X47" s="331"/>
      <c r="Y47" s="331"/>
      <c r="Z47" s="331"/>
      <c r="AA47" s="331"/>
      <c r="AB47" s="331"/>
      <c r="AC47" s="331"/>
      <c r="AD47" s="331"/>
      <c r="AE47" s="331"/>
      <c r="AF47" s="331"/>
      <c r="AG47" s="331"/>
      <c r="AH47" s="331"/>
      <c r="AI47" s="722"/>
      <c r="AJ47" s="327"/>
      <c r="AK47" s="327"/>
      <c r="AL47" s="573"/>
      <c r="AM47" s="308"/>
      <c r="AN47" s="308"/>
      <c r="AO47" s="308"/>
      <c r="AP47" s="308"/>
      <c r="AQ47" s="308"/>
      <c r="AR47" s="723"/>
      <c r="AS47" s="335"/>
      <c r="AT47" s="336"/>
      <c r="AU47" s="575"/>
      <c r="AV47" s="341"/>
    </row>
    <row r="48" spans="1:54" ht="18.75" customHeight="1" x14ac:dyDescent="0.2">
      <c r="A48" s="624">
        <v>55</v>
      </c>
      <c r="B48" s="721" t="s">
        <v>391</v>
      </c>
      <c r="C48" s="332" t="s">
        <v>365</v>
      </c>
      <c r="D48" s="795">
        <f t="shared" si="6"/>
        <v>77</v>
      </c>
      <c r="E48" s="404">
        <v>14615</v>
      </c>
      <c r="F48" s="331">
        <f t="shared" si="7"/>
        <v>0</v>
      </c>
      <c r="G48" s="331">
        <f t="shared" si="8"/>
        <v>0</v>
      </c>
      <c r="H48" s="331">
        <f t="shared" si="9"/>
        <v>1</v>
      </c>
      <c r="I48" s="331">
        <f t="shared" si="10"/>
        <v>1</v>
      </c>
      <c r="J48" s="331">
        <f t="shared" si="11"/>
        <v>1</v>
      </c>
      <c r="K48" s="331"/>
      <c r="L48" s="331"/>
      <c r="M48" s="331"/>
      <c r="N48" s="331"/>
      <c r="O48" s="331"/>
      <c r="P48" s="331"/>
      <c r="Q48" s="331"/>
      <c r="R48" s="331"/>
      <c r="S48" s="331"/>
      <c r="T48" s="331"/>
      <c r="U48" s="331"/>
      <c r="V48" s="331">
        <v>1</v>
      </c>
      <c r="W48" s="331"/>
      <c r="X48" s="331"/>
      <c r="Y48" s="331"/>
      <c r="Z48" s="331"/>
      <c r="AA48" s="331"/>
      <c r="AB48" s="331"/>
      <c r="AC48" s="331"/>
      <c r="AD48" s="331"/>
      <c r="AE48" s="331"/>
      <c r="AF48" s="331"/>
      <c r="AG48" s="331"/>
      <c r="AH48" s="331"/>
      <c r="AI48" s="722"/>
      <c r="AJ48" s="327"/>
      <c r="AK48" s="327"/>
      <c r="AL48" s="573"/>
      <c r="AM48" s="308"/>
      <c r="AN48" s="308"/>
      <c r="AO48" s="308"/>
      <c r="AP48" s="308"/>
      <c r="AQ48" s="308"/>
      <c r="AR48" s="723"/>
      <c r="AS48" s="335"/>
      <c r="AT48" s="336"/>
      <c r="AU48" s="575"/>
      <c r="AV48" s="341"/>
    </row>
    <row r="49" spans="1:54" ht="18.75" customHeight="1" x14ac:dyDescent="0.2">
      <c r="A49" s="624">
        <v>60</v>
      </c>
      <c r="B49" s="721" t="s">
        <v>395</v>
      </c>
      <c r="C49" s="332" t="s">
        <v>216</v>
      </c>
      <c r="D49" s="468">
        <f t="shared" si="6"/>
        <v>77</v>
      </c>
      <c r="E49" s="404">
        <v>14599</v>
      </c>
      <c r="F49" s="331">
        <f t="shared" si="7"/>
        <v>0</v>
      </c>
      <c r="G49" s="331">
        <f t="shared" si="8"/>
        <v>0</v>
      </c>
      <c r="H49" s="331">
        <f t="shared" si="9"/>
        <v>1</v>
      </c>
      <c r="I49" s="331">
        <f t="shared" si="10"/>
        <v>1</v>
      </c>
      <c r="J49" s="331">
        <f t="shared" si="11"/>
        <v>1</v>
      </c>
      <c r="K49" s="331"/>
      <c r="L49" s="331"/>
      <c r="M49" s="331"/>
      <c r="N49" s="331"/>
      <c r="O49" s="331"/>
      <c r="P49" s="331">
        <v>1</v>
      </c>
      <c r="Q49" s="331"/>
      <c r="R49" s="331"/>
      <c r="S49" s="331"/>
      <c r="T49" s="331"/>
      <c r="U49" s="331"/>
      <c r="V49" s="331"/>
      <c r="W49" s="331"/>
      <c r="X49" s="331"/>
      <c r="Y49" s="331"/>
      <c r="Z49" s="331"/>
      <c r="AA49" s="331"/>
      <c r="AB49" s="331"/>
      <c r="AC49" s="331"/>
      <c r="AD49" s="331"/>
      <c r="AE49" s="331"/>
      <c r="AF49" s="331"/>
      <c r="AG49" s="331"/>
      <c r="AH49" s="331"/>
      <c r="AI49" s="722"/>
      <c r="AJ49" s="327"/>
      <c r="AK49" s="327"/>
      <c r="AL49" s="573"/>
      <c r="AM49" s="308"/>
      <c r="AN49" s="308"/>
      <c r="AO49" s="308"/>
      <c r="AP49" s="308"/>
      <c r="AQ49" s="308"/>
      <c r="AR49" s="723"/>
      <c r="AS49" s="335"/>
      <c r="AT49" s="336"/>
      <c r="AU49" s="575"/>
      <c r="AV49" s="341"/>
    </row>
    <row r="50" spans="1:54" s="330" customFormat="1" ht="18.75" customHeight="1" x14ac:dyDescent="0.2">
      <c r="A50" s="624">
        <v>8</v>
      </c>
      <c r="B50" s="794" t="s">
        <v>343</v>
      </c>
      <c r="C50" s="332" t="s">
        <v>237</v>
      </c>
      <c r="D50" s="468">
        <f t="shared" si="6"/>
        <v>72</v>
      </c>
      <c r="E50" s="404">
        <v>16352</v>
      </c>
      <c r="F50" s="331">
        <f t="shared" si="7"/>
        <v>0</v>
      </c>
      <c r="G50" s="331">
        <f t="shared" si="8"/>
        <v>0</v>
      </c>
      <c r="H50" s="331">
        <f t="shared" si="9"/>
        <v>0</v>
      </c>
      <c r="I50" s="331">
        <f t="shared" si="10"/>
        <v>0</v>
      </c>
      <c r="J50" s="331">
        <f t="shared" si="11"/>
        <v>0</v>
      </c>
      <c r="K50" s="331"/>
      <c r="L50" s="331"/>
      <c r="M50" s="331"/>
      <c r="N50" s="331"/>
      <c r="O50" s="331"/>
      <c r="P50" s="331"/>
      <c r="Q50" s="331"/>
      <c r="R50" s="331"/>
      <c r="S50" s="331"/>
      <c r="T50" s="331"/>
      <c r="U50" s="331"/>
      <c r="V50" s="331"/>
      <c r="W50" s="331"/>
      <c r="X50" s="331"/>
      <c r="Y50" s="331"/>
      <c r="Z50" s="331"/>
      <c r="AA50" s="331"/>
      <c r="AB50" s="331"/>
      <c r="AC50" s="331"/>
      <c r="AD50" s="331"/>
      <c r="AE50" s="331"/>
      <c r="AF50" s="331"/>
      <c r="AG50" s="331"/>
      <c r="AH50" s="331"/>
      <c r="AI50" s="722"/>
      <c r="AJ50" s="327"/>
      <c r="AK50" s="327"/>
      <c r="AL50" s="573"/>
      <c r="AM50" s="308"/>
      <c r="AN50" s="308"/>
      <c r="AO50" s="308"/>
      <c r="AP50" s="308"/>
      <c r="AQ50" s="308"/>
      <c r="AR50" s="723"/>
      <c r="AS50" s="335"/>
      <c r="AT50" s="336"/>
      <c r="AU50" s="575"/>
      <c r="AV50" s="341"/>
    </row>
    <row r="51" spans="1:54" s="330" customFormat="1" ht="18.75" customHeight="1" x14ac:dyDescent="0.2">
      <c r="A51" s="624">
        <v>9</v>
      </c>
      <c r="B51" s="721" t="s">
        <v>370</v>
      </c>
      <c r="C51" s="332" t="s">
        <v>237</v>
      </c>
      <c r="D51" s="468">
        <f t="shared" si="6"/>
        <v>76</v>
      </c>
      <c r="E51" s="404">
        <v>14836</v>
      </c>
      <c r="F51" s="331">
        <f t="shared" si="7"/>
        <v>0</v>
      </c>
      <c r="G51" s="331">
        <f t="shared" si="8"/>
        <v>0</v>
      </c>
      <c r="H51" s="331">
        <f t="shared" si="9"/>
        <v>0</v>
      </c>
      <c r="I51" s="331">
        <f t="shared" si="10"/>
        <v>0</v>
      </c>
      <c r="J51" s="331">
        <f t="shared" si="11"/>
        <v>0</v>
      </c>
      <c r="K51" s="331"/>
      <c r="L51" s="331"/>
      <c r="M51" s="331"/>
      <c r="N51" s="331"/>
      <c r="O51" s="331"/>
      <c r="P51" s="331"/>
      <c r="Q51" s="331"/>
      <c r="R51" s="331"/>
      <c r="S51" s="331"/>
      <c r="T51" s="331"/>
      <c r="U51" s="331"/>
      <c r="V51" s="331"/>
      <c r="W51" s="331"/>
      <c r="X51" s="331"/>
      <c r="Y51" s="331"/>
      <c r="Z51" s="331"/>
      <c r="AA51" s="331"/>
      <c r="AB51" s="331"/>
      <c r="AC51" s="331"/>
      <c r="AD51" s="331"/>
      <c r="AE51" s="331"/>
      <c r="AF51" s="331"/>
      <c r="AG51" s="331"/>
      <c r="AH51" s="331"/>
      <c r="AI51" s="722"/>
      <c r="AJ51" s="327"/>
      <c r="AK51" s="327"/>
      <c r="AL51" s="573"/>
      <c r="AM51" s="308"/>
      <c r="AN51" s="308"/>
      <c r="AO51" s="308"/>
      <c r="AP51" s="308"/>
      <c r="AQ51" s="308"/>
      <c r="AR51" s="723"/>
      <c r="AS51" s="335"/>
      <c r="AT51" s="336"/>
      <c r="AU51" s="575"/>
      <c r="AV51" s="341"/>
    </row>
    <row r="52" spans="1:54" ht="18.75" customHeight="1" x14ac:dyDescent="0.2">
      <c r="A52" s="624">
        <v>17</v>
      </c>
      <c r="B52" s="721" t="s">
        <v>330</v>
      </c>
      <c r="C52" s="332" t="s">
        <v>374</v>
      </c>
      <c r="D52" s="333">
        <f t="shared" si="6"/>
        <v>73</v>
      </c>
      <c r="E52" s="404">
        <v>15864</v>
      </c>
      <c r="F52" s="331">
        <f t="shared" si="7"/>
        <v>0</v>
      </c>
      <c r="G52" s="331">
        <f t="shared" si="8"/>
        <v>0</v>
      </c>
      <c r="H52" s="331">
        <f t="shared" si="9"/>
        <v>0</v>
      </c>
      <c r="I52" s="331">
        <f t="shared" si="10"/>
        <v>0</v>
      </c>
      <c r="J52" s="331">
        <f t="shared" si="11"/>
        <v>0</v>
      </c>
      <c r="K52" s="331"/>
      <c r="L52" s="331"/>
      <c r="M52" s="331"/>
      <c r="N52" s="331"/>
      <c r="O52" s="331"/>
      <c r="P52" s="331"/>
      <c r="Q52" s="331"/>
      <c r="R52" s="331"/>
      <c r="S52" s="331"/>
      <c r="T52" s="331"/>
      <c r="U52" s="331"/>
      <c r="V52" s="331"/>
      <c r="W52" s="331"/>
      <c r="X52" s="331"/>
      <c r="Y52" s="331"/>
      <c r="Z52" s="331"/>
      <c r="AA52" s="331"/>
      <c r="AB52" s="331"/>
      <c r="AC52" s="331"/>
      <c r="AD52" s="331"/>
      <c r="AE52" s="331"/>
      <c r="AF52" s="331"/>
      <c r="AG52" s="331"/>
      <c r="AH52" s="331"/>
      <c r="AI52" s="722"/>
      <c r="AJ52" s="327"/>
      <c r="AK52" s="327"/>
      <c r="AL52" s="573"/>
      <c r="AM52" s="308"/>
      <c r="AN52" s="308"/>
      <c r="AO52" s="308"/>
      <c r="AP52" s="308"/>
      <c r="AQ52" s="308"/>
      <c r="AR52" s="723"/>
      <c r="AS52" s="335"/>
      <c r="AT52" s="336"/>
      <c r="AU52" s="575"/>
      <c r="AV52" s="341"/>
    </row>
    <row r="53" spans="1:54" s="330" customFormat="1" ht="18.75" customHeight="1" x14ac:dyDescent="0.2">
      <c r="A53" s="624">
        <v>18</v>
      </c>
      <c r="B53" s="721" t="s">
        <v>376</v>
      </c>
      <c r="C53" s="332" t="s">
        <v>374</v>
      </c>
      <c r="D53" s="333">
        <f t="shared" si="6"/>
        <v>73</v>
      </c>
      <c r="E53" s="404">
        <v>15799</v>
      </c>
      <c r="F53" s="331">
        <f t="shared" si="7"/>
        <v>0</v>
      </c>
      <c r="G53" s="331">
        <f t="shared" si="8"/>
        <v>0</v>
      </c>
      <c r="H53" s="331">
        <f t="shared" si="9"/>
        <v>0</v>
      </c>
      <c r="I53" s="331">
        <f t="shared" si="10"/>
        <v>0</v>
      </c>
      <c r="J53" s="331">
        <f t="shared" si="11"/>
        <v>0</v>
      </c>
      <c r="K53" s="331"/>
      <c r="L53" s="331"/>
      <c r="M53" s="331"/>
      <c r="N53" s="331"/>
      <c r="O53" s="331"/>
      <c r="P53" s="331"/>
      <c r="Q53" s="331"/>
      <c r="R53" s="331"/>
      <c r="S53" s="331"/>
      <c r="T53" s="331"/>
      <c r="U53" s="331"/>
      <c r="V53" s="331"/>
      <c r="W53" s="331"/>
      <c r="X53" s="331"/>
      <c r="Y53" s="331"/>
      <c r="Z53" s="331"/>
      <c r="AA53" s="331"/>
      <c r="AB53" s="331"/>
      <c r="AC53" s="331"/>
      <c r="AD53" s="331"/>
      <c r="AE53" s="331"/>
      <c r="AF53" s="331"/>
      <c r="AG53" s="331"/>
      <c r="AH53" s="331"/>
      <c r="AI53" s="722"/>
      <c r="AJ53" s="327"/>
      <c r="AK53" s="327"/>
      <c r="AL53" s="573"/>
      <c r="AM53" s="308"/>
      <c r="AN53" s="308"/>
      <c r="AO53" s="308"/>
      <c r="AP53" s="308"/>
      <c r="AQ53" s="308"/>
      <c r="AR53" s="723"/>
      <c r="AS53" s="335"/>
      <c r="AT53" s="336"/>
      <c r="AU53" s="575"/>
      <c r="AV53" s="341"/>
    </row>
    <row r="54" spans="1:54" ht="18.75" customHeight="1" x14ac:dyDescent="0.2">
      <c r="A54" s="624">
        <v>19</v>
      </c>
      <c r="B54" s="721" t="s">
        <v>373</v>
      </c>
      <c r="C54" s="332" t="s">
        <v>239</v>
      </c>
      <c r="D54" s="333">
        <f t="shared" si="6"/>
        <v>71</v>
      </c>
      <c r="E54" s="404">
        <v>16598</v>
      </c>
      <c r="F54" s="331">
        <f t="shared" si="7"/>
        <v>0</v>
      </c>
      <c r="G54" s="331">
        <f t="shared" si="8"/>
        <v>0</v>
      </c>
      <c r="H54" s="331">
        <f t="shared" si="9"/>
        <v>0</v>
      </c>
      <c r="I54" s="331">
        <f t="shared" si="10"/>
        <v>0</v>
      </c>
      <c r="J54" s="331">
        <f t="shared" si="11"/>
        <v>0</v>
      </c>
      <c r="K54" s="331"/>
      <c r="L54" s="331"/>
      <c r="M54" s="331"/>
      <c r="N54" s="331"/>
      <c r="O54" s="331"/>
      <c r="P54" s="331"/>
      <c r="Q54" s="331"/>
      <c r="R54" s="331"/>
      <c r="S54" s="331"/>
      <c r="T54" s="331"/>
      <c r="U54" s="331"/>
      <c r="V54" s="331"/>
      <c r="W54" s="331"/>
      <c r="X54" s="331"/>
      <c r="Y54" s="331"/>
      <c r="Z54" s="331"/>
      <c r="AA54" s="331"/>
      <c r="AB54" s="331"/>
      <c r="AC54" s="331"/>
      <c r="AD54" s="331"/>
      <c r="AE54" s="331"/>
      <c r="AF54" s="331"/>
      <c r="AG54" s="331"/>
      <c r="AH54" s="331"/>
      <c r="AI54" s="722"/>
      <c r="AJ54" s="327"/>
      <c r="AK54" s="327"/>
      <c r="AL54" s="573"/>
      <c r="AM54" s="308"/>
      <c r="AN54" s="308"/>
      <c r="AO54" s="308"/>
      <c r="AP54" s="308"/>
      <c r="AQ54" s="308"/>
      <c r="AR54" s="723"/>
      <c r="AS54" s="335"/>
      <c r="AT54" s="336"/>
      <c r="AU54" s="575"/>
      <c r="AV54" s="341"/>
    </row>
    <row r="55" spans="1:54" s="330" customFormat="1" ht="18.75" customHeight="1" x14ac:dyDescent="0.2">
      <c r="A55" s="624">
        <v>20</v>
      </c>
      <c r="B55" s="721" t="s">
        <v>329</v>
      </c>
      <c r="C55" s="332" t="s">
        <v>374</v>
      </c>
      <c r="D55" s="333">
        <f t="shared" si="6"/>
        <v>71</v>
      </c>
      <c r="E55" s="404">
        <v>16827</v>
      </c>
      <c r="F55" s="331">
        <f t="shared" si="7"/>
        <v>0</v>
      </c>
      <c r="G55" s="331">
        <f t="shared" si="8"/>
        <v>0</v>
      </c>
      <c r="H55" s="331">
        <f t="shared" si="9"/>
        <v>0</v>
      </c>
      <c r="I55" s="331">
        <f t="shared" si="10"/>
        <v>0</v>
      </c>
      <c r="J55" s="331">
        <f t="shared" si="11"/>
        <v>0</v>
      </c>
      <c r="K55" s="331"/>
      <c r="L55" s="331"/>
      <c r="M55" s="331"/>
      <c r="N55" s="331"/>
      <c r="O55" s="331"/>
      <c r="P55" s="331"/>
      <c r="Q55" s="331"/>
      <c r="R55" s="331"/>
      <c r="S55" s="331"/>
      <c r="T55" s="331"/>
      <c r="U55" s="331"/>
      <c r="V55" s="331"/>
      <c r="W55" s="331"/>
      <c r="X55" s="331"/>
      <c r="Y55" s="331"/>
      <c r="Z55" s="331"/>
      <c r="AA55" s="331"/>
      <c r="AB55" s="331"/>
      <c r="AC55" s="331"/>
      <c r="AD55" s="331"/>
      <c r="AE55" s="331"/>
      <c r="AF55" s="331"/>
      <c r="AG55" s="331"/>
      <c r="AH55" s="331"/>
      <c r="AI55" s="722"/>
      <c r="AJ55" s="327"/>
      <c r="AK55" s="327"/>
      <c r="AL55" s="573"/>
      <c r="AM55" s="308"/>
      <c r="AN55" s="308"/>
      <c r="AO55" s="308"/>
      <c r="AP55" s="308"/>
      <c r="AQ55" s="308"/>
      <c r="AR55" s="723"/>
      <c r="AS55" s="335"/>
      <c r="AT55" s="336"/>
      <c r="AU55" s="575"/>
      <c r="AV55" s="341"/>
    </row>
    <row r="56" spans="1:54" s="330" customFormat="1" ht="18.75" customHeight="1" x14ac:dyDescent="0.2">
      <c r="A56" s="624">
        <v>29</v>
      </c>
      <c r="B56" s="721" t="s">
        <v>232</v>
      </c>
      <c r="C56" s="332" t="s">
        <v>683</v>
      </c>
      <c r="D56" s="468">
        <f t="shared" si="6"/>
        <v>80</v>
      </c>
      <c r="E56" s="404">
        <v>13470</v>
      </c>
      <c r="F56" s="331">
        <f t="shared" si="7"/>
        <v>0</v>
      </c>
      <c r="G56" s="331">
        <f t="shared" si="8"/>
        <v>0</v>
      </c>
      <c r="H56" s="331">
        <f t="shared" si="9"/>
        <v>0</v>
      </c>
      <c r="I56" s="331">
        <f t="shared" si="10"/>
        <v>0</v>
      </c>
      <c r="J56" s="331">
        <f t="shared" si="11"/>
        <v>0</v>
      </c>
      <c r="K56" s="331"/>
      <c r="L56" s="331"/>
      <c r="M56" s="331"/>
      <c r="N56" s="331"/>
      <c r="O56" s="331"/>
      <c r="P56" s="331"/>
      <c r="Q56" s="331"/>
      <c r="R56" s="331"/>
      <c r="S56" s="331"/>
      <c r="T56" s="331"/>
      <c r="U56" s="331"/>
      <c r="V56" s="331"/>
      <c r="W56" s="331"/>
      <c r="X56" s="331"/>
      <c r="Y56" s="331"/>
      <c r="Z56" s="331"/>
      <c r="AA56" s="331"/>
      <c r="AB56" s="331"/>
      <c r="AC56" s="331"/>
      <c r="AD56" s="331"/>
      <c r="AE56" s="331"/>
      <c r="AF56" s="331"/>
      <c r="AG56" s="331"/>
      <c r="AH56" s="331"/>
      <c r="AI56" s="722"/>
      <c r="AJ56" s="327"/>
      <c r="AK56" s="327"/>
      <c r="AL56" s="573"/>
      <c r="AM56" s="308"/>
      <c r="AN56" s="308"/>
      <c r="AO56" s="308"/>
      <c r="AP56" s="308"/>
      <c r="AQ56" s="308"/>
      <c r="AR56" s="723"/>
      <c r="AS56" s="335"/>
      <c r="AT56" s="336"/>
      <c r="AU56" s="775"/>
      <c r="AV56" s="341"/>
    </row>
    <row r="57" spans="1:54" ht="18.75" customHeight="1" x14ac:dyDescent="0.2">
      <c r="A57" s="624">
        <v>30</v>
      </c>
      <c r="B57" s="721" t="s">
        <v>369</v>
      </c>
      <c r="C57" s="332" t="s">
        <v>684</v>
      </c>
      <c r="D57" s="468">
        <f t="shared" si="6"/>
        <v>75</v>
      </c>
      <c r="E57" s="404">
        <v>15321</v>
      </c>
      <c r="F57" s="331">
        <f t="shared" si="7"/>
        <v>0</v>
      </c>
      <c r="G57" s="331">
        <f t="shared" si="8"/>
        <v>0</v>
      </c>
      <c r="H57" s="331">
        <f t="shared" si="9"/>
        <v>0</v>
      </c>
      <c r="I57" s="331">
        <f t="shared" si="10"/>
        <v>0</v>
      </c>
      <c r="J57" s="331">
        <f t="shared" si="11"/>
        <v>0</v>
      </c>
      <c r="K57" s="331"/>
      <c r="L57" s="331"/>
      <c r="M57" s="331"/>
      <c r="N57" s="331"/>
      <c r="O57" s="331"/>
      <c r="P57" s="331"/>
      <c r="Q57" s="331"/>
      <c r="R57" s="331"/>
      <c r="S57" s="331"/>
      <c r="T57" s="331"/>
      <c r="U57" s="331"/>
      <c r="V57" s="331"/>
      <c r="W57" s="331"/>
      <c r="X57" s="331"/>
      <c r="Y57" s="331"/>
      <c r="Z57" s="331"/>
      <c r="AA57" s="331"/>
      <c r="AB57" s="331"/>
      <c r="AC57" s="331"/>
      <c r="AD57" s="331"/>
      <c r="AE57" s="331"/>
      <c r="AF57" s="331"/>
      <c r="AG57" s="331"/>
      <c r="AH57" s="331"/>
      <c r="AI57" s="722"/>
      <c r="AJ57" s="327"/>
      <c r="AK57" s="327"/>
      <c r="AL57" s="573"/>
      <c r="AM57" s="308"/>
      <c r="AN57" s="308"/>
      <c r="AO57" s="308"/>
      <c r="AP57" s="308"/>
      <c r="AQ57" s="308"/>
      <c r="AR57" s="723"/>
      <c r="AS57" s="335"/>
      <c r="AT57" s="336"/>
      <c r="AU57" s="627"/>
      <c r="AV57" s="341"/>
    </row>
    <row r="58" spans="1:54" s="330" customFormat="1" ht="18.75" customHeight="1" x14ac:dyDescent="0.2">
      <c r="A58" s="624">
        <v>35</v>
      </c>
      <c r="B58" s="721" t="s">
        <v>382</v>
      </c>
      <c r="C58" s="332" t="s">
        <v>246</v>
      </c>
      <c r="D58" s="468">
        <f t="shared" si="6"/>
        <v>78</v>
      </c>
      <c r="E58" s="404">
        <v>14170</v>
      </c>
      <c r="F58" s="331">
        <f t="shared" si="7"/>
        <v>0</v>
      </c>
      <c r="G58" s="331">
        <f t="shared" si="8"/>
        <v>0</v>
      </c>
      <c r="H58" s="331">
        <f t="shared" si="9"/>
        <v>0</v>
      </c>
      <c r="I58" s="331">
        <f t="shared" si="10"/>
        <v>0</v>
      </c>
      <c r="J58" s="331">
        <f t="shared" si="11"/>
        <v>0</v>
      </c>
      <c r="K58" s="331"/>
      <c r="L58" s="331"/>
      <c r="M58" s="331"/>
      <c r="N58" s="331"/>
      <c r="O58" s="331"/>
      <c r="P58" s="331"/>
      <c r="Q58" s="331"/>
      <c r="R58" s="331"/>
      <c r="S58" s="331"/>
      <c r="T58" s="331"/>
      <c r="U58" s="331"/>
      <c r="V58" s="331"/>
      <c r="W58" s="331"/>
      <c r="X58" s="331"/>
      <c r="Y58" s="331"/>
      <c r="Z58" s="331"/>
      <c r="AA58" s="331"/>
      <c r="AB58" s="331"/>
      <c r="AC58" s="331"/>
      <c r="AD58" s="331"/>
      <c r="AE58" s="331"/>
      <c r="AF58" s="331"/>
      <c r="AG58" s="331"/>
      <c r="AH58" s="331"/>
      <c r="AI58" s="722"/>
      <c r="AJ58" s="327"/>
      <c r="AK58" s="327"/>
      <c r="AL58" s="573"/>
      <c r="AM58" s="308"/>
      <c r="AN58" s="308"/>
      <c r="AO58" s="308"/>
      <c r="AP58" s="308"/>
      <c r="AQ58" s="308"/>
      <c r="AR58" s="723"/>
      <c r="AS58" s="335"/>
      <c r="AT58" s="336"/>
      <c r="AU58" s="575"/>
      <c r="AV58" s="341"/>
    </row>
    <row r="59" spans="1:54" s="330" customFormat="1" ht="18.75" customHeight="1" x14ac:dyDescent="0.2">
      <c r="A59" s="624">
        <v>36</v>
      </c>
      <c r="B59" s="721" t="s">
        <v>317</v>
      </c>
      <c r="C59" s="332" t="s">
        <v>191</v>
      </c>
      <c r="D59" s="468">
        <f t="shared" si="6"/>
        <v>72</v>
      </c>
      <c r="E59" s="404">
        <v>16459</v>
      </c>
      <c r="F59" s="331">
        <f t="shared" si="7"/>
        <v>0</v>
      </c>
      <c r="G59" s="331">
        <f t="shared" si="8"/>
        <v>0</v>
      </c>
      <c r="H59" s="331">
        <f t="shared" si="9"/>
        <v>0</v>
      </c>
      <c r="I59" s="331">
        <f t="shared" si="10"/>
        <v>0</v>
      </c>
      <c r="J59" s="331">
        <f t="shared" si="11"/>
        <v>0</v>
      </c>
      <c r="K59" s="331"/>
      <c r="L59" s="331"/>
      <c r="M59" s="331"/>
      <c r="N59" s="331"/>
      <c r="O59" s="331"/>
      <c r="P59" s="331"/>
      <c r="Q59" s="331"/>
      <c r="R59" s="331"/>
      <c r="S59" s="331"/>
      <c r="T59" s="331"/>
      <c r="U59" s="331"/>
      <c r="V59" s="331"/>
      <c r="W59" s="331"/>
      <c r="X59" s="331"/>
      <c r="Y59" s="331"/>
      <c r="Z59" s="331"/>
      <c r="AA59" s="331"/>
      <c r="AB59" s="331"/>
      <c r="AC59" s="331"/>
      <c r="AD59" s="331"/>
      <c r="AE59" s="331"/>
      <c r="AF59" s="331"/>
      <c r="AG59" s="331"/>
      <c r="AH59" s="331"/>
      <c r="AI59" s="722"/>
      <c r="AJ59" s="327"/>
      <c r="AK59" s="327"/>
      <c r="AL59" s="573"/>
      <c r="AM59" s="308"/>
      <c r="AN59" s="308"/>
      <c r="AO59" s="308"/>
      <c r="AP59" s="308"/>
      <c r="AQ59" s="308"/>
      <c r="AR59" s="723"/>
      <c r="AS59" s="335"/>
      <c r="AT59" s="336"/>
      <c r="AU59" s="575"/>
      <c r="AV59" s="341"/>
    </row>
    <row r="60" spans="1:54" s="330" customFormat="1" ht="18.75" customHeight="1" x14ac:dyDescent="0.2">
      <c r="A60" s="624">
        <v>37</v>
      </c>
      <c r="B60" s="721" t="s">
        <v>275</v>
      </c>
      <c r="C60" s="332" t="s">
        <v>191</v>
      </c>
      <c r="D60" s="468">
        <f t="shared" si="6"/>
        <v>71</v>
      </c>
      <c r="E60" s="404">
        <v>16795</v>
      </c>
      <c r="F60" s="331">
        <f t="shared" si="7"/>
        <v>0</v>
      </c>
      <c r="G60" s="331">
        <f t="shared" si="8"/>
        <v>0</v>
      </c>
      <c r="H60" s="331">
        <f t="shared" si="9"/>
        <v>0</v>
      </c>
      <c r="I60" s="331">
        <f t="shared" si="10"/>
        <v>0</v>
      </c>
      <c r="J60" s="331">
        <f t="shared" si="11"/>
        <v>0</v>
      </c>
      <c r="K60" s="331"/>
      <c r="L60" s="331"/>
      <c r="M60" s="331"/>
      <c r="N60" s="331"/>
      <c r="O60" s="331"/>
      <c r="P60" s="331"/>
      <c r="Q60" s="331"/>
      <c r="R60" s="331"/>
      <c r="S60" s="331"/>
      <c r="T60" s="331"/>
      <c r="U60" s="331"/>
      <c r="V60" s="331"/>
      <c r="W60" s="331"/>
      <c r="X60" s="331"/>
      <c r="Y60" s="331"/>
      <c r="Z60" s="331"/>
      <c r="AA60" s="331"/>
      <c r="AB60" s="331"/>
      <c r="AC60" s="331"/>
      <c r="AD60" s="331"/>
      <c r="AE60" s="331"/>
      <c r="AF60" s="331"/>
      <c r="AG60" s="331"/>
      <c r="AH60" s="331"/>
      <c r="AI60" s="722"/>
      <c r="AJ60" s="327"/>
      <c r="AK60" s="327"/>
      <c r="AL60" s="573"/>
      <c r="AM60" s="308"/>
      <c r="AN60" s="308"/>
      <c r="AO60" s="308"/>
      <c r="AP60" s="308"/>
      <c r="AQ60" s="308"/>
      <c r="AR60" s="723"/>
      <c r="AS60" s="335"/>
      <c r="AT60" s="336"/>
      <c r="AU60" s="575"/>
      <c r="AV60" s="341"/>
    </row>
    <row r="61" spans="1:54" ht="18.75" customHeight="1" x14ac:dyDescent="0.2">
      <c r="A61" s="624">
        <v>43</v>
      </c>
      <c r="B61" s="721" t="s">
        <v>387</v>
      </c>
      <c r="C61" s="332" t="s">
        <v>385</v>
      </c>
      <c r="D61" s="468">
        <f t="shared" si="6"/>
        <v>77</v>
      </c>
      <c r="E61" s="404">
        <v>14437</v>
      </c>
      <c r="F61" s="331">
        <f t="shared" si="7"/>
        <v>0</v>
      </c>
      <c r="G61" s="331">
        <f t="shared" si="8"/>
        <v>0</v>
      </c>
      <c r="H61" s="331">
        <f t="shared" si="9"/>
        <v>0</v>
      </c>
      <c r="I61" s="331">
        <f t="shared" si="10"/>
        <v>0</v>
      </c>
      <c r="J61" s="331">
        <f t="shared" si="11"/>
        <v>0</v>
      </c>
      <c r="K61" s="331"/>
      <c r="L61" s="331"/>
      <c r="M61" s="331"/>
      <c r="N61" s="331"/>
      <c r="O61" s="331"/>
      <c r="P61" s="331"/>
      <c r="Q61" s="331"/>
      <c r="R61" s="331"/>
      <c r="S61" s="331"/>
      <c r="T61" s="331"/>
      <c r="U61" s="331"/>
      <c r="V61" s="331"/>
      <c r="W61" s="331"/>
      <c r="X61" s="331"/>
      <c r="Y61" s="331"/>
      <c r="Z61" s="331"/>
      <c r="AA61" s="331"/>
      <c r="AB61" s="331"/>
      <c r="AC61" s="331"/>
      <c r="AD61" s="331"/>
      <c r="AE61" s="331"/>
      <c r="AF61" s="331"/>
      <c r="AG61" s="331"/>
      <c r="AH61" s="331"/>
      <c r="AI61" s="722"/>
      <c r="AJ61" s="327"/>
      <c r="AK61" s="327"/>
      <c r="AL61" s="573"/>
      <c r="AM61" s="308"/>
      <c r="AN61" s="308"/>
      <c r="AO61" s="308"/>
      <c r="AP61" s="308"/>
      <c r="AQ61" s="308"/>
      <c r="AR61" s="723"/>
      <c r="AS61" s="335"/>
      <c r="AT61" s="336"/>
      <c r="AU61" s="626"/>
      <c r="AV61" s="341"/>
    </row>
    <row r="62" spans="1:54" s="330" customFormat="1" ht="18.75" customHeight="1" x14ac:dyDescent="0.2">
      <c r="A62" s="624">
        <v>44</v>
      </c>
      <c r="B62" s="721" t="s">
        <v>384</v>
      </c>
      <c r="C62" s="332" t="s">
        <v>250</v>
      </c>
      <c r="D62" s="468">
        <f t="shared" si="6"/>
        <v>73</v>
      </c>
      <c r="E62" s="404">
        <v>16076</v>
      </c>
      <c r="F62" s="331">
        <f t="shared" si="7"/>
        <v>0</v>
      </c>
      <c r="G62" s="331">
        <f t="shared" si="8"/>
        <v>0</v>
      </c>
      <c r="H62" s="331">
        <f t="shared" si="9"/>
        <v>0</v>
      </c>
      <c r="I62" s="331">
        <f t="shared" si="10"/>
        <v>0</v>
      </c>
      <c r="J62" s="331">
        <f t="shared" si="11"/>
        <v>0</v>
      </c>
      <c r="K62" s="331"/>
      <c r="L62" s="331"/>
      <c r="M62" s="331"/>
      <c r="N62" s="331"/>
      <c r="O62" s="331"/>
      <c r="P62" s="331"/>
      <c r="Q62" s="331"/>
      <c r="R62" s="331"/>
      <c r="S62" s="331"/>
      <c r="T62" s="331"/>
      <c r="U62" s="331"/>
      <c r="V62" s="331"/>
      <c r="W62" s="331"/>
      <c r="X62" s="331"/>
      <c r="Y62" s="331"/>
      <c r="Z62" s="331"/>
      <c r="AA62" s="331"/>
      <c r="AB62" s="331"/>
      <c r="AC62" s="331"/>
      <c r="AD62" s="331"/>
      <c r="AE62" s="331"/>
      <c r="AF62" s="331"/>
      <c r="AG62" s="331"/>
      <c r="AH62" s="331"/>
      <c r="AI62" s="722"/>
      <c r="AJ62" s="327"/>
      <c r="AK62" s="327"/>
      <c r="AL62" s="573"/>
      <c r="AM62" s="308"/>
      <c r="AN62" s="308"/>
      <c r="AO62" s="308"/>
      <c r="AP62" s="308"/>
      <c r="AQ62" s="308"/>
      <c r="AR62" s="723"/>
      <c r="AS62" s="335"/>
      <c r="AT62" s="336"/>
      <c r="AU62" s="575"/>
      <c r="AV62" s="576"/>
      <c r="AW62" s="416"/>
      <c r="AX62" s="416"/>
      <c r="AY62" s="416"/>
      <c r="AZ62" s="416"/>
      <c r="BA62" s="416"/>
      <c r="BB62" s="416"/>
    </row>
    <row r="63" spans="1:54" s="330" customFormat="1" ht="18.75" customHeight="1" x14ac:dyDescent="0.2">
      <c r="A63" s="624">
        <v>45</v>
      </c>
      <c r="B63" s="721" t="s">
        <v>388</v>
      </c>
      <c r="C63" s="332" t="s">
        <v>385</v>
      </c>
      <c r="D63" s="468">
        <f t="shared" si="6"/>
        <v>79</v>
      </c>
      <c r="E63" s="404">
        <v>13843</v>
      </c>
      <c r="F63" s="331">
        <f t="shared" si="7"/>
        <v>0</v>
      </c>
      <c r="G63" s="331">
        <f t="shared" si="8"/>
        <v>0</v>
      </c>
      <c r="H63" s="331">
        <f t="shared" si="9"/>
        <v>0</v>
      </c>
      <c r="I63" s="331">
        <f t="shared" si="10"/>
        <v>0</v>
      </c>
      <c r="J63" s="331">
        <f t="shared" si="11"/>
        <v>0</v>
      </c>
      <c r="K63" s="331"/>
      <c r="L63" s="331"/>
      <c r="M63" s="331"/>
      <c r="N63" s="331"/>
      <c r="O63" s="331"/>
      <c r="P63" s="331"/>
      <c r="Q63" s="331"/>
      <c r="R63" s="331"/>
      <c r="S63" s="331"/>
      <c r="T63" s="331"/>
      <c r="U63" s="331"/>
      <c r="V63" s="331"/>
      <c r="W63" s="331"/>
      <c r="X63" s="331"/>
      <c r="Y63" s="331"/>
      <c r="Z63" s="331"/>
      <c r="AA63" s="331"/>
      <c r="AB63" s="331"/>
      <c r="AC63" s="331"/>
      <c r="AD63" s="331"/>
      <c r="AE63" s="331"/>
      <c r="AF63" s="331"/>
      <c r="AG63" s="331"/>
      <c r="AH63" s="331"/>
      <c r="AI63" s="722"/>
      <c r="AJ63" s="327"/>
      <c r="AK63" s="327"/>
      <c r="AL63" s="573"/>
      <c r="AM63" s="308"/>
      <c r="AN63" s="308"/>
      <c r="AO63" s="308"/>
      <c r="AP63" s="308"/>
      <c r="AQ63" s="308"/>
      <c r="AR63" s="723"/>
      <c r="AS63" s="335"/>
      <c r="AT63" s="336"/>
      <c r="AU63" s="718"/>
      <c r="AV63" s="777"/>
      <c r="AW63" s="778"/>
      <c r="AX63" s="778"/>
      <c r="AY63" s="778"/>
      <c r="AZ63" s="778"/>
      <c r="BA63" s="778"/>
      <c r="BB63" s="778"/>
    </row>
    <row r="64" spans="1:54" s="330" customFormat="1" ht="18.75" customHeight="1" x14ac:dyDescent="0.2">
      <c r="A64" s="624">
        <v>46</v>
      </c>
      <c r="B64" s="721" t="s">
        <v>389</v>
      </c>
      <c r="C64" s="332" t="s">
        <v>385</v>
      </c>
      <c r="D64" s="468">
        <f t="shared" si="6"/>
        <v>77</v>
      </c>
      <c r="E64" s="404">
        <v>14548</v>
      </c>
      <c r="F64" s="331">
        <f t="shared" si="7"/>
        <v>0</v>
      </c>
      <c r="G64" s="331">
        <f t="shared" si="8"/>
        <v>0</v>
      </c>
      <c r="H64" s="331">
        <f t="shared" si="9"/>
        <v>0</v>
      </c>
      <c r="I64" s="331">
        <f t="shared" si="10"/>
        <v>0</v>
      </c>
      <c r="J64" s="331">
        <f t="shared" si="11"/>
        <v>0</v>
      </c>
      <c r="K64" s="331"/>
      <c r="L64" s="331"/>
      <c r="M64" s="331"/>
      <c r="N64" s="331"/>
      <c r="O64" s="331"/>
      <c r="P64" s="331"/>
      <c r="Q64" s="331"/>
      <c r="R64" s="331"/>
      <c r="S64" s="331"/>
      <c r="T64" s="331"/>
      <c r="U64" s="331"/>
      <c r="V64" s="331"/>
      <c r="W64" s="331"/>
      <c r="X64" s="331"/>
      <c r="Y64" s="331"/>
      <c r="Z64" s="331"/>
      <c r="AA64" s="331"/>
      <c r="AB64" s="331"/>
      <c r="AC64" s="331"/>
      <c r="AD64" s="331"/>
      <c r="AE64" s="331"/>
      <c r="AF64" s="331"/>
      <c r="AG64" s="331"/>
      <c r="AH64" s="331"/>
      <c r="AI64" s="722"/>
      <c r="AJ64" s="327"/>
      <c r="AK64" s="327"/>
      <c r="AL64" s="573"/>
      <c r="AM64" s="308"/>
      <c r="AN64" s="308"/>
      <c r="AO64" s="308"/>
      <c r="AP64" s="308"/>
      <c r="AQ64" s="308"/>
      <c r="AR64" s="723"/>
      <c r="AS64" s="335"/>
      <c r="AT64" s="336"/>
      <c r="AU64" s="575"/>
      <c r="AV64" s="576"/>
      <c r="AW64" s="416"/>
      <c r="AX64" s="416"/>
      <c r="AY64" s="416"/>
      <c r="AZ64" s="416"/>
      <c r="BA64" s="416"/>
      <c r="BB64" s="416"/>
    </row>
    <row r="65" spans="1:54" ht="18.75" customHeight="1" x14ac:dyDescent="0.2">
      <c r="A65" s="624">
        <v>47</v>
      </c>
      <c r="B65" s="721" t="s">
        <v>251</v>
      </c>
      <c r="C65" s="332" t="s">
        <v>385</v>
      </c>
      <c r="D65" s="468">
        <f t="shared" si="6"/>
        <v>74</v>
      </c>
      <c r="E65" s="404">
        <v>15506</v>
      </c>
      <c r="F65" s="331">
        <f t="shared" si="7"/>
        <v>0</v>
      </c>
      <c r="G65" s="331">
        <f t="shared" si="8"/>
        <v>0</v>
      </c>
      <c r="H65" s="331">
        <f t="shared" si="9"/>
        <v>0</v>
      </c>
      <c r="I65" s="331">
        <f t="shared" si="10"/>
        <v>0</v>
      </c>
      <c r="J65" s="331">
        <f t="shared" si="11"/>
        <v>0</v>
      </c>
      <c r="K65" s="331"/>
      <c r="L65" s="331"/>
      <c r="M65" s="331"/>
      <c r="N65" s="331"/>
      <c r="O65" s="331"/>
      <c r="P65" s="331"/>
      <c r="Q65" s="331"/>
      <c r="R65" s="331"/>
      <c r="S65" s="331"/>
      <c r="T65" s="331"/>
      <c r="U65" s="331"/>
      <c r="V65" s="331"/>
      <c r="W65" s="331"/>
      <c r="X65" s="331"/>
      <c r="Y65" s="331"/>
      <c r="Z65" s="331"/>
      <c r="AA65" s="331"/>
      <c r="AB65" s="331"/>
      <c r="AC65" s="331"/>
      <c r="AD65" s="331"/>
      <c r="AE65" s="331"/>
      <c r="AF65" s="331"/>
      <c r="AG65" s="331"/>
      <c r="AH65" s="331"/>
      <c r="AI65" s="722"/>
      <c r="AJ65" s="327"/>
      <c r="AK65" s="327"/>
      <c r="AL65" s="573"/>
      <c r="AM65" s="308"/>
      <c r="AN65" s="308"/>
      <c r="AO65" s="308"/>
      <c r="AP65" s="308"/>
      <c r="AQ65" s="308"/>
      <c r="AR65" s="723"/>
      <c r="AS65" s="335"/>
      <c r="AT65" s="336"/>
      <c r="AU65" s="575"/>
      <c r="AV65" s="576"/>
      <c r="AW65" s="366"/>
      <c r="AX65" s="366"/>
      <c r="AY65" s="366"/>
      <c r="AZ65" s="366"/>
      <c r="BA65" s="366"/>
      <c r="BB65" s="366"/>
    </row>
    <row r="66" spans="1:54" ht="18.75" customHeight="1" x14ac:dyDescent="0.2">
      <c r="A66" s="624">
        <v>48</v>
      </c>
      <c r="B66" s="724" t="s">
        <v>390</v>
      </c>
      <c r="C66" s="337" t="s">
        <v>385</v>
      </c>
      <c r="D66" s="469">
        <f t="shared" si="6"/>
        <v>77</v>
      </c>
      <c r="E66" s="664">
        <v>14337</v>
      </c>
      <c r="F66" s="338">
        <f t="shared" si="7"/>
        <v>0</v>
      </c>
      <c r="G66" s="338">
        <f t="shared" si="8"/>
        <v>0</v>
      </c>
      <c r="H66" s="338">
        <f t="shared" si="9"/>
        <v>0</v>
      </c>
      <c r="I66" s="338">
        <f t="shared" si="10"/>
        <v>0</v>
      </c>
      <c r="J66" s="338">
        <f t="shared" si="11"/>
        <v>0</v>
      </c>
      <c r="K66" s="338"/>
      <c r="L66" s="338"/>
      <c r="M66" s="338"/>
      <c r="N66" s="338"/>
      <c r="O66" s="338"/>
      <c r="P66" s="338"/>
      <c r="Q66" s="338"/>
      <c r="R66" s="338"/>
      <c r="S66" s="338"/>
      <c r="T66" s="338"/>
      <c r="U66" s="338"/>
      <c r="V66" s="338"/>
      <c r="W66" s="338"/>
      <c r="X66" s="338"/>
      <c r="Y66" s="338"/>
      <c r="Z66" s="338"/>
      <c r="AA66" s="338"/>
      <c r="AB66" s="338"/>
      <c r="AC66" s="338"/>
      <c r="AD66" s="338"/>
      <c r="AE66" s="338"/>
      <c r="AF66" s="338"/>
      <c r="AG66" s="338"/>
      <c r="AH66" s="338"/>
      <c r="AI66" s="610"/>
      <c r="AJ66" s="339"/>
      <c r="AK66" s="339"/>
      <c r="AL66" s="725"/>
      <c r="AM66" s="340"/>
      <c r="AN66" s="340"/>
      <c r="AO66" s="340"/>
      <c r="AP66" s="340"/>
      <c r="AQ66" s="340"/>
      <c r="AR66" s="726"/>
      <c r="AS66" s="591"/>
      <c r="AT66" s="606"/>
      <c r="AU66" s="575"/>
      <c r="AV66" s="576"/>
      <c r="AW66" s="366"/>
      <c r="AX66" s="366"/>
      <c r="AY66" s="366"/>
      <c r="AZ66" s="366"/>
      <c r="BA66" s="366"/>
      <c r="BB66" s="366"/>
    </row>
    <row r="67" spans="1:54" s="330" customFormat="1" ht="18.75" customHeight="1" x14ac:dyDescent="0.2">
      <c r="A67" s="624"/>
      <c r="B67" s="776"/>
      <c r="C67" s="1454" t="s">
        <v>494</v>
      </c>
      <c r="D67" s="1489"/>
      <c r="E67" s="1455"/>
      <c r="F67" s="577">
        <f>SUM(F7:F66)</f>
        <v>46</v>
      </c>
      <c r="G67" s="577">
        <f>SUM(G7:G66)</f>
        <v>10</v>
      </c>
      <c r="H67" s="577">
        <f>SUM(H7:H66)</f>
        <v>32</v>
      </c>
      <c r="I67" s="577">
        <f>SUM(I7:I66)</f>
        <v>88</v>
      </c>
      <c r="J67" s="711">
        <f>SUM(J7:J66)</f>
        <v>190</v>
      </c>
      <c r="K67" s="331"/>
      <c r="L67" s="331"/>
      <c r="M67" s="331"/>
      <c r="N67" s="331"/>
      <c r="O67" s="331"/>
      <c r="P67" s="331"/>
      <c r="Q67" s="331"/>
      <c r="R67" s="331"/>
      <c r="S67" s="331"/>
      <c r="T67" s="331"/>
      <c r="U67" s="331"/>
      <c r="V67" s="331"/>
      <c r="W67" s="331"/>
      <c r="X67" s="331"/>
      <c r="Y67" s="331"/>
      <c r="Z67" s="331"/>
      <c r="AA67" s="331"/>
      <c r="AB67" s="331"/>
      <c r="AC67" s="331"/>
      <c r="AD67" s="331"/>
      <c r="AE67" s="331"/>
      <c r="AF67" s="331"/>
      <c r="AG67" s="331"/>
      <c r="AH67" s="331"/>
      <c r="AI67" s="610"/>
      <c r="AJ67" s="327"/>
      <c r="AK67" s="327"/>
      <c r="AL67" s="573"/>
      <c r="AM67" s="308"/>
      <c r="AN67" s="308"/>
      <c r="AO67" s="308"/>
      <c r="AP67" s="308"/>
      <c r="AQ67" s="308"/>
      <c r="AR67" s="618"/>
      <c r="AS67" s="574"/>
      <c r="AT67" s="336"/>
      <c r="AU67" s="575"/>
      <c r="AV67" s="576"/>
      <c r="AW67" s="416"/>
      <c r="AX67" s="416"/>
      <c r="AY67" s="416"/>
      <c r="AZ67" s="416"/>
      <c r="BA67" s="416"/>
      <c r="BB67" s="416"/>
    </row>
    <row r="68" spans="1:54" ht="21" customHeight="1" x14ac:dyDescent="0.2">
      <c r="A68" s="359"/>
      <c r="B68" s="87"/>
      <c r="C68" s="1490" t="s">
        <v>493</v>
      </c>
      <c r="D68" s="1490"/>
      <c r="E68" s="1491"/>
      <c r="F68" s="578">
        <f>SUM(K68,N68,Q68,T68,W68,Z68,AC68,AF68,AI68,AL68,AO68,AR68,AU68,AX68,BA68)</f>
        <v>46</v>
      </c>
      <c r="G68" s="578">
        <f>SUM(L68,O68,R68,U68,X68,AA68,AD68,AG68,AJ68,AM68,AP68,AS68,AV68,AY68,BB68)</f>
        <v>10</v>
      </c>
      <c r="H68" s="578">
        <f>SUM(M68,P68,S68,V68,Y68,AB68,AE68,AH68,AK68,AN68,AQ68,AT68,AW68,AZ68,BC68)</f>
        <v>32</v>
      </c>
      <c r="I68" s="578">
        <f>SUM(K68:AT68)</f>
        <v>88</v>
      </c>
      <c r="J68" s="578"/>
      <c r="K68" s="578">
        <f t="shared" ref="K68:AT68" si="12">SUM(K7:K66)</f>
        <v>0</v>
      </c>
      <c r="L68" s="578">
        <f t="shared" si="12"/>
        <v>0</v>
      </c>
      <c r="M68" s="578">
        <f t="shared" si="12"/>
        <v>0</v>
      </c>
      <c r="N68" s="578">
        <f t="shared" si="12"/>
        <v>6</v>
      </c>
      <c r="O68" s="578">
        <f t="shared" si="12"/>
        <v>2</v>
      </c>
      <c r="P68" s="578">
        <f t="shared" si="12"/>
        <v>13</v>
      </c>
      <c r="Q68" s="578">
        <f t="shared" si="12"/>
        <v>0</v>
      </c>
      <c r="R68" s="578">
        <f t="shared" si="12"/>
        <v>0</v>
      </c>
      <c r="S68" s="578">
        <f t="shared" si="12"/>
        <v>0</v>
      </c>
      <c r="T68" s="578">
        <f t="shared" si="12"/>
        <v>7</v>
      </c>
      <c r="U68" s="578">
        <f t="shared" si="12"/>
        <v>1</v>
      </c>
      <c r="V68" s="578">
        <f t="shared" si="12"/>
        <v>5</v>
      </c>
      <c r="W68" s="578">
        <f t="shared" si="12"/>
        <v>0</v>
      </c>
      <c r="X68" s="578">
        <f t="shared" si="12"/>
        <v>0</v>
      </c>
      <c r="Y68" s="578">
        <f t="shared" si="12"/>
        <v>0</v>
      </c>
      <c r="Z68" s="578">
        <f t="shared" si="12"/>
        <v>8</v>
      </c>
      <c r="AA68" s="578">
        <f t="shared" si="12"/>
        <v>3</v>
      </c>
      <c r="AB68" s="578">
        <f t="shared" si="12"/>
        <v>5</v>
      </c>
      <c r="AC68" s="578">
        <f t="shared" si="12"/>
        <v>6</v>
      </c>
      <c r="AD68" s="578">
        <f t="shared" si="12"/>
        <v>0</v>
      </c>
      <c r="AE68" s="578">
        <f t="shared" si="12"/>
        <v>6</v>
      </c>
      <c r="AF68" s="578">
        <f t="shared" si="12"/>
        <v>19</v>
      </c>
      <c r="AG68" s="578">
        <f t="shared" si="12"/>
        <v>4</v>
      </c>
      <c r="AH68" s="578">
        <f t="shared" si="12"/>
        <v>3</v>
      </c>
      <c r="AI68" s="578">
        <f t="shared" si="12"/>
        <v>0</v>
      </c>
      <c r="AJ68" s="578">
        <f t="shared" si="12"/>
        <v>0</v>
      </c>
      <c r="AK68" s="578">
        <f t="shared" si="12"/>
        <v>0</v>
      </c>
      <c r="AL68" s="578">
        <f t="shared" si="12"/>
        <v>0</v>
      </c>
      <c r="AM68" s="578">
        <f t="shared" si="12"/>
        <v>0</v>
      </c>
      <c r="AN68" s="578">
        <f t="shared" si="12"/>
        <v>0</v>
      </c>
      <c r="AO68" s="578">
        <f t="shared" si="12"/>
        <v>0</v>
      </c>
      <c r="AP68" s="578">
        <f t="shared" si="12"/>
        <v>0</v>
      </c>
      <c r="AQ68" s="578">
        <f t="shared" si="12"/>
        <v>0</v>
      </c>
      <c r="AR68" s="578">
        <f t="shared" si="12"/>
        <v>0</v>
      </c>
      <c r="AS68" s="578">
        <f t="shared" si="12"/>
        <v>0</v>
      </c>
      <c r="AT68" s="578">
        <f t="shared" si="12"/>
        <v>0</v>
      </c>
      <c r="AU68" s="627"/>
      <c r="AV68" s="341"/>
    </row>
    <row r="69" spans="1:54" ht="14.4" x14ac:dyDescent="0.2">
      <c r="A69" s="366"/>
      <c r="B69" s="387"/>
      <c r="C69" s="387"/>
      <c r="D69" s="387"/>
      <c r="E69" s="366"/>
      <c r="F69" s="386"/>
      <c r="G69" s="386"/>
      <c r="H69" s="386"/>
      <c r="I69" s="386"/>
      <c r="J69" s="386"/>
      <c r="K69" s="386"/>
      <c r="L69" s="386"/>
      <c r="M69" s="386"/>
      <c r="N69" s="386"/>
      <c r="O69" s="386"/>
      <c r="P69" s="386"/>
      <c r="Q69" s="386"/>
      <c r="R69" s="386"/>
      <c r="S69" s="386"/>
      <c r="T69" s="386"/>
      <c r="U69" s="386"/>
      <c r="V69" s="386"/>
      <c r="W69" s="386"/>
      <c r="X69" s="386"/>
      <c r="Y69" s="386"/>
      <c r="Z69" s="386"/>
      <c r="AA69" s="386"/>
      <c r="AB69" s="386"/>
      <c r="AC69" s="386"/>
      <c r="AD69" s="386"/>
      <c r="AE69" s="386"/>
      <c r="AF69" s="386"/>
      <c r="AG69" s="386"/>
      <c r="AH69" s="619"/>
      <c r="AI69" s="386"/>
      <c r="AJ69" s="386"/>
      <c r="AK69" s="386"/>
      <c r="AL69" s="386"/>
      <c r="AM69" s="386"/>
      <c r="AN69" s="386"/>
      <c r="AO69" s="386"/>
      <c r="AP69" s="386"/>
      <c r="AQ69" s="619"/>
      <c r="AS69" s="386"/>
      <c r="AT69" s="386"/>
      <c r="AU69" s="627"/>
      <c r="AV69" s="341"/>
    </row>
    <row r="70" spans="1:54" ht="14.4" x14ac:dyDescent="0.2">
      <c r="A70" s="366"/>
      <c r="B70" s="366"/>
      <c r="C70" s="366"/>
      <c r="D70" s="366"/>
      <c r="G70" s="366"/>
      <c r="H70" s="366"/>
      <c r="I70" s="366"/>
      <c r="J70" s="366"/>
      <c r="K70" s="366"/>
      <c r="L70" s="366"/>
      <c r="M70" s="366"/>
      <c r="N70" s="366"/>
      <c r="O70" s="366"/>
      <c r="P70" s="366"/>
      <c r="Q70" s="366"/>
      <c r="R70" s="366"/>
      <c r="S70" s="366"/>
      <c r="T70" s="366"/>
      <c r="U70" s="366"/>
      <c r="V70" s="366"/>
      <c r="W70" s="366"/>
      <c r="X70" s="366"/>
      <c r="Y70" s="366"/>
      <c r="Z70" s="366"/>
      <c r="AA70" s="366"/>
      <c r="AB70" s="366"/>
      <c r="AC70" s="366"/>
      <c r="AD70" s="366"/>
      <c r="AE70" s="366"/>
      <c r="AF70" s="366"/>
      <c r="AG70" s="366"/>
      <c r="AH70" s="359"/>
      <c r="AI70" s="366"/>
      <c r="AJ70" s="366"/>
      <c r="AK70" s="366"/>
      <c r="AL70" s="366"/>
      <c r="AM70" s="366"/>
      <c r="AN70" s="366"/>
      <c r="AO70" s="366"/>
      <c r="AP70" s="366"/>
      <c r="AQ70" s="366"/>
      <c r="AS70" s="366"/>
      <c r="AT70" s="366"/>
      <c r="AU70" s="366"/>
    </row>
    <row r="71" spans="1:54" ht="14.4" x14ac:dyDescent="0.2">
      <c r="A71" s="366"/>
      <c r="B71" s="366"/>
      <c r="C71" s="366"/>
      <c r="D71" s="366"/>
      <c r="E71" s="472"/>
      <c r="F71" s="366"/>
      <c r="G71" s="366"/>
      <c r="H71" s="366"/>
      <c r="I71" s="366"/>
      <c r="J71" s="366"/>
      <c r="K71" s="366"/>
      <c r="L71" s="366"/>
      <c r="M71" s="366"/>
      <c r="N71" s="366"/>
      <c r="O71" s="366"/>
      <c r="P71" s="366"/>
      <c r="Q71" s="366"/>
      <c r="R71" s="366"/>
      <c r="S71" s="366"/>
      <c r="T71" s="366"/>
      <c r="U71" s="366"/>
      <c r="V71" s="366"/>
      <c r="W71" s="366"/>
      <c r="X71" s="366"/>
      <c r="Y71" s="366"/>
      <c r="Z71" s="366"/>
      <c r="AA71" s="366"/>
      <c r="AB71" s="366"/>
      <c r="AC71" s="366"/>
      <c r="AD71" s="366"/>
      <c r="AE71" s="366"/>
      <c r="AF71" s="366"/>
      <c r="AG71" s="366"/>
      <c r="AH71" s="359"/>
      <c r="AI71" s="366"/>
      <c r="AJ71" s="366"/>
      <c r="AK71" s="366"/>
      <c r="AL71" s="366"/>
      <c r="AM71" s="366"/>
      <c r="AN71" s="366"/>
      <c r="AO71" s="366"/>
      <c r="AP71" s="366"/>
      <c r="AQ71" s="366"/>
      <c r="AS71" s="366"/>
      <c r="AT71" s="366"/>
      <c r="AU71" s="366"/>
    </row>
    <row r="72" spans="1:54" ht="14.4" x14ac:dyDescent="0.2">
      <c r="A72" s="366"/>
      <c r="B72" s="366"/>
      <c r="C72" s="366"/>
      <c r="D72" s="366"/>
      <c r="E72" s="366"/>
      <c r="F72" s="366"/>
      <c r="G72" s="366"/>
      <c r="H72" s="366"/>
      <c r="I72" s="366"/>
      <c r="J72" s="366"/>
      <c r="K72" s="366"/>
      <c r="L72" s="387"/>
      <c r="M72" s="366"/>
      <c r="N72" s="366"/>
      <c r="O72" s="366"/>
      <c r="P72" s="366"/>
      <c r="Q72" s="366"/>
      <c r="R72" s="366"/>
      <c r="S72" s="366"/>
      <c r="T72" s="366"/>
      <c r="U72" s="366"/>
      <c r="V72" s="366"/>
      <c r="W72" s="366"/>
      <c r="X72" s="366"/>
      <c r="Y72" s="366"/>
      <c r="Z72" s="366"/>
      <c r="AA72" s="366"/>
      <c r="AB72" s="366"/>
      <c r="AC72" s="366"/>
      <c r="AD72" s="366"/>
      <c r="AE72" s="366"/>
      <c r="AF72" s="366"/>
      <c r="AG72" s="366"/>
      <c r="AH72" s="359"/>
      <c r="AI72" s="366"/>
      <c r="AJ72" s="366"/>
      <c r="AK72" s="366"/>
      <c r="AL72" s="366"/>
      <c r="AM72" s="366"/>
      <c r="AN72" s="366"/>
      <c r="AO72" s="366"/>
      <c r="AP72" s="366"/>
      <c r="AQ72" s="366"/>
      <c r="AS72" s="366"/>
      <c r="AT72" s="366"/>
      <c r="AU72" s="366"/>
    </row>
    <row r="73" spans="1:54" ht="14.4" x14ac:dyDescent="0.2">
      <c r="A73" s="366"/>
      <c r="B73" s="366"/>
      <c r="C73" s="366"/>
      <c r="D73" s="366"/>
      <c r="E73" s="366"/>
      <c r="F73" s="366"/>
      <c r="G73" s="366"/>
      <c r="H73" s="366"/>
      <c r="I73" s="366"/>
      <c r="J73" s="366"/>
      <c r="K73" s="366"/>
      <c r="L73" s="366"/>
      <c r="M73" s="366"/>
      <c r="N73" s="366"/>
      <c r="O73" s="366"/>
      <c r="P73" s="366"/>
      <c r="Q73" s="366"/>
      <c r="R73" s="366"/>
      <c r="S73" s="366"/>
      <c r="T73" s="366"/>
      <c r="U73" s="366"/>
      <c r="V73" s="366"/>
      <c r="W73" s="366"/>
      <c r="X73" s="366"/>
      <c r="Y73" s="366"/>
      <c r="Z73" s="366"/>
      <c r="AA73" s="366"/>
      <c r="AB73" s="366"/>
      <c r="AC73" s="366"/>
      <c r="AD73" s="366"/>
      <c r="AE73" s="366"/>
      <c r="AF73" s="366"/>
      <c r="AG73" s="366"/>
      <c r="AH73" s="359"/>
      <c r="AI73" s="366"/>
      <c r="AJ73" s="366"/>
      <c r="AK73" s="366"/>
      <c r="AL73" s="366"/>
      <c r="AM73" s="366"/>
      <c r="AN73" s="366"/>
      <c r="AO73" s="366"/>
      <c r="AP73" s="366"/>
      <c r="AQ73" s="366"/>
      <c r="AS73" s="366"/>
      <c r="AT73" s="366"/>
      <c r="AU73" s="366"/>
    </row>
    <row r="74" spans="1:54" ht="14.4" x14ac:dyDescent="0.2">
      <c r="A74" s="366"/>
      <c r="B74" s="366"/>
      <c r="C74" s="366"/>
      <c r="D74" s="366"/>
      <c r="E74" s="366"/>
      <c r="F74" s="366"/>
      <c r="G74" s="366"/>
      <c r="H74" s="366"/>
      <c r="I74" s="366"/>
      <c r="J74" s="366"/>
      <c r="K74" s="366"/>
      <c r="L74" s="366"/>
      <c r="M74" s="366"/>
      <c r="N74" s="366"/>
      <c r="O74" s="366"/>
      <c r="P74" s="366"/>
      <c r="Q74" s="366"/>
      <c r="R74" s="366"/>
      <c r="S74" s="366"/>
      <c r="T74" s="366"/>
      <c r="U74" s="366"/>
      <c r="V74" s="366"/>
      <c r="W74" s="366"/>
      <c r="X74" s="366"/>
      <c r="Y74" s="366"/>
      <c r="Z74" s="366"/>
      <c r="AA74" s="366"/>
      <c r="AB74" s="366"/>
      <c r="AC74" s="366"/>
      <c r="AD74" s="366"/>
      <c r="AE74" s="366"/>
      <c r="AF74" s="366"/>
      <c r="AG74" s="366"/>
      <c r="AH74" s="359"/>
      <c r="AI74" s="366"/>
      <c r="AJ74" s="366"/>
      <c r="AK74" s="366"/>
      <c r="AL74" s="366"/>
      <c r="AM74" s="366"/>
      <c r="AN74" s="366"/>
      <c r="AO74" s="366"/>
      <c r="AP74" s="366"/>
      <c r="AQ74" s="366"/>
      <c r="AS74" s="366"/>
      <c r="AT74" s="366"/>
      <c r="AU74" s="366"/>
    </row>
    <row r="75" spans="1:54" ht="14.4" x14ac:dyDescent="0.2">
      <c r="A75" s="366"/>
      <c r="B75" s="366"/>
      <c r="C75" s="366"/>
      <c r="D75" s="366"/>
      <c r="E75" s="366"/>
      <c r="F75" s="366"/>
      <c r="G75" s="366"/>
      <c r="H75" s="366"/>
      <c r="I75" s="366"/>
      <c r="J75" s="366"/>
      <c r="K75" s="366"/>
      <c r="L75" s="366"/>
      <c r="M75" s="366"/>
      <c r="N75" s="366"/>
      <c r="O75" s="366"/>
      <c r="P75" s="366"/>
      <c r="Q75" s="366"/>
      <c r="R75" s="366"/>
      <c r="S75" s="366"/>
      <c r="T75" s="366"/>
      <c r="U75" s="366"/>
      <c r="V75" s="366"/>
      <c r="W75" s="366"/>
      <c r="X75" s="366"/>
      <c r="Y75" s="366"/>
      <c r="Z75" s="366"/>
      <c r="AA75" s="366"/>
      <c r="AB75" s="366"/>
      <c r="AC75" s="366"/>
      <c r="AD75" s="366"/>
      <c r="AE75" s="366"/>
      <c r="AF75" s="366"/>
      <c r="AG75" s="366"/>
      <c r="AH75" s="359"/>
      <c r="AI75" s="366"/>
      <c r="AJ75" s="366"/>
      <c r="AK75" s="366"/>
      <c r="AL75" s="366"/>
      <c r="AM75" s="366"/>
      <c r="AN75" s="366"/>
      <c r="AO75" s="366"/>
      <c r="AP75" s="366"/>
      <c r="AQ75" s="366"/>
      <c r="AS75" s="366"/>
      <c r="AT75" s="366"/>
      <c r="AU75" s="366"/>
    </row>
    <row r="76" spans="1:54" ht="14.4" x14ac:dyDescent="0.2">
      <c r="A76" s="366"/>
      <c r="B76" s="366"/>
      <c r="C76" s="366"/>
      <c r="D76" s="366"/>
      <c r="E76" s="366"/>
      <c r="F76" s="366"/>
      <c r="G76" s="366"/>
      <c r="H76" s="366"/>
      <c r="I76" s="366"/>
      <c r="J76" s="366"/>
      <c r="K76" s="366"/>
      <c r="L76" s="366"/>
      <c r="M76" s="366"/>
      <c r="N76" s="366"/>
      <c r="O76" s="366"/>
      <c r="P76" s="366"/>
      <c r="Q76" s="366"/>
      <c r="R76" s="366"/>
      <c r="S76" s="366"/>
      <c r="T76" s="366"/>
      <c r="U76" s="366"/>
      <c r="V76" s="366"/>
      <c r="W76" s="366"/>
      <c r="X76" s="366"/>
      <c r="Y76" s="366"/>
      <c r="Z76" s="366"/>
      <c r="AA76" s="366"/>
      <c r="AB76" s="366"/>
      <c r="AC76" s="366"/>
      <c r="AD76" s="366"/>
      <c r="AE76" s="366"/>
      <c r="AF76" s="366"/>
      <c r="AG76" s="366"/>
      <c r="AH76" s="359"/>
      <c r="AI76" s="366"/>
      <c r="AJ76" s="366"/>
      <c r="AK76" s="366"/>
      <c r="AL76" s="366"/>
      <c r="AM76" s="366"/>
      <c r="AN76" s="366"/>
      <c r="AO76" s="366"/>
      <c r="AP76" s="366"/>
      <c r="AQ76" s="366"/>
      <c r="AS76" s="366"/>
      <c r="AT76" s="366"/>
      <c r="AU76" s="366"/>
    </row>
    <row r="77" spans="1:54" ht="14.4" x14ac:dyDescent="0.2">
      <c r="A77" s="366"/>
      <c r="B77" s="366"/>
      <c r="C77" s="366"/>
      <c r="D77" s="366"/>
      <c r="E77" s="366"/>
      <c r="F77" s="366"/>
      <c r="G77" s="366"/>
      <c r="H77" s="366"/>
      <c r="I77" s="366"/>
      <c r="J77" s="366"/>
      <c r="K77" s="366"/>
      <c r="L77" s="366"/>
      <c r="M77" s="366"/>
      <c r="N77" s="366"/>
      <c r="O77" s="366"/>
      <c r="P77" s="366"/>
      <c r="Q77" s="366"/>
      <c r="R77" s="366"/>
      <c r="S77" s="366"/>
      <c r="T77" s="366"/>
      <c r="U77" s="366"/>
      <c r="V77" s="366"/>
      <c r="W77" s="366"/>
      <c r="X77" s="366"/>
      <c r="Y77" s="366"/>
      <c r="Z77" s="366"/>
      <c r="AA77" s="366"/>
      <c r="AB77" s="366"/>
      <c r="AC77" s="366"/>
      <c r="AD77" s="366"/>
      <c r="AE77" s="366"/>
      <c r="AF77" s="366"/>
      <c r="AG77" s="366"/>
      <c r="AH77" s="359"/>
      <c r="AI77" s="366"/>
      <c r="AJ77" s="366"/>
      <c r="AK77" s="366"/>
      <c r="AL77" s="366"/>
      <c r="AM77" s="366"/>
      <c r="AN77" s="366"/>
      <c r="AO77" s="366"/>
      <c r="AP77" s="366"/>
      <c r="AQ77" s="366"/>
      <c r="AS77" s="366"/>
      <c r="AT77" s="366"/>
      <c r="AU77" s="366"/>
    </row>
    <row r="78" spans="1:54" ht="14.4" x14ac:dyDescent="0.2">
      <c r="A78" s="366"/>
      <c r="B78" s="366"/>
      <c r="C78" s="366"/>
      <c r="D78" s="366"/>
      <c r="E78" s="366"/>
      <c r="F78" s="366"/>
      <c r="G78" s="366"/>
      <c r="H78" s="366"/>
      <c r="I78" s="366"/>
      <c r="J78" s="366"/>
      <c r="K78" s="366"/>
      <c r="L78" s="366"/>
      <c r="M78" s="366"/>
      <c r="N78" s="366"/>
      <c r="O78" s="366"/>
      <c r="P78" s="366"/>
      <c r="Q78" s="366"/>
      <c r="R78" s="366"/>
      <c r="S78" s="366"/>
      <c r="T78" s="366"/>
      <c r="U78" s="366"/>
      <c r="V78" s="366"/>
      <c r="W78" s="366"/>
      <c r="X78" s="366"/>
      <c r="Y78" s="366"/>
      <c r="Z78" s="366"/>
      <c r="AA78" s="366"/>
      <c r="AB78" s="366"/>
      <c r="AC78" s="366"/>
      <c r="AD78" s="366"/>
      <c r="AE78" s="366"/>
      <c r="AF78" s="366"/>
      <c r="AG78" s="366"/>
      <c r="AH78" s="359"/>
      <c r="AI78" s="366"/>
      <c r="AJ78" s="366"/>
      <c r="AK78" s="366"/>
      <c r="AL78" s="366"/>
      <c r="AM78" s="366"/>
      <c r="AN78" s="366"/>
      <c r="AO78" s="366"/>
      <c r="AP78" s="366"/>
      <c r="AQ78" s="366"/>
      <c r="AS78" s="366"/>
      <c r="AT78" s="366"/>
      <c r="AU78" s="366"/>
    </row>
    <row r="79" spans="1:54" ht="14.4" x14ac:dyDescent="0.2">
      <c r="A79" s="366"/>
      <c r="B79" s="366"/>
      <c r="C79" s="366"/>
      <c r="D79" s="366"/>
      <c r="E79" s="366"/>
      <c r="F79" s="366"/>
      <c r="G79" s="366"/>
      <c r="H79" s="366"/>
      <c r="I79" s="366"/>
      <c r="J79" s="366"/>
      <c r="K79" s="366"/>
      <c r="L79" s="366"/>
      <c r="M79" s="366"/>
      <c r="N79" s="366"/>
      <c r="O79" s="366"/>
      <c r="P79" s="366"/>
      <c r="Q79" s="366"/>
      <c r="R79" s="366"/>
      <c r="S79" s="366"/>
      <c r="T79" s="366"/>
      <c r="U79" s="366"/>
      <c r="V79" s="366"/>
      <c r="W79" s="366"/>
      <c r="X79" s="366"/>
      <c r="Y79" s="366"/>
      <c r="Z79" s="366"/>
      <c r="AA79" s="366"/>
      <c r="AB79" s="366"/>
      <c r="AC79" s="366"/>
      <c r="AD79" s="366"/>
      <c r="AE79" s="366"/>
      <c r="AF79" s="366"/>
      <c r="AG79" s="366"/>
      <c r="AH79" s="359"/>
      <c r="AI79" s="366"/>
      <c r="AJ79" s="366"/>
      <c r="AK79" s="366"/>
      <c r="AL79" s="366"/>
      <c r="AM79" s="366"/>
      <c r="AN79" s="366"/>
      <c r="AO79" s="366"/>
      <c r="AP79" s="366"/>
      <c r="AQ79" s="366"/>
      <c r="AS79" s="366"/>
      <c r="AT79" s="366"/>
      <c r="AU79" s="366"/>
    </row>
    <row r="80" spans="1:54" ht="14.4" x14ac:dyDescent="0.2">
      <c r="A80" s="366"/>
      <c r="B80" s="366"/>
      <c r="C80" s="366"/>
      <c r="D80" s="366"/>
      <c r="E80" s="366"/>
      <c r="F80" s="366"/>
      <c r="G80" s="366"/>
      <c r="H80" s="366"/>
      <c r="I80" s="366"/>
      <c r="J80" s="366"/>
      <c r="K80" s="366"/>
      <c r="L80" s="366"/>
      <c r="M80" s="366"/>
      <c r="N80" s="366"/>
      <c r="O80" s="366"/>
      <c r="P80" s="366"/>
      <c r="Q80" s="366"/>
      <c r="R80" s="366"/>
      <c r="S80" s="366"/>
      <c r="T80" s="366"/>
      <c r="U80" s="366"/>
      <c r="V80" s="366"/>
      <c r="W80" s="366"/>
      <c r="X80" s="366"/>
      <c r="Y80" s="366"/>
      <c r="Z80" s="366"/>
      <c r="AA80" s="366"/>
      <c r="AB80" s="366"/>
      <c r="AC80" s="366"/>
      <c r="AD80" s="366"/>
      <c r="AE80" s="366"/>
      <c r="AF80" s="366"/>
      <c r="AG80" s="366"/>
      <c r="AH80" s="359"/>
      <c r="AI80" s="366"/>
      <c r="AJ80" s="366"/>
      <c r="AK80" s="366"/>
      <c r="AL80" s="366"/>
      <c r="AM80" s="366"/>
      <c r="AN80" s="366"/>
      <c r="AO80" s="366"/>
      <c r="AP80" s="366"/>
      <c r="AQ80" s="366"/>
      <c r="AS80" s="366"/>
      <c r="AT80" s="366"/>
      <c r="AU80" s="366"/>
    </row>
    <row r="81" spans="1:47" ht="14.4" x14ac:dyDescent="0.2">
      <c r="A81" s="366"/>
      <c r="B81" s="366"/>
      <c r="C81" s="366"/>
      <c r="D81" s="366"/>
      <c r="E81" s="366"/>
      <c r="F81" s="366"/>
      <c r="G81" s="366"/>
      <c r="H81" s="366"/>
      <c r="I81" s="366"/>
      <c r="J81" s="366"/>
      <c r="K81" s="366"/>
      <c r="L81" s="366"/>
      <c r="M81" s="366"/>
      <c r="N81" s="366"/>
      <c r="O81" s="366"/>
      <c r="P81" s="366"/>
      <c r="Q81" s="366"/>
      <c r="R81" s="366"/>
      <c r="S81" s="366"/>
      <c r="T81" s="366"/>
      <c r="U81" s="366"/>
      <c r="V81" s="366"/>
      <c r="W81" s="366"/>
      <c r="X81" s="366"/>
      <c r="Y81" s="366"/>
      <c r="Z81" s="366"/>
      <c r="AA81" s="366"/>
      <c r="AB81" s="366"/>
      <c r="AC81" s="366"/>
      <c r="AD81" s="366"/>
      <c r="AE81" s="366"/>
      <c r="AF81" s="366"/>
      <c r="AG81" s="366"/>
      <c r="AH81" s="366"/>
      <c r="AI81" s="366"/>
      <c r="AJ81" s="366"/>
      <c r="AK81" s="366"/>
      <c r="AL81" s="366"/>
      <c r="AM81" s="366"/>
      <c r="AN81" s="366"/>
      <c r="AO81" s="366"/>
      <c r="AP81" s="366"/>
      <c r="AQ81" s="366"/>
      <c r="AS81" s="366"/>
      <c r="AT81" s="366"/>
      <c r="AU81" s="366"/>
    </row>
    <row r="82" spans="1:47" ht="14.4" x14ac:dyDescent="0.2">
      <c r="A82" s="366"/>
      <c r="B82" s="366"/>
      <c r="C82" s="366"/>
      <c r="D82" s="366"/>
      <c r="E82" s="366"/>
      <c r="F82" s="366"/>
      <c r="G82" s="366"/>
      <c r="H82" s="366"/>
      <c r="I82" s="366"/>
      <c r="J82" s="366"/>
      <c r="K82" s="366"/>
      <c r="L82" s="366"/>
      <c r="M82" s="366"/>
      <c r="N82" s="366"/>
      <c r="O82" s="366"/>
      <c r="P82" s="366"/>
      <c r="Q82" s="366"/>
      <c r="R82" s="366"/>
      <c r="S82" s="366"/>
      <c r="T82" s="366"/>
      <c r="U82" s="366"/>
      <c r="V82" s="366"/>
      <c r="W82" s="366"/>
      <c r="X82" s="366"/>
      <c r="Y82" s="366"/>
      <c r="Z82" s="366"/>
      <c r="AA82" s="366"/>
      <c r="AB82" s="366"/>
      <c r="AC82" s="366"/>
      <c r="AD82" s="366"/>
      <c r="AE82" s="366"/>
      <c r="AF82" s="366"/>
      <c r="AG82" s="366"/>
      <c r="AH82" s="366"/>
      <c r="AI82" s="366"/>
      <c r="AJ82" s="366"/>
      <c r="AK82" s="366"/>
      <c r="AL82" s="366"/>
      <c r="AM82" s="366"/>
      <c r="AN82" s="366"/>
      <c r="AO82" s="366"/>
      <c r="AP82" s="366"/>
      <c r="AQ82" s="366"/>
      <c r="AS82" s="366"/>
      <c r="AT82" s="366"/>
      <c r="AU82" s="366"/>
    </row>
    <row r="83" spans="1:47" ht="14.4" x14ac:dyDescent="0.2">
      <c r="A83" s="366"/>
      <c r="B83" s="366"/>
      <c r="C83" s="366"/>
      <c r="D83" s="366"/>
      <c r="E83" s="366"/>
      <c r="F83" s="366"/>
      <c r="G83" s="366"/>
      <c r="H83" s="366"/>
      <c r="I83" s="366"/>
      <c r="J83" s="366"/>
      <c r="K83" s="366"/>
      <c r="L83" s="366"/>
      <c r="M83" s="366"/>
      <c r="N83" s="366"/>
      <c r="O83" s="366"/>
      <c r="P83" s="366"/>
      <c r="Q83" s="366"/>
      <c r="R83" s="366"/>
      <c r="S83" s="366"/>
      <c r="T83" s="366"/>
      <c r="U83" s="366"/>
      <c r="V83" s="366"/>
      <c r="W83" s="366"/>
      <c r="X83" s="366"/>
      <c r="Y83" s="366"/>
      <c r="Z83" s="366"/>
      <c r="AA83" s="366"/>
      <c r="AB83" s="366"/>
      <c r="AC83" s="366"/>
      <c r="AD83" s="366"/>
      <c r="AE83" s="366"/>
      <c r="AF83" s="366"/>
      <c r="AG83" s="366"/>
      <c r="AH83" s="366"/>
      <c r="AI83" s="366"/>
      <c r="AJ83" s="366"/>
      <c r="AK83" s="366"/>
      <c r="AL83" s="366"/>
      <c r="AM83" s="366"/>
      <c r="AN83" s="366"/>
      <c r="AO83" s="366"/>
      <c r="AP83" s="366"/>
      <c r="AQ83" s="366"/>
      <c r="AS83" s="366"/>
      <c r="AT83" s="366"/>
      <c r="AU83" s="366"/>
    </row>
    <row r="84" spans="1:47" ht="14.4" x14ac:dyDescent="0.2">
      <c r="A84" s="366"/>
      <c r="B84" s="366"/>
      <c r="C84" s="366"/>
      <c r="D84" s="366"/>
      <c r="E84" s="366"/>
      <c r="F84" s="366"/>
      <c r="G84" s="366"/>
      <c r="H84" s="366"/>
      <c r="I84" s="366"/>
      <c r="J84" s="366"/>
      <c r="K84" s="366"/>
      <c r="L84" s="366"/>
      <c r="M84" s="366"/>
      <c r="N84" s="366"/>
      <c r="O84" s="366"/>
      <c r="P84" s="366"/>
      <c r="Q84" s="366"/>
      <c r="R84" s="366"/>
      <c r="S84" s="366"/>
      <c r="T84" s="366"/>
      <c r="U84" s="366"/>
      <c r="V84" s="366"/>
      <c r="W84" s="366"/>
      <c r="X84" s="366"/>
      <c r="Y84" s="366"/>
      <c r="Z84" s="366"/>
      <c r="AA84" s="366"/>
      <c r="AB84" s="366"/>
      <c r="AC84" s="366"/>
      <c r="AD84" s="366"/>
      <c r="AE84" s="366"/>
      <c r="AF84" s="366"/>
      <c r="AG84" s="366"/>
      <c r="AH84" s="366"/>
      <c r="AI84" s="366"/>
      <c r="AJ84" s="366"/>
      <c r="AK84" s="366"/>
      <c r="AL84" s="366"/>
      <c r="AM84" s="366"/>
      <c r="AN84" s="366"/>
      <c r="AO84" s="366"/>
      <c r="AP84" s="366"/>
      <c r="AQ84" s="366"/>
      <c r="AS84" s="366"/>
      <c r="AT84" s="366"/>
      <c r="AU84" s="366"/>
    </row>
    <row r="85" spans="1:47" ht="14.4" x14ac:dyDescent="0.2">
      <c r="A85" s="366"/>
      <c r="B85" s="366"/>
      <c r="C85" s="366"/>
      <c r="D85" s="366"/>
      <c r="E85" s="366"/>
      <c r="F85" s="366"/>
      <c r="G85" s="366"/>
      <c r="H85" s="366"/>
      <c r="I85" s="366"/>
      <c r="J85" s="366"/>
      <c r="K85" s="366"/>
      <c r="L85" s="366"/>
      <c r="M85" s="366"/>
      <c r="N85" s="366"/>
      <c r="O85" s="366"/>
      <c r="P85" s="366"/>
      <c r="Q85" s="366"/>
      <c r="R85" s="366"/>
      <c r="S85" s="366"/>
      <c r="T85" s="366"/>
      <c r="U85" s="366"/>
      <c r="V85" s="366"/>
      <c r="W85" s="366"/>
      <c r="X85" s="366"/>
      <c r="Y85" s="366"/>
      <c r="Z85" s="366"/>
      <c r="AA85" s="366"/>
      <c r="AB85" s="366"/>
      <c r="AC85" s="366"/>
      <c r="AD85" s="366"/>
      <c r="AE85" s="366"/>
      <c r="AF85" s="366"/>
      <c r="AG85" s="366"/>
      <c r="AH85" s="366"/>
      <c r="AI85" s="366"/>
      <c r="AJ85" s="366"/>
      <c r="AK85" s="366"/>
      <c r="AL85" s="366"/>
      <c r="AM85" s="366"/>
      <c r="AN85" s="366"/>
      <c r="AO85" s="366"/>
      <c r="AP85" s="366"/>
      <c r="AQ85" s="366"/>
      <c r="AS85" s="366"/>
      <c r="AT85" s="366"/>
      <c r="AU85" s="366"/>
    </row>
    <row r="86" spans="1:47" ht="14.4" x14ac:dyDescent="0.2">
      <c r="A86" s="366"/>
      <c r="B86" s="366"/>
      <c r="C86" s="366"/>
      <c r="D86" s="366"/>
      <c r="E86" s="366"/>
      <c r="F86" s="366"/>
      <c r="G86" s="366"/>
      <c r="H86" s="366"/>
      <c r="I86" s="366"/>
      <c r="J86" s="366"/>
      <c r="K86" s="366"/>
      <c r="L86" s="366"/>
      <c r="M86" s="366"/>
      <c r="N86" s="366"/>
      <c r="O86" s="366"/>
      <c r="P86" s="366"/>
      <c r="Q86" s="366"/>
      <c r="R86" s="366"/>
      <c r="S86" s="366"/>
      <c r="T86" s="366"/>
      <c r="U86" s="366"/>
      <c r="V86" s="366"/>
      <c r="W86" s="366"/>
      <c r="X86" s="366"/>
      <c r="Y86" s="366"/>
      <c r="Z86" s="366"/>
      <c r="AA86" s="366"/>
      <c r="AB86" s="366"/>
      <c r="AC86" s="366"/>
      <c r="AD86" s="366"/>
      <c r="AE86" s="366"/>
      <c r="AF86" s="366"/>
      <c r="AG86" s="366"/>
      <c r="AH86" s="366"/>
      <c r="AI86" s="366"/>
      <c r="AJ86" s="366"/>
      <c r="AK86" s="366"/>
      <c r="AL86" s="366"/>
      <c r="AM86" s="366"/>
      <c r="AN86" s="366"/>
      <c r="AO86" s="366"/>
      <c r="AP86" s="366"/>
      <c r="AQ86" s="366"/>
      <c r="AS86" s="366"/>
      <c r="AT86" s="366"/>
      <c r="AU86" s="366"/>
    </row>
    <row r="87" spans="1:47" ht="14.4" x14ac:dyDescent="0.2">
      <c r="A87" s="366"/>
      <c r="B87" s="366"/>
      <c r="C87" s="366"/>
      <c r="D87" s="366"/>
      <c r="E87" s="366"/>
      <c r="F87" s="366"/>
      <c r="G87" s="366"/>
      <c r="H87" s="366"/>
      <c r="I87" s="366"/>
      <c r="J87" s="366"/>
      <c r="K87" s="366"/>
      <c r="L87" s="366"/>
      <c r="M87" s="366"/>
      <c r="N87" s="366"/>
      <c r="O87" s="366"/>
      <c r="P87" s="366"/>
      <c r="Q87" s="366"/>
      <c r="R87" s="366"/>
      <c r="S87" s="366"/>
      <c r="T87" s="366"/>
      <c r="U87" s="366"/>
      <c r="V87" s="366"/>
      <c r="W87" s="366"/>
      <c r="X87" s="366"/>
      <c r="Y87" s="366"/>
      <c r="Z87" s="366"/>
      <c r="AA87" s="366"/>
      <c r="AB87" s="366"/>
      <c r="AC87" s="366"/>
      <c r="AD87" s="366"/>
      <c r="AE87" s="366"/>
      <c r="AF87" s="366"/>
      <c r="AG87" s="366"/>
      <c r="AH87" s="366"/>
      <c r="AI87" s="366"/>
      <c r="AJ87" s="366"/>
      <c r="AK87" s="366"/>
      <c r="AL87" s="366"/>
      <c r="AM87" s="366"/>
      <c r="AN87" s="366"/>
      <c r="AO87" s="366"/>
      <c r="AP87" s="366"/>
      <c r="AQ87" s="366"/>
      <c r="AS87" s="366"/>
      <c r="AT87" s="366"/>
      <c r="AU87" s="366"/>
    </row>
    <row r="88" spans="1:47" ht="14.4" x14ac:dyDescent="0.2">
      <c r="A88" s="366"/>
      <c r="B88" s="366"/>
      <c r="C88" s="366"/>
      <c r="D88" s="366"/>
      <c r="E88" s="366"/>
      <c r="F88" s="366"/>
      <c r="G88" s="366"/>
      <c r="H88" s="366"/>
      <c r="I88" s="366"/>
      <c r="J88" s="366"/>
      <c r="K88" s="366"/>
      <c r="L88" s="366"/>
      <c r="M88" s="366"/>
      <c r="N88" s="366"/>
      <c r="O88" s="366"/>
      <c r="P88" s="366"/>
      <c r="Q88" s="366"/>
      <c r="R88" s="366"/>
      <c r="S88" s="366"/>
      <c r="T88" s="366"/>
      <c r="U88" s="366"/>
      <c r="V88" s="366"/>
      <c r="W88" s="366"/>
      <c r="X88" s="366"/>
      <c r="Y88" s="366"/>
      <c r="Z88" s="366"/>
      <c r="AA88" s="366"/>
      <c r="AB88" s="366"/>
      <c r="AC88" s="366"/>
      <c r="AD88" s="366"/>
      <c r="AE88" s="366"/>
      <c r="AF88" s="366"/>
      <c r="AG88" s="366"/>
      <c r="AH88" s="366"/>
      <c r="AI88" s="366"/>
      <c r="AJ88" s="366"/>
      <c r="AK88" s="366"/>
      <c r="AL88" s="366"/>
      <c r="AM88" s="366"/>
      <c r="AN88" s="366"/>
      <c r="AO88" s="366"/>
      <c r="AP88" s="366"/>
      <c r="AQ88" s="366"/>
      <c r="AS88" s="366"/>
      <c r="AT88" s="366"/>
      <c r="AU88" s="366"/>
    </row>
    <row r="89" spans="1:47" ht="14.4" x14ac:dyDescent="0.2">
      <c r="A89" s="366"/>
      <c r="B89" s="366"/>
      <c r="C89" s="366"/>
      <c r="D89" s="366"/>
      <c r="E89" s="366"/>
      <c r="F89" s="366"/>
      <c r="G89" s="366"/>
      <c r="H89" s="366"/>
      <c r="I89" s="366"/>
      <c r="J89" s="366"/>
      <c r="K89" s="366"/>
      <c r="L89" s="366"/>
      <c r="M89" s="366"/>
      <c r="N89" s="366"/>
      <c r="O89" s="366"/>
      <c r="P89" s="366"/>
      <c r="Q89" s="366"/>
      <c r="R89" s="366"/>
      <c r="S89" s="366"/>
      <c r="T89" s="366"/>
      <c r="U89" s="366"/>
      <c r="V89" s="366"/>
      <c r="W89" s="366"/>
      <c r="X89" s="366"/>
      <c r="Y89" s="366"/>
      <c r="Z89" s="366"/>
      <c r="AA89" s="366"/>
      <c r="AB89" s="366"/>
      <c r="AC89" s="366"/>
      <c r="AD89" s="366"/>
      <c r="AE89" s="366"/>
      <c r="AF89" s="366"/>
      <c r="AG89" s="366"/>
      <c r="AH89" s="366"/>
      <c r="AI89" s="366"/>
      <c r="AJ89" s="366"/>
      <c r="AK89" s="366"/>
      <c r="AL89" s="366"/>
      <c r="AM89" s="366"/>
      <c r="AN89" s="366"/>
      <c r="AO89" s="366"/>
      <c r="AP89" s="366"/>
      <c r="AQ89" s="366"/>
      <c r="AS89" s="366"/>
      <c r="AT89" s="366"/>
      <c r="AU89" s="366"/>
    </row>
    <row r="90" spans="1:47" ht="14.4" x14ac:dyDescent="0.2">
      <c r="A90" s="366"/>
      <c r="B90" s="366"/>
      <c r="C90" s="366"/>
      <c r="D90" s="366"/>
      <c r="E90" s="366"/>
      <c r="F90" s="366"/>
      <c r="G90" s="366"/>
      <c r="H90" s="366"/>
      <c r="I90" s="366"/>
      <c r="J90" s="366"/>
      <c r="K90" s="366"/>
      <c r="L90" s="366"/>
      <c r="M90" s="366"/>
      <c r="N90" s="366"/>
      <c r="O90" s="366"/>
      <c r="P90" s="366"/>
      <c r="Q90" s="366"/>
      <c r="R90" s="366"/>
      <c r="S90" s="366"/>
      <c r="T90" s="366"/>
      <c r="U90" s="366"/>
      <c r="V90" s="366"/>
      <c r="W90" s="366"/>
      <c r="X90" s="366"/>
      <c r="Y90" s="366"/>
      <c r="Z90" s="366"/>
      <c r="AA90" s="366"/>
      <c r="AB90" s="366"/>
      <c r="AC90" s="366"/>
      <c r="AD90" s="366"/>
      <c r="AE90" s="366"/>
      <c r="AF90" s="366"/>
      <c r="AG90" s="366"/>
      <c r="AH90" s="366"/>
      <c r="AI90" s="366"/>
      <c r="AJ90" s="366"/>
      <c r="AK90" s="366"/>
      <c r="AL90" s="366"/>
      <c r="AM90" s="366"/>
      <c r="AN90" s="366"/>
      <c r="AO90" s="366"/>
      <c r="AP90" s="366"/>
      <c r="AQ90" s="366"/>
      <c r="AS90" s="366"/>
      <c r="AT90" s="366"/>
      <c r="AU90" s="366"/>
    </row>
    <row r="91" spans="1:47" ht="14.4" x14ac:dyDescent="0.2">
      <c r="A91" s="366"/>
      <c r="B91" s="366"/>
      <c r="C91" s="366"/>
      <c r="D91" s="366"/>
      <c r="E91" s="366"/>
      <c r="F91" s="366"/>
      <c r="G91" s="366"/>
      <c r="H91" s="366"/>
      <c r="I91" s="366"/>
      <c r="J91" s="366"/>
      <c r="K91" s="366"/>
      <c r="L91" s="366"/>
      <c r="M91" s="366"/>
      <c r="N91" s="366"/>
      <c r="O91" s="366"/>
      <c r="P91" s="366"/>
      <c r="Q91" s="366"/>
      <c r="R91" s="366"/>
      <c r="S91" s="366"/>
      <c r="T91" s="366"/>
      <c r="U91" s="366"/>
      <c r="V91" s="366"/>
      <c r="W91" s="366"/>
      <c r="X91" s="366"/>
      <c r="Y91" s="366"/>
      <c r="Z91" s="366"/>
      <c r="AA91" s="366"/>
      <c r="AB91" s="366"/>
      <c r="AC91" s="366"/>
      <c r="AD91" s="366"/>
      <c r="AE91" s="366"/>
      <c r="AF91" s="366"/>
      <c r="AG91" s="366"/>
      <c r="AH91" s="366"/>
      <c r="AI91" s="366"/>
      <c r="AJ91" s="366"/>
      <c r="AK91" s="366"/>
      <c r="AL91" s="366"/>
      <c r="AM91" s="366"/>
      <c r="AN91" s="366"/>
      <c r="AO91" s="366"/>
      <c r="AP91" s="366"/>
      <c r="AQ91" s="366"/>
      <c r="AS91" s="366"/>
      <c r="AT91" s="366"/>
      <c r="AU91" s="366"/>
    </row>
    <row r="92" spans="1:47" ht="14.4" x14ac:dyDescent="0.2">
      <c r="A92" s="366"/>
      <c r="B92" s="366"/>
      <c r="C92" s="366"/>
      <c r="D92" s="366"/>
      <c r="E92" s="366"/>
      <c r="F92" s="366"/>
      <c r="G92" s="366"/>
      <c r="H92" s="366"/>
      <c r="I92" s="366"/>
      <c r="J92" s="366"/>
      <c r="K92" s="366"/>
      <c r="L92" s="366"/>
      <c r="M92" s="366"/>
      <c r="N92" s="366"/>
      <c r="O92" s="366"/>
      <c r="P92" s="366"/>
      <c r="Q92" s="366"/>
      <c r="R92" s="366"/>
      <c r="S92" s="366"/>
      <c r="T92" s="366"/>
      <c r="U92" s="366"/>
      <c r="V92" s="366"/>
      <c r="W92" s="366"/>
      <c r="X92" s="366"/>
      <c r="Y92" s="366"/>
      <c r="Z92" s="366"/>
      <c r="AA92" s="366"/>
      <c r="AB92" s="366"/>
      <c r="AC92" s="366"/>
      <c r="AD92" s="366"/>
      <c r="AE92" s="366"/>
      <c r="AF92" s="366"/>
      <c r="AG92" s="366"/>
      <c r="AH92" s="366"/>
      <c r="AI92" s="366"/>
      <c r="AJ92" s="366"/>
      <c r="AK92" s="366"/>
      <c r="AL92" s="366"/>
      <c r="AM92" s="366"/>
      <c r="AN92" s="366"/>
      <c r="AO92" s="366"/>
      <c r="AP92" s="366"/>
      <c r="AQ92" s="366"/>
      <c r="AS92" s="366"/>
      <c r="AT92" s="366"/>
      <c r="AU92" s="366"/>
    </row>
    <row r="93" spans="1:47" ht="14.4" x14ac:dyDescent="0.2">
      <c r="A93" s="366"/>
      <c r="B93" s="366"/>
      <c r="C93" s="366"/>
      <c r="D93" s="366"/>
      <c r="E93" s="366"/>
      <c r="F93" s="366"/>
      <c r="G93" s="366"/>
      <c r="H93" s="366"/>
      <c r="I93" s="366"/>
      <c r="J93" s="366"/>
      <c r="K93" s="366"/>
      <c r="L93" s="366"/>
      <c r="M93" s="366"/>
      <c r="N93" s="366"/>
      <c r="O93" s="366"/>
      <c r="P93" s="366"/>
      <c r="Q93" s="366"/>
      <c r="R93" s="366"/>
      <c r="S93" s="366"/>
      <c r="T93" s="366"/>
      <c r="U93" s="366"/>
      <c r="V93" s="366"/>
      <c r="W93" s="366"/>
      <c r="X93" s="366"/>
      <c r="Y93" s="366"/>
      <c r="Z93" s="366"/>
      <c r="AA93" s="366"/>
      <c r="AB93" s="366"/>
      <c r="AC93" s="366"/>
      <c r="AD93" s="366"/>
      <c r="AE93" s="366"/>
      <c r="AF93" s="366"/>
      <c r="AG93" s="366"/>
      <c r="AH93" s="366"/>
      <c r="AI93" s="366"/>
      <c r="AJ93" s="366"/>
      <c r="AK93" s="366"/>
      <c r="AL93" s="366"/>
      <c r="AM93" s="366"/>
      <c r="AN93" s="366"/>
      <c r="AO93" s="366"/>
      <c r="AP93" s="366"/>
      <c r="AQ93" s="366"/>
      <c r="AS93" s="366"/>
      <c r="AT93" s="366"/>
      <c r="AU93" s="366"/>
    </row>
    <row r="94" spans="1:47" ht="14.4" x14ac:dyDescent="0.2">
      <c r="A94" s="366"/>
      <c r="B94" s="366"/>
      <c r="C94" s="366"/>
      <c r="D94" s="366"/>
      <c r="E94" s="366"/>
      <c r="F94" s="366"/>
      <c r="G94" s="366"/>
      <c r="H94" s="366"/>
      <c r="I94" s="366"/>
      <c r="J94" s="366"/>
      <c r="K94" s="366"/>
      <c r="L94" s="366"/>
      <c r="M94" s="366"/>
      <c r="N94" s="366"/>
      <c r="O94" s="366"/>
      <c r="P94" s="366"/>
      <c r="Q94" s="366"/>
      <c r="R94" s="366"/>
      <c r="S94" s="366"/>
      <c r="T94" s="366"/>
      <c r="U94" s="366"/>
      <c r="V94" s="366"/>
      <c r="W94" s="366"/>
      <c r="X94" s="366"/>
      <c r="Y94" s="366"/>
      <c r="Z94" s="366"/>
      <c r="AA94" s="366"/>
      <c r="AB94" s="366"/>
      <c r="AC94" s="366"/>
      <c r="AD94" s="366"/>
      <c r="AE94" s="366"/>
      <c r="AF94" s="366"/>
      <c r="AG94" s="366"/>
      <c r="AH94" s="366"/>
      <c r="AI94" s="366"/>
      <c r="AJ94" s="366"/>
      <c r="AK94" s="366"/>
      <c r="AL94" s="366"/>
      <c r="AM94" s="366"/>
      <c r="AN94" s="366"/>
      <c r="AO94" s="366"/>
      <c r="AP94" s="366"/>
      <c r="AQ94" s="366"/>
      <c r="AS94" s="366"/>
      <c r="AT94" s="366"/>
      <c r="AU94" s="366"/>
    </row>
  </sheetData>
  <mergeCells count="43">
    <mergeCell ref="B4:B6"/>
    <mergeCell ref="I4:I6"/>
    <mergeCell ref="C4:C6"/>
    <mergeCell ref="K4:M4"/>
    <mergeCell ref="F4:F6"/>
    <mergeCell ref="D4:D6"/>
    <mergeCell ref="E4:E6"/>
    <mergeCell ref="G4:G6"/>
    <mergeCell ref="H4:H6"/>
    <mergeCell ref="K5:M5"/>
    <mergeCell ref="AX3:BB3"/>
    <mergeCell ref="AF5:AH5"/>
    <mergeCell ref="AC5:AE5"/>
    <mergeCell ref="AO4:AQ4"/>
    <mergeCell ref="AL5:AN5"/>
    <mergeCell ref="AO5:AQ5"/>
    <mergeCell ref="AC4:AE4"/>
    <mergeCell ref="AR4:AT4"/>
    <mergeCell ref="AR5:AT5"/>
    <mergeCell ref="N3:P3"/>
    <mergeCell ref="Q3:S3"/>
    <mergeCell ref="T3:V3"/>
    <mergeCell ref="W3:Y3"/>
    <mergeCell ref="Q4:S4"/>
    <mergeCell ref="W4:Y4"/>
    <mergeCell ref="Z3:AB3"/>
    <mergeCell ref="AC3:AE3"/>
    <mergeCell ref="Z4:AB4"/>
    <mergeCell ref="Z5:AB5"/>
    <mergeCell ref="AL4:AN4"/>
    <mergeCell ref="AF4:AH4"/>
    <mergeCell ref="AF3:AH3"/>
    <mergeCell ref="C67:E67"/>
    <mergeCell ref="C68:E68"/>
    <mergeCell ref="AI4:AK4"/>
    <mergeCell ref="AI5:AK5"/>
    <mergeCell ref="T4:V4"/>
    <mergeCell ref="T5:V5"/>
    <mergeCell ref="J4:J6"/>
    <mergeCell ref="W5:Y5"/>
    <mergeCell ref="N5:P5"/>
    <mergeCell ref="N4:P4"/>
    <mergeCell ref="Q5:S5"/>
  </mergeCells>
  <phoneticPr fontId="19"/>
  <printOptions horizontalCentered="1" verticalCentered="1"/>
  <pageMargins left="0" right="0" top="0.19685039370078741" bottom="0" header="0.51181102362204722" footer="0.51181102362204722"/>
  <pageSetup paperSize="9" scale="47" orientation="landscape" blackAndWhite="1" horizontalDpi="4294967293" r:id="rId1"/>
  <headerFooter alignWithMargins="0"/>
  <rowBreaks count="1" manualBreakCount="1">
    <brk id="68" max="4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BD94"/>
  <sheetViews>
    <sheetView showZeros="0" view="pageBreakPreview" topLeftCell="A59" zoomScaleNormal="100" workbookViewId="0">
      <selection activeCell="F59" sqref="F59"/>
    </sheetView>
  </sheetViews>
  <sheetFormatPr defaultRowHeight="13.2" x14ac:dyDescent="0.2"/>
  <cols>
    <col min="1" max="1" width="4.33203125" customWidth="1"/>
    <col min="2" max="2" width="21" customWidth="1"/>
    <col min="3" max="3" width="5.33203125" customWidth="1"/>
    <col min="4" max="4" width="4.88671875" customWidth="1"/>
    <col min="5" max="5" width="11.6640625" customWidth="1"/>
    <col min="6" max="9" width="8.33203125" customWidth="1"/>
    <col min="10" max="10" width="6.109375" customWidth="1"/>
    <col min="11" max="46" width="6" customWidth="1"/>
    <col min="47" max="47" width="1.6640625" customWidth="1"/>
    <col min="48" max="54" width="3.33203125" customWidth="1"/>
    <col min="55" max="56" width="2.77734375" customWidth="1"/>
    <col min="65" max="65" width="9.6640625" customWidth="1"/>
  </cols>
  <sheetData>
    <row r="1" spans="1:56" ht="26.25" customHeight="1" x14ac:dyDescent="0.2">
      <c r="B1" s="461"/>
      <c r="D1" s="462"/>
      <c r="E1" s="463"/>
      <c r="K1" s="437" t="s">
        <v>490</v>
      </c>
      <c r="L1" s="464"/>
      <c r="M1" s="464"/>
      <c r="N1" s="464"/>
      <c r="O1" s="464"/>
      <c r="P1" s="464"/>
      <c r="Q1" s="464"/>
      <c r="R1" s="464"/>
      <c r="S1" s="464"/>
      <c r="T1" s="464"/>
      <c r="U1" s="464"/>
      <c r="V1" s="464"/>
      <c r="W1" s="464"/>
      <c r="X1" s="18"/>
      <c r="Y1" s="18"/>
      <c r="Z1" s="18"/>
      <c r="AA1" s="18"/>
      <c r="AB1" s="18"/>
      <c r="AO1" s="250" t="s">
        <v>3</v>
      </c>
    </row>
    <row r="2" spans="1:56" ht="21.75" customHeight="1" x14ac:dyDescent="0.2">
      <c r="K2" s="465"/>
      <c r="O2" s="438" t="s">
        <v>234</v>
      </c>
      <c r="P2" s="319"/>
      <c r="Q2" s="319"/>
      <c r="S2" s="319"/>
      <c r="T2" s="319"/>
      <c r="AP2" s="466" t="s">
        <v>484</v>
      </c>
    </row>
    <row r="3" spans="1:56" ht="17.25" customHeight="1" x14ac:dyDescent="0.2">
      <c r="B3" s="264" t="s">
        <v>0</v>
      </c>
      <c r="C3" s="467"/>
      <c r="D3" s="18"/>
      <c r="E3" s="18"/>
      <c r="F3" s="18"/>
      <c r="G3" s="467"/>
      <c r="H3" s="467"/>
      <c r="I3" s="18"/>
      <c r="J3" s="284"/>
      <c r="K3" s="18"/>
      <c r="L3" s="18"/>
      <c r="M3" s="18"/>
      <c r="N3" s="1270" t="s">
        <v>564</v>
      </c>
      <c r="O3" s="1270"/>
      <c r="P3" s="1270"/>
      <c r="Q3" s="1492" t="s">
        <v>158</v>
      </c>
      <c r="R3" s="1492"/>
      <c r="S3" s="1492"/>
      <c r="T3" s="1492" t="s">
        <v>235</v>
      </c>
      <c r="U3" s="1492"/>
      <c r="V3" s="1492"/>
      <c r="W3" s="1492" t="s">
        <v>158</v>
      </c>
      <c r="X3" s="1492"/>
      <c r="Y3" s="1492"/>
      <c r="Z3" s="1494" t="s">
        <v>162</v>
      </c>
      <c r="AA3" s="1495"/>
      <c r="AB3" s="1496"/>
      <c r="AC3" s="1270" t="s">
        <v>564</v>
      </c>
      <c r="AD3" s="1270"/>
      <c r="AE3" s="1270"/>
      <c r="AF3" s="1467" t="s">
        <v>158</v>
      </c>
      <c r="AG3" s="1467"/>
      <c r="AH3" s="1494"/>
      <c r="AX3" s="1498">
        <v>42826</v>
      </c>
      <c r="AY3" s="1498"/>
      <c r="AZ3" s="1498"/>
      <c r="BA3" s="1498"/>
      <c r="BB3" s="1498"/>
    </row>
    <row r="4" spans="1:56" ht="18.75" customHeight="1" x14ac:dyDescent="0.2">
      <c r="A4" s="286"/>
      <c r="B4" s="1323" t="s">
        <v>358</v>
      </c>
      <c r="C4" s="1248" t="s">
        <v>147</v>
      </c>
      <c r="D4" s="1242" t="s">
        <v>135</v>
      </c>
      <c r="E4" s="1251" t="s">
        <v>156</v>
      </c>
      <c r="F4" s="1248" t="s">
        <v>143</v>
      </c>
      <c r="G4" s="1248" t="s">
        <v>144</v>
      </c>
      <c r="H4" s="1248" t="s">
        <v>145</v>
      </c>
      <c r="I4" s="1500" t="s">
        <v>146</v>
      </c>
      <c r="J4" s="1245" t="s">
        <v>492</v>
      </c>
      <c r="K4" s="1497" t="s">
        <v>562</v>
      </c>
      <c r="L4" s="1497"/>
      <c r="M4" s="1497"/>
      <c r="N4" s="1465" t="s">
        <v>563</v>
      </c>
      <c r="O4" s="1465"/>
      <c r="P4" s="1465"/>
      <c r="Q4" s="1497" t="s">
        <v>565</v>
      </c>
      <c r="R4" s="1497"/>
      <c r="S4" s="1497"/>
      <c r="T4" s="1465" t="s">
        <v>566</v>
      </c>
      <c r="U4" s="1465"/>
      <c r="V4" s="1465"/>
      <c r="W4" s="1497" t="s">
        <v>567</v>
      </c>
      <c r="X4" s="1497"/>
      <c r="Y4" s="1497"/>
      <c r="Z4" s="1465" t="s">
        <v>568</v>
      </c>
      <c r="AA4" s="1465"/>
      <c r="AB4" s="1465"/>
      <c r="AC4" s="1465" t="s">
        <v>574</v>
      </c>
      <c r="AD4" s="1465"/>
      <c r="AE4" s="1465"/>
      <c r="AF4" s="1465" t="s">
        <v>569</v>
      </c>
      <c r="AG4" s="1465"/>
      <c r="AH4" s="1465"/>
      <c r="AI4" s="1465" t="s">
        <v>570</v>
      </c>
      <c r="AJ4" s="1465"/>
      <c r="AK4" s="1465"/>
      <c r="AL4" s="1465" t="s">
        <v>571</v>
      </c>
      <c r="AM4" s="1465"/>
      <c r="AN4" s="1465"/>
      <c r="AO4" s="1465" t="s">
        <v>572</v>
      </c>
      <c r="AP4" s="1465"/>
      <c r="AQ4" s="1465"/>
      <c r="AR4" s="1272" t="s">
        <v>573</v>
      </c>
      <c r="AS4" s="1465"/>
      <c r="AT4" s="1465"/>
      <c r="AU4" s="393"/>
      <c r="AV4" s="393"/>
      <c r="AW4" s="393"/>
      <c r="AX4" s="393"/>
      <c r="AY4" s="393"/>
      <c r="AZ4" s="393"/>
      <c r="BA4" s="393"/>
      <c r="BB4" s="393"/>
    </row>
    <row r="5" spans="1:56" ht="18.75" customHeight="1" x14ac:dyDescent="0.2">
      <c r="A5" s="286"/>
      <c r="B5" s="1277"/>
      <c r="C5" s="1249"/>
      <c r="D5" s="1243"/>
      <c r="E5" s="1252"/>
      <c r="F5" s="1249"/>
      <c r="G5" s="1249"/>
      <c r="H5" s="1249"/>
      <c r="I5" s="1501"/>
      <c r="J5" s="1246"/>
      <c r="K5" s="1289" t="s">
        <v>616</v>
      </c>
      <c r="L5" s="1290"/>
      <c r="M5" s="1291"/>
      <c r="N5" s="1270" t="s">
        <v>564</v>
      </c>
      <c r="O5" s="1270"/>
      <c r="P5" s="1270"/>
      <c r="Q5" s="1493" t="s">
        <v>644</v>
      </c>
      <c r="R5" s="1493"/>
      <c r="S5" s="1493"/>
      <c r="T5" s="1492" t="s">
        <v>158</v>
      </c>
      <c r="U5" s="1492"/>
      <c r="V5" s="1492"/>
      <c r="W5" s="1493" t="s">
        <v>664</v>
      </c>
      <c r="X5" s="1493"/>
      <c r="Y5" s="1493"/>
      <c r="Z5" s="1492" t="s">
        <v>235</v>
      </c>
      <c r="AA5" s="1492"/>
      <c r="AB5" s="1492"/>
      <c r="AC5" s="1494" t="s">
        <v>162</v>
      </c>
      <c r="AD5" s="1495"/>
      <c r="AE5" s="1496"/>
      <c r="AF5" s="1492" t="s">
        <v>158</v>
      </c>
      <c r="AG5" s="1492"/>
      <c r="AH5" s="1492"/>
      <c r="AI5" s="1492" t="s">
        <v>158</v>
      </c>
      <c r="AJ5" s="1492"/>
      <c r="AK5" s="1492"/>
      <c r="AL5" s="1270" t="s">
        <v>564</v>
      </c>
      <c r="AM5" s="1270"/>
      <c r="AN5" s="1270"/>
      <c r="AO5" s="1492" t="s">
        <v>158</v>
      </c>
      <c r="AP5" s="1492"/>
      <c r="AQ5" s="1492"/>
      <c r="AR5" s="1270" t="s">
        <v>564</v>
      </c>
      <c r="AS5" s="1270"/>
      <c r="AT5" s="1273"/>
      <c r="AU5" s="386"/>
      <c r="AV5" s="386"/>
      <c r="AW5" s="386"/>
      <c r="AX5" s="386"/>
      <c r="AY5" s="386"/>
      <c r="AZ5" s="386"/>
      <c r="BA5" s="386"/>
      <c r="BB5" s="386"/>
      <c r="BC5" s="169"/>
      <c r="BD5" s="169"/>
    </row>
    <row r="6" spans="1:56" ht="29.25" customHeight="1" x14ac:dyDescent="0.2">
      <c r="A6" s="286"/>
      <c r="B6" s="1499"/>
      <c r="C6" s="1250"/>
      <c r="D6" s="1244"/>
      <c r="E6" s="1253"/>
      <c r="F6" s="1250"/>
      <c r="G6" s="1250"/>
      <c r="H6" s="1250"/>
      <c r="I6" s="1502"/>
      <c r="J6" s="1247"/>
      <c r="K6" s="458" t="s">
        <v>256</v>
      </c>
      <c r="L6" s="458" t="s">
        <v>257</v>
      </c>
      <c r="M6" s="458" t="s">
        <v>259</v>
      </c>
      <c r="N6" s="435" t="s">
        <v>256</v>
      </c>
      <c r="O6" s="454" t="s">
        <v>257</v>
      </c>
      <c r="P6" s="454" t="s">
        <v>259</v>
      </c>
      <c r="Q6" s="454" t="s">
        <v>256</v>
      </c>
      <c r="R6" s="454" t="s">
        <v>257</v>
      </c>
      <c r="S6" s="454" t="s">
        <v>259</v>
      </c>
      <c r="T6" s="454" t="s">
        <v>256</v>
      </c>
      <c r="U6" s="454" t="s">
        <v>257</v>
      </c>
      <c r="V6" s="454" t="s">
        <v>259</v>
      </c>
      <c r="W6" s="454" t="s">
        <v>256</v>
      </c>
      <c r="X6" s="454" t="s">
        <v>257</v>
      </c>
      <c r="Y6" s="454" t="s">
        <v>259</v>
      </c>
      <c r="Z6" s="454" t="s">
        <v>256</v>
      </c>
      <c r="AA6" s="454" t="s">
        <v>257</v>
      </c>
      <c r="AB6" s="454" t="s">
        <v>259</v>
      </c>
      <c r="AC6" s="454" t="s">
        <v>256</v>
      </c>
      <c r="AD6" s="454" t="s">
        <v>257</v>
      </c>
      <c r="AE6" s="454" t="s">
        <v>259</v>
      </c>
      <c r="AF6" s="454" t="s">
        <v>256</v>
      </c>
      <c r="AG6" s="454" t="s">
        <v>257</v>
      </c>
      <c r="AH6" s="454" t="s">
        <v>259</v>
      </c>
      <c r="AI6" s="435" t="s">
        <v>256</v>
      </c>
      <c r="AJ6" s="454" t="s">
        <v>257</v>
      </c>
      <c r="AK6" s="454" t="s">
        <v>259</v>
      </c>
      <c r="AL6" s="435" t="s">
        <v>256</v>
      </c>
      <c r="AM6" s="454" t="s">
        <v>257</v>
      </c>
      <c r="AN6" s="454" t="s">
        <v>259</v>
      </c>
      <c r="AO6" s="435" t="s">
        <v>256</v>
      </c>
      <c r="AP6" s="454" t="s">
        <v>257</v>
      </c>
      <c r="AQ6" s="454" t="s">
        <v>259</v>
      </c>
      <c r="AR6" s="435" t="s">
        <v>256</v>
      </c>
      <c r="AS6" s="454" t="s">
        <v>257</v>
      </c>
      <c r="AT6" s="454" t="s">
        <v>259</v>
      </c>
      <c r="AU6" s="366"/>
      <c r="AV6" s="366"/>
      <c r="AW6" s="366"/>
      <c r="AX6" s="366"/>
      <c r="AY6" s="366"/>
      <c r="AZ6" s="366"/>
      <c r="BA6" s="366"/>
      <c r="BB6" s="366"/>
    </row>
    <row r="7" spans="1:56" s="330" customFormat="1" ht="18.75" customHeight="1" x14ac:dyDescent="0.2">
      <c r="A7" s="624">
        <v>1</v>
      </c>
      <c r="B7" s="620" t="s">
        <v>371</v>
      </c>
      <c r="C7" s="332" t="s">
        <v>237</v>
      </c>
      <c r="D7" s="468">
        <f>DATEDIF(E7,$AX$3,"y")</f>
        <v>75</v>
      </c>
      <c r="E7" s="404">
        <v>15138</v>
      </c>
      <c r="F7" s="331">
        <f t="shared" ref="F7:H8" si="0">SUM(K7,N7,Q7,T7,W7,Z7,AC7,AF7,AI7,AL7,AO7,AR7)</f>
        <v>3</v>
      </c>
      <c r="G7" s="331">
        <f t="shared" si="0"/>
        <v>0</v>
      </c>
      <c r="H7" s="331">
        <f t="shared" si="0"/>
        <v>2</v>
      </c>
      <c r="I7" s="331">
        <f t="shared" ref="I7:I48" si="1">SUM(K7:AT7)</f>
        <v>5</v>
      </c>
      <c r="J7" s="331">
        <f t="shared" ref="J7:J48" si="2">SUM(H7+G7*2+F7*3)</f>
        <v>11</v>
      </c>
      <c r="K7" s="331"/>
      <c r="L7" s="331"/>
      <c r="M7" s="331"/>
      <c r="N7" s="331"/>
      <c r="O7" s="331"/>
      <c r="P7" s="331"/>
      <c r="Q7" s="331"/>
      <c r="R7" s="331"/>
      <c r="S7" s="331"/>
      <c r="T7" s="331"/>
      <c r="U7" s="331"/>
      <c r="V7" s="331"/>
      <c r="W7" s="331"/>
      <c r="X7" s="331"/>
      <c r="Y7" s="331"/>
      <c r="Z7" s="331"/>
      <c r="AA7" s="331"/>
      <c r="AB7" s="331"/>
      <c r="AC7" s="331">
        <v>1</v>
      </c>
      <c r="AD7" s="331"/>
      <c r="AE7" s="331">
        <v>2</v>
      </c>
      <c r="AF7" s="331">
        <v>2</v>
      </c>
      <c r="AG7" s="331"/>
      <c r="AH7" s="331"/>
      <c r="AI7" s="722"/>
      <c r="AJ7" s="327"/>
      <c r="AK7" s="327"/>
      <c r="AL7" s="573"/>
      <c r="AM7" s="308"/>
      <c r="AN7" s="308"/>
      <c r="AO7" s="308"/>
      <c r="AP7" s="308"/>
      <c r="AQ7" s="308"/>
      <c r="AR7" s="618"/>
      <c r="AS7" s="574"/>
      <c r="AT7" s="336"/>
      <c r="AU7" s="575"/>
      <c r="AV7" s="341"/>
    </row>
    <row r="8" spans="1:56" s="330" customFormat="1" ht="18.75" customHeight="1" x14ac:dyDescent="0.2">
      <c r="A8" s="624">
        <v>2</v>
      </c>
      <c r="B8" s="620" t="s">
        <v>372</v>
      </c>
      <c r="C8" s="332" t="s">
        <v>212</v>
      </c>
      <c r="D8" s="468">
        <f>DATEDIF(E8,$AX$3,"y")</f>
        <v>72</v>
      </c>
      <c r="E8" s="404">
        <v>16191</v>
      </c>
      <c r="F8" s="331">
        <f t="shared" si="0"/>
        <v>2</v>
      </c>
      <c r="G8" s="331">
        <f t="shared" si="0"/>
        <v>0</v>
      </c>
      <c r="H8" s="331">
        <f t="shared" si="0"/>
        <v>2</v>
      </c>
      <c r="I8" s="331">
        <f t="shared" si="1"/>
        <v>4</v>
      </c>
      <c r="J8" s="331">
        <f t="shared" si="2"/>
        <v>8</v>
      </c>
      <c r="K8" s="331"/>
      <c r="L8" s="331"/>
      <c r="M8" s="331"/>
      <c r="N8" s="331"/>
      <c r="O8" s="331"/>
      <c r="P8" s="331"/>
      <c r="Q8" s="331"/>
      <c r="R8" s="331"/>
      <c r="S8" s="331"/>
      <c r="T8" s="331"/>
      <c r="U8" s="331"/>
      <c r="V8" s="331"/>
      <c r="W8" s="331"/>
      <c r="X8" s="331"/>
      <c r="Y8" s="331"/>
      <c r="Z8" s="331"/>
      <c r="AA8" s="331"/>
      <c r="AB8" s="331"/>
      <c r="AC8" s="331">
        <v>2</v>
      </c>
      <c r="AD8" s="331"/>
      <c r="AE8" s="331">
        <v>2</v>
      </c>
      <c r="AF8" s="331"/>
      <c r="AG8" s="331"/>
      <c r="AH8" s="331"/>
      <c r="AI8" s="327"/>
      <c r="AJ8" s="327"/>
      <c r="AK8" s="327"/>
      <c r="AL8" s="573"/>
      <c r="AM8" s="308"/>
      <c r="AN8" s="308"/>
      <c r="AO8" s="308"/>
      <c r="AP8" s="308"/>
      <c r="AQ8" s="308"/>
      <c r="AR8" s="618"/>
      <c r="AS8" s="574"/>
      <c r="AT8" s="336"/>
      <c r="AU8" s="575"/>
      <c r="AV8" s="341"/>
    </row>
    <row r="9" spans="1:56" ht="18.75" customHeight="1" x14ac:dyDescent="0.2">
      <c r="A9" s="624">
        <v>3</v>
      </c>
      <c r="B9" s="620" t="s">
        <v>229</v>
      </c>
      <c r="C9" s="334" t="s">
        <v>237</v>
      </c>
      <c r="D9" s="468">
        <f t="shared" ref="D9:D15" si="3">DATEDIF(E9,$AX$3,"y")</f>
        <v>74</v>
      </c>
      <c r="E9" s="404">
        <v>15534</v>
      </c>
      <c r="F9" s="331">
        <f t="shared" ref="F9:H12" si="4">SUM(K9,N9,Q9,T9,W9,Z9,AC9,AF9,AI9,AL9,AO9,AR9)</f>
        <v>2</v>
      </c>
      <c r="G9" s="331">
        <f t="shared" si="4"/>
        <v>0</v>
      </c>
      <c r="H9" s="331">
        <f t="shared" si="4"/>
        <v>1</v>
      </c>
      <c r="I9" s="331">
        <f t="shared" si="1"/>
        <v>3</v>
      </c>
      <c r="J9" s="331">
        <f t="shared" si="2"/>
        <v>7</v>
      </c>
      <c r="K9" s="331"/>
      <c r="L9" s="331"/>
      <c r="M9" s="331"/>
      <c r="N9" s="331"/>
      <c r="O9" s="331"/>
      <c r="P9" s="331"/>
      <c r="Q9" s="331"/>
      <c r="R9" s="331"/>
      <c r="S9" s="331"/>
      <c r="T9" s="331"/>
      <c r="U9" s="331"/>
      <c r="V9" s="331">
        <v>1</v>
      </c>
      <c r="W9" s="331"/>
      <c r="X9" s="331"/>
      <c r="Y9" s="331"/>
      <c r="Z9" s="331"/>
      <c r="AA9" s="331"/>
      <c r="AB9" s="331"/>
      <c r="AC9" s="331"/>
      <c r="AD9" s="331"/>
      <c r="AE9" s="331"/>
      <c r="AF9" s="331">
        <v>2</v>
      </c>
      <c r="AG9" s="331"/>
      <c r="AH9" s="331"/>
      <c r="AI9" s="722"/>
      <c r="AJ9" s="327"/>
      <c r="AK9" s="327"/>
      <c r="AL9" s="573"/>
      <c r="AM9" s="308"/>
      <c r="AN9" s="308"/>
      <c r="AO9" s="308"/>
      <c r="AP9" s="308"/>
      <c r="AQ9" s="308"/>
      <c r="AR9" s="618"/>
      <c r="AS9" s="574"/>
      <c r="AT9" s="336"/>
      <c r="AU9" s="408"/>
    </row>
    <row r="10" spans="1:56" ht="18.75" customHeight="1" x14ac:dyDescent="0.2">
      <c r="A10" s="624">
        <v>4</v>
      </c>
      <c r="B10" s="721" t="s">
        <v>192</v>
      </c>
      <c r="C10" s="332" t="s">
        <v>212</v>
      </c>
      <c r="D10" s="468">
        <f>DATEDIF(E10,$AX$3,"y")</f>
        <v>71</v>
      </c>
      <c r="E10" s="404">
        <v>16728</v>
      </c>
      <c r="F10" s="331">
        <f t="shared" ref="F10:H11" si="5">SUM(K10,N10,Q10,T10,W10,Z10,AC10,AF10,AI10,AL10,AO10,AR10)</f>
        <v>2</v>
      </c>
      <c r="G10" s="331">
        <f t="shared" si="5"/>
        <v>0</v>
      </c>
      <c r="H10" s="331">
        <f t="shared" si="5"/>
        <v>1</v>
      </c>
      <c r="I10" s="331">
        <f t="shared" si="1"/>
        <v>3</v>
      </c>
      <c r="J10" s="331">
        <f t="shared" si="2"/>
        <v>7</v>
      </c>
      <c r="K10" s="331"/>
      <c r="L10" s="331"/>
      <c r="M10" s="331"/>
      <c r="N10" s="331"/>
      <c r="O10" s="331"/>
      <c r="P10" s="331"/>
      <c r="Q10" s="331"/>
      <c r="R10" s="331"/>
      <c r="S10" s="331"/>
      <c r="T10" s="331"/>
      <c r="U10" s="331"/>
      <c r="V10" s="331"/>
      <c r="W10" s="331"/>
      <c r="X10" s="331"/>
      <c r="Y10" s="331"/>
      <c r="Z10" s="331"/>
      <c r="AA10" s="331"/>
      <c r="AB10" s="331"/>
      <c r="AC10" s="331"/>
      <c r="AD10" s="331"/>
      <c r="AE10" s="331">
        <v>1</v>
      </c>
      <c r="AF10" s="331">
        <v>2</v>
      </c>
      <c r="AG10" s="331"/>
      <c r="AH10" s="331"/>
      <c r="AI10" s="327"/>
      <c r="AJ10" s="327"/>
      <c r="AK10" s="327"/>
      <c r="AL10" s="573"/>
      <c r="AM10" s="308"/>
      <c r="AN10" s="308"/>
      <c r="AO10" s="308"/>
      <c r="AP10" s="308"/>
      <c r="AQ10" s="308"/>
      <c r="AR10" s="723"/>
      <c r="AS10" s="335"/>
      <c r="AT10" s="336"/>
      <c r="AU10" s="575"/>
      <c r="AV10" s="341"/>
    </row>
    <row r="11" spans="1:56" s="330" customFormat="1" ht="18.75" customHeight="1" x14ac:dyDescent="0.2">
      <c r="A11" s="624">
        <v>5</v>
      </c>
      <c r="B11" s="620" t="s">
        <v>650</v>
      </c>
      <c r="C11" s="332" t="s">
        <v>212</v>
      </c>
      <c r="D11" s="468">
        <f>DATEDIF(E11,$AX$3,"y")</f>
        <v>77</v>
      </c>
      <c r="E11" s="404">
        <v>14653</v>
      </c>
      <c r="F11" s="331">
        <f t="shared" si="5"/>
        <v>1</v>
      </c>
      <c r="G11" s="331">
        <f t="shared" si="5"/>
        <v>1</v>
      </c>
      <c r="H11" s="331">
        <f t="shared" si="5"/>
        <v>1</v>
      </c>
      <c r="I11" s="331">
        <f t="shared" si="1"/>
        <v>3</v>
      </c>
      <c r="J11" s="331">
        <f t="shared" si="2"/>
        <v>6</v>
      </c>
      <c r="K11" s="331"/>
      <c r="L11" s="331"/>
      <c r="M11" s="331"/>
      <c r="N11" s="331"/>
      <c r="O11" s="331"/>
      <c r="P11" s="331"/>
      <c r="Q11" s="331"/>
      <c r="R11" s="331"/>
      <c r="S11" s="331"/>
      <c r="T11" s="331"/>
      <c r="U11" s="331">
        <v>1</v>
      </c>
      <c r="V11" s="331"/>
      <c r="W11" s="331"/>
      <c r="X11" s="331"/>
      <c r="Y11" s="331"/>
      <c r="Z11" s="331"/>
      <c r="AA11" s="331"/>
      <c r="AB11" s="331"/>
      <c r="AC11" s="331"/>
      <c r="AD11" s="331"/>
      <c r="AE11" s="331">
        <v>1</v>
      </c>
      <c r="AF11" s="331">
        <v>1</v>
      </c>
      <c r="AG11" s="331"/>
      <c r="AH11" s="331"/>
      <c r="AI11" s="327"/>
      <c r="AJ11" s="327"/>
      <c r="AK11" s="327"/>
      <c r="AL11" s="573"/>
      <c r="AM11" s="308"/>
      <c r="AN11" s="308"/>
      <c r="AO11" s="308"/>
      <c r="AP11" s="308"/>
      <c r="AQ11" s="308"/>
      <c r="AR11" s="618"/>
      <c r="AS11" s="574"/>
      <c r="AT11" s="336"/>
      <c r="AU11" s="575"/>
      <c r="AV11" s="341"/>
    </row>
    <row r="12" spans="1:56" ht="18.75" customHeight="1" x14ac:dyDescent="0.2">
      <c r="A12" s="624">
        <v>6</v>
      </c>
      <c r="B12" s="620" t="s">
        <v>342</v>
      </c>
      <c r="C12" s="334" t="s">
        <v>237</v>
      </c>
      <c r="D12" s="468">
        <f t="shared" si="3"/>
        <v>72</v>
      </c>
      <c r="E12" s="404">
        <v>16528</v>
      </c>
      <c r="F12" s="331">
        <f t="shared" si="4"/>
        <v>0</v>
      </c>
      <c r="G12" s="331">
        <f t="shared" si="4"/>
        <v>1</v>
      </c>
      <c r="H12" s="331">
        <f t="shared" si="4"/>
        <v>1</v>
      </c>
      <c r="I12" s="331">
        <f t="shared" si="1"/>
        <v>2</v>
      </c>
      <c r="J12" s="331">
        <f t="shared" si="2"/>
        <v>3</v>
      </c>
      <c r="K12" s="331"/>
      <c r="L12" s="331"/>
      <c r="M12" s="331"/>
      <c r="N12" s="331"/>
      <c r="O12" s="331">
        <v>1</v>
      </c>
      <c r="P12" s="331">
        <v>1</v>
      </c>
      <c r="Q12" s="331"/>
      <c r="R12" s="331"/>
      <c r="S12" s="331"/>
      <c r="T12" s="331"/>
      <c r="U12" s="331"/>
      <c r="V12" s="331"/>
      <c r="W12" s="331"/>
      <c r="X12" s="331"/>
      <c r="Y12" s="331"/>
      <c r="Z12" s="331"/>
      <c r="AA12" s="331"/>
      <c r="AB12" s="331"/>
      <c r="AC12" s="331"/>
      <c r="AD12" s="331"/>
      <c r="AE12" s="331"/>
      <c r="AF12" s="331"/>
      <c r="AG12" s="331"/>
      <c r="AH12" s="331"/>
      <c r="AI12" s="722"/>
      <c r="AJ12" s="327"/>
      <c r="AK12" s="327"/>
      <c r="AL12" s="573"/>
      <c r="AM12" s="308"/>
      <c r="AN12" s="308"/>
      <c r="AO12" s="308"/>
      <c r="AP12" s="308"/>
      <c r="AQ12" s="308"/>
      <c r="AR12" s="618"/>
      <c r="AS12" s="574"/>
      <c r="AT12" s="336"/>
      <c r="AU12" s="408"/>
    </row>
    <row r="13" spans="1:56" ht="18.75" customHeight="1" x14ac:dyDescent="0.2">
      <c r="A13" s="624">
        <v>7</v>
      </c>
      <c r="B13" s="620" t="s">
        <v>344</v>
      </c>
      <c r="C13" s="332" t="s">
        <v>212</v>
      </c>
      <c r="D13" s="468">
        <f>DATEDIF(E13,$AX$3,"y")</f>
        <v>75</v>
      </c>
      <c r="E13" s="404">
        <v>15120</v>
      </c>
      <c r="F13" s="331">
        <f t="shared" ref="F13:F22" si="6">SUM(K13,N13,Q13,T13,W13,Z13,AC13,AF13,AI13,AL13,AO13,AR13)</f>
        <v>0</v>
      </c>
      <c r="G13" s="331">
        <f t="shared" ref="G13:G22" si="7">SUM(L13,O13,R13,U13,X13,AA13,AD13,AG13,AJ13,AM13,AP13,AS13)</f>
        <v>1</v>
      </c>
      <c r="H13" s="331">
        <f t="shared" ref="H13:H22" si="8">SUM(M13,P13,S13,V13,Y13,AB13,AE13,AH13,AK13,AN13,AQ13,AT13)</f>
        <v>0</v>
      </c>
      <c r="I13" s="331">
        <f t="shared" si="1"/>
        <v>1</v>
      </c>
      <c r="J13" s="331">
        <f t="shared" si="2"/>
        <v>2</v>
      </c>
      <c r="K13" s="331"/>
      <c r="L13" s="331"/>
      <c r="M13" s="331"/>
      <c r="N13" s="331"/>
      <c r="O13" s="331"/>
      <c r="P13" s="331"/>
      <c r="Q13" s="331"/>
      <c r="R13" s="331"/>
      <c r="S13" s="331"/>
      <c r="T13" s="331"/>
      <c r="U13" s="331"/>
      <c r="V13" s="331"/>
      <c r="W13" s="331"/>
      <c r="X13" s="331"/>
      <c r="Y13" s="331"/>
      <c r="Z13" s="331"/>
      <c r="AA13" s="331"/>
      <c r="AB13" s="331"/>
      <c r="AC13" s="331"/>
      <c r="AD13" s="331"/>
      <c r="AE13" s="331"/>
      <c r="AF13" s="331"/>
      <c r="AG13" s="331">
        <v>1</v>
      </c>
      <c r="AH13" s="331"/>
      <c r="AI13" s="722"/>
      <c r="AJ13" s="327"/>
      <c r="AK13" s="327"/>
      <c r="AL13" s="573"/>
      <c r="AM13" s="308"/>
      <c r="AN13" s="308"/>
      <c r="AO13" s="308"/>
      <c r="AP13" s="308"/>
      <c r="AQ13" s="308"/>
      <c r="AR13" s="618"/>
      <c r="AS13" s="574"/>
      <c r="AT13" s="336"/>
      <c r="AU13" s="575"/>
      <c r="AV13" s="341"/>
    </row>
    <row r="14" spans="1:56" ht="18.75" customHeight="1" x14ac:dyDescent="0.2">
      <c r="A14" s="624">
        <v>8</v>
      </c>
      <c r="B14" s="621" t="s">
        <v>343</v>
      </c>
      <c r="C14" s="332" t="s">
        <v>237</v>
      </c>
      <c r="D14" s="468">
        <f t="shared" si="3"/>
        <v>72</v>
      </c>
      <c r="E14" s="404">
        <v>16352</v>
      </c>
      <c r="F14" s="331">
        <f t="shared" si="6"/>
        <v>0</v>
      </c>
      <c r="G14" s="331">
        <f t="shared" si="7"/>
        <v>0</v>
      </c>
      <c r="H14" s="331">
        <f t="shared" si="8"/>
        <v>0</v>
      </c>
      <c r="I14" s="331">
        <f t="shared" si="1"/>
        <v>0</v>
      </c>
      <c r="J14" s="331">
        <f t="shared" si="2"/>
        <v>0</v>
      </c>
      <c r="K14" s="331"/>
      <c r="L14" s="331"/>
      <c r="M14" s="331"/>
      <c r="N14" s="331"/>
      <c r="O14" s="331"/>
      <c r="P14" s="331"/>
      <c r="Q14" s="331"/>
      <c r="R14" s="331"/>
      <c r="S14" s="331"/>
      <c r="T14" s="331"/>
      <c r="U14" s="331"/>
      <c r="V14" s="331"/>
      <c r="W14" s="331"/>
      <c r="X14" s="331"/>
      <c r="Y14" s="331"/>
      <c r="Z14" s="331"/>
      <c r="AA14" s="331"/>
      <c r="AB14" s="331"/>
      <c r="AC14" s="331"/>
      <c r="AD14" s="331"/>
      <c r="AE14" s="331"/>
      <c r="AF14" s="331"/>
      <c r="AG14" s="331"/>
      <c r="AH14" s="331"/>
      <c r="AI14" s="722"/>
      <c r="AJ14" s="327"/>
      <c r="AK14" s="327"/>
      <c r="AL14" s="573"/>
      <c r="AM14" s="308"/>
      <c r="AN14" s="308"/>
      <c r="AO14" s="308"/>
      <c r="AP14" s="308"/>
      <c r="AQ14" s="308"/>
      <c r="AR14" s="618"/>
      <c r="AS14" s="574"/>
      <c r="AT14" s="336"/>
      <c r="AU14" s="575"/>
      <c r="AV14" s="341"/>
    </row>
    <row r="15" spans="1:56" s="330" customFormat="1" ht="18.75" customHeight="1" x14ac:dyDescent="0.2">
      <c r="A15" s="624">
        <v>9</v>
      </c>
      <c r="B15" s="724" t="s">
        <v>370</v>
      </c>
      <c r="C15" s="337" t="s">
        <v>237</v>
      </c>
      <c r="D15" s="469">
        <f t="shared" si="3"/>
        <v>76</v>
      </c>
      <c r="E15" s="664">
        <v>14836</v>
      </c>
      <c r="F15" s="338">
        <f t="shared" si="6"/>
        <v>0</v>
      </c>
      <c r="G15" s="338">
        <f t="shared" si="7"/>
        <v>0</v>
      </c>
      <c r="H15" s="338">
        <f t="shared" si="8"/>
        <v>0</v>
      </c>
      <c r="I15" s="338">
        <f t="shared" si="1"/>
        <v>0</v>
      </c>
      <c r="J15" s="338">
        <f t="shared" si="2"/>
        <v>0</v>
      </c>
      <c r="K15" s="338"/>
      <c r="L15" s="338"/>
      <c r="M15" s="338"/>
      <c r="N15" s="338"/>
      <c r="O15" s="338"/>
      <c r="P15" s="338"/>
      <c r="Q15" s="338"/>
      <c r="R15" s="338"/>
      <c r="S15" s="338"/>
      <c r="T15" s="338"/>
      <c r="U15" s="338"/>
      <c r="V15" s="338"/>
      <c r="W15" s="338"/>
      <c r="X15" s="338"/>
      <c r="Y15" s="338"/>
      <c r="Z15" s="338"/>
      <c r="AA15" s="338"/>
      <c r="AB15" s="338"/>
      <c r="AC15" s="338"/>
      <c r="AD15" s="338"/>
      <c r="AE15" s="338"/>
      <c r="AF15" s="338"/>
      <c r="AG15" s="338"/>
      <c r="AH15" s="338"/>
      <c r="AI15" s="339"/>
      <c r="AJ15" s="339"/>
      <c r="AK15" s="339"/>
      <c r="AL15" s="725"/>
      <c r="AM15" s="340"/>
      <c r="AN15" s="340"/>
      <c r="AO15" s="340"/>
      <c r="AP15" s="340"/>
      <c r="AQ15" s="340"/>
      <c r="AR15" s="726"/>
      <c r="AS15" s="591"/>
      <c r="AT15" s="606"/>
      <c r="AU15" s="575"/>
      <c r="AV15" s="341"/>
    </row>
    <row r="16" spans="1:56" ht="18.75" customHeight="1" x14ac:dyDescent="0.2">
      <c r="A16" s="624">
        <v>10</v>
      </c>
      <c r="B16" s="620" t="s">
        <v>305</v>
      </c>
      <c r="C16" s="332" t="s">
        <v>374</v>
      </c>
      <c r="D16" s="333">
        <f t="shared" ref="D16:D35" si="9">DATEDIF(E16,$AX$3,"y")</f>
        <v>70</v>
      </c>
      <c r="E16" s="404">
        <v>16896</v>
      </c>
      <c r="F16" s="331">
        <f t="shared" si="6"/>
        <v>2</v>
      </c>
      <c r="G16" s="331">
        <f t="shared" si="7"/>
        <v>0</v>
      </c>
      <c r="H16" s="331">
        <f t="shared" si="8"/>
        <v>2</v>
      </c>
      <c r="I16" s="331">
        <f t="shared" si="1"/>
        <v>4</v>
      </c>
      <c r="J16" s="331">
        <f t="shared" si="2"/>
        <v>8</v>
      </c>
      <c r="K16" s="331"/>
      <c r="L16" s="331"/>
      <c r="M16" s="331"/>
      <c r="N16" s="331"/>
      <c r="O16" s="331"/>
      <c r="P16" s="331">
        <v>2</v>
      </c>
      <c r="Q16" s="331"/>
      <c r="R16" s="331"/>
      <c r="S16" s="331"/>
      <c r="T16" s="331"/>
      <c r="U16" s="331"/>
      <c r="V16" s="331"/>
      <c r="W16" s="331"/>
      <c r="X16" s="331"/>
      <c r="Y16" s="331"/>
      <c r="Z16" s="331">
        <v>1</v>
      </c>
      <c r="AA16" s="331"/>
      <c r="AB16" s="331"/>
      <c r="AC16" s="331">
        <v>1</v>
      </c>
      <c r="AD16" s="331"/>
      <c r="AE16" s="331"/>
      <c r="AF16" s="331"/>
      <c r="AG16" s="331"/>
      <c r="AH16" s="331"/>
      <c r="AI16" s="722"/>
      <c r="AJ16" s="327"/>
      <c r="AK16" s="327"/>
      <c r="AL16" s="573"/>
      <c r="AM16" s="308"/>
      <c r="AN16" s="308"/>
      <c r="AO16" s="308"/>
      <c r="AP16" s="308"/>
      <c r="AQ16" s="308"/>
      <c r="AR16" s="618"/>
      <c r="AS16" s="574"/>
      <c r="AT16" s="336"/>
      <c r="AU16" s="575"/>
      <c r="AV16" s="341"/>
    </row>
    <row r="17" spans="1:54" ht="18.75" customHeight="1" x14ac:dyDescent="0.2">
      <c r="A17" s="624">
        <v>11</v>
      </c>
      <c r="B17" s="623" t="s">
        <v>242</v>
      </c>
      <c r="C17" s="332" t="s">
        <v>374</v>
      </c>
      <c r="D17" s="333">
        <f t="shared" si="9"/>
        <v>72</v>
      </c>
      <c r="E17" s="404">
        <v>16405</v>
      </c>
      <c r="F17" s="331">
        <f t="shared" si="6"/>
        <v>2</v>
      </c>
      <c r="G17" s="331">
        <f t="shared" si="7"/>
        <v>0</v>
      </c>
      <c r="H17" s="331">
        <f t="shared" si="8"/>
        <v>0</v>
      </c>
      <c r="I17" s="331">
        <f t="shared" si="1"/>
        <v>2</v>
      </c>
      <c r="J17" s="331">
        <f t="shared" si="2"/>
        <v>6</v>
      </c>
      <c r="K17" s="470"/>
      <c r="L17" s="470"/>
      <c r="M17" s="470"/>
      <c r="N17" s="470"/>
      <c r="O17" s="470"/>
      <c r="P17" s="470"/>
      <c r="Q17" s="470"/>
      <c r="R17" s="470"/>
      <c r="S17" s="470"/>
      <c r="T17" s="470"/>
      <c r="U17" s="470"/>
      <c r="V17" s="470"/>
      <c r="W17" s="470"/>
      <c r="X17" s="470"/>
      <c r="Y17" s="470"/>
      <c r="Z17" s="331">
        <v>1</v>
      </c>
      <c r="AA17" s="470"/>
      <c r="AB17" s="331"/>
      <c r="AC17" s="470"/>
      <c r="AD17" s="470"/>
      <c r="AE17" s="470"/>
      <c r="AF17" s="331">
        <v>1</v>
      </c>
      <c r="AG17" s="470"/>
      <c r="AH17" s="470"/>
      <c r="AI17" s="727"/>
      <c r="AJ17" s="767"/>
      <c r="AK17" s="768"/>
      <c r="AL17" s="766"/>
      <c r="AM17" s="728"/>
      <c r="AN17" s="728"/>
      <c r="AO17" s="728"/>
      <c r="AP17" s="728"/>
      <c r="AQ17" s="728"/>
      <c r="AR17" s="729"/>
      <c r="AS17" s="576"/>
      <c r="AT17" s="730"/>
      <c r="AU17" s="576"/>
      <c r="AV17" s="576"/>
      <c r="AW17" s="366"/>
      <c r="AX17" s="366"/>
      <c r="AY17" s="366"/>
      <c r="AZ17" s="366"/>
      <c r="BA17" s="366"/>
      <c r="BB17" s="366"/>
    </row>
    <row r="18" spans="1:54" s="330" customFormat="1" ht="18.75" customHeight="1" x14ac:dyDescent="0.2">
      <c r="A18" s="624">
        <v>12</v>
      </c>
      <c r="B18" s="620" t="s">
        <v>287</v>
      </c>
      <c r="C18" s="332" t="s">
        <v>374</v>
      </c>
      <c r="D18" s="333">
        <f t="shared" si="9"/>
        <v>77</v>
      </c>
      <c r="E18" s="404">
        <v>14558</v>
      </c>
      <c r="F18" s="331">
        <f t="shared" si="6"/>
        <v>1</v>
      </c>
      <c r="G18" s="331">
        <f t="shared" si="7"/>
        <v>0</v>
      </c>
      <c r="H18" s="331">
        <f t="shared" si="8"/>
        <v>0</v>
      </c>
      <c r="I18" s="331">
        <f t="shared" si="1"/>
        <v>1</v>
      </c>
      <c r="J18" s="331">
        <f t="shared" si="2"/>
        <v>3</v>
      </c>
      <c r="K18" s="331"/>
      <c r="L18" s="331"/>
      <c r="M18" s="331"/>
      <c r="N18" s="331"/>
      <c r="O18" s="331"/>
      <c r="P18" s="331"/>
      <c r="Q18" s="331"/>
      <c r="R18" s="331"/>
      <c r="S18" s="331"/>
      <c r="T18" s="331"/>
      <c r="U18" s="331"/>
      <c r="V18" s="331"/>
      <c r="W18" s="331"/>
      <c r="X18" s="331"/>
      <c r="Y18" s="331"/>
      <c r="Z18" s="331"/>
      <c r="AA18" s="331"/>
      <c r="AB18" s="331"/>
      <c r="AC18" s="331"/>
      <c r="AD18" s="331"/>
      <c r="AE18" s="331"/>
      <c r="AF18" s="331">
        <v>1</v>
      </c>
      <c r="AG18" s="331"/>
      <c r="AH18" s="331"/>
      <c r="AI18" s="722"/>
      <c r="AJ18" s="327"/>
      <c r="AK18" s="327"/>
      <c r="AL18" s="573"/>
      <c r="AM18" s="308"/>
      <c r="AN18" s="308"/>
      <c r="AO18" s="308"/>
      <c r="AP18" s="308"/>
      <c r="AQ18" s="308"/>
      <c r="AR18" s="618"/>
      <c r="AS18" s="574"/>
      <c r="AT18" s="336"/>
      <c r="AU18" s="575"/>
      <c r="AV18" s="341"/>
    </row>
    <row r="19" spans="1:54" s="330" customFormat="1" ht="18.75" customHeight="1" x14ac:dyDescent="0.2">
      <c r="A19" s="624">
        <v>13</v>
      </c>
      <c r="B19" s="620" t="s">
        <v>668</v>
      </c>
      <c r="C19" s="332" t="s">
        <v>374</v>
      </c>
      <c r="D19" s="333">
        <f t="shared" si="9"/>
        <v>76</v>
      </c>
      <c r="E19" s="404">
        <v>15015</v>
      </c>
      <c r="F19" s="331">
        <f t="shared" si="6"/>
        <v>1</v>
      </c>
      <c r="G19" s="331">
        <f t="shared" si="7"/>
        <v>0</v>
      </c>
      <c r="H19" s="331">
        <f t="shared" si="8"/>
        <v>0</v>
      </c>
      <c r="I19" s="331">
        <f t="shared" si="1"/>
        <v>1</v>
      </c>
      <c r="J19" s="331">
        <f t="shared" si="2"/>
        <v>3</v>
      </c>
      <c r="K19" s="331"/>
      <c r="L19" s="331"/>
      <c r="M19" s="331"/>
      <c r="N19" s="331"/>
      <c r="O19" s="331"/>
      <c r="P19" s="331"/>
      <c r="Q19" s="331"/>
      <c r="R19" s="331"/>
      <c r="S19" s="331"/>
      <c r="T19" s="331"/>
      <c r="U19" s="331"/>
      <c r="V19" s="331"/>
      <c r="W19" s="331"/>
      <c r="X19" s="331"/>
      <c r="Y19" s="331"/>
      <c r="Z19" s="331">
        <v>1</v>
      </c>
      <c r="AA19" s="331"/>
      <c r="AB19" s="331"/>
      <c r="AC19" s="331"/>
      <c r="AD19" s="331"/>
      <c r="AE19" s="331"/>
      <c r="AF19" s="331"/>
      <c r="AG19" s="331"/>
      <c r="AH19" s="331"/>
      <c r="AI19" s="722"/>
      <c r="AJ19" s="327"/>
      <c r="AK19" s="327"/>
      <c r="AL19" s="573"/>
      <c r="AM19" s="308"/>
      <c r="AN19" s="308"/>
      <c r="AO19" s="308"/>
      <c r="AP19" s="308"/>
      <c r="AQ19" s="308"/>
      <c r="AR19" s="618"/>
      <c r="AS19" s="574"/>
      <c r="AT19" s="336"/>
      <c r="AU19" s="575"/>
      <c r="AV19" s="341"/>
    </row>
    <row r="20" spans="1:54" ht="18.75" customHeight="1" x14ac:dyDescent="0.2">
      <c r="A20" s="624">
        <v>14</v>
      </c>
      <c r="B20" s="721" t="s">
        <v>377</v>
      </c>
      <c r="C20" s="332" t="s">
        <v>374</v>
      </c>
      <c r="D20" s="333">
        <f t="shared" si="9"/>
        <v>73</v>
      </c>
      <c r="E20" s="404">
        <v>16072</v>
      </c>
      <c r="F20" s="331">
        <f t="shared" si="6"/>
        <v>0</v>
      </c>
      <c r="G20" s="331">
        <f t="shared" si="7"/>
        <v>1</v>
      </c>
      <c r="H20" s="331">
        <f t="shared" si="8"/>
        <v>1</v>
      </c>
      <c r="I20" s="331">
        <f t="shared" si="1"/>
        <v>2</v>
      </c>
      <c r="J20" s="331">
        <f t="shared" si="2"/>
        <v>3</v>
      </c>
      <c r="K20" s="331"/>
      <c r="L20" s="331"/>
      <c r="M20" s="331"/>
      <c r="N20" s="331"/>
      <c r="O20" s="331"/>
      <c r="P20" s="331"/>
      <c r="Q20" s="331"/>
      <c r="R20" s="331"/>
      <c r="S20" s="331"/>
      <c r="T20" s="331"/>
      <c r="U20" s="331"/>
      <c r="V20" s="331"/>
      <c r="W20" s="331"/>
      <c r="X20" s="331"/>
      <c r="Y20" s="331"/>
      <c r="Z20" s="331"/>
      <c r="AA20" s="331"/>
      <c r="AB20" s="331">
        <v>1</v>
      </c>
      <c r="AC20" s="331"/>
      <c r="AD20" s="331"/>
      <c r="AE20" s="331"/>
      <c r="AF20" s="331"/>
      <c r="AG20" s="331">
        <v>1</v>
      </c>
      <c r="AH20" s="331"/>
      <c r="AI20" s="327"/>
      <c r="AJ20" s="327"/>
      <c r="AK20" s="327"/>
      <c r="AL20" s="573"/>
      <c r="AM20" s="308"/>
      <c r="AN20" s="308"/>
      <c r="AO20" s="308"/>
      <c r="AP20" s="308"/>
      <c r="AQ20" s="308"/>
      <c r="AR20" s="723"/>
      <c r="AS20" s="335"/>
      <c r="AT20" s="336"/>
      <c r="AU20" s="575"/>
      <c r="AV20" s="341"/>
    </row>
    <row r="21" spans="1:54" s="330" customFormat="1" ht="18.75" customHeight="1" x14ac:dyDescent="0.2">
      <c r="A21" s="624">
        <v>15</v>
      </c>
      <c r="B21" s="620" t="s">
        <v>302</v>
      </c>
      <c r="C21" s="332" t="s">
        <v>374</v>
      </c>
      <c r="D21" s="333">
        <f t="shared" si="9"/>
        <v>80</v>
      </c>
      <c r="E21" s="404">
        <v>13335</v>
      </c>
      <c r="F21" s="331">
        <f t="shared" si="6"/>
        <v>0</v>
      </c>
      <c r="G21" s="331">
        <f t="shared" si="7"/>
        <v>1</v>
      </c>
      <c r="H21" s="331">
        <f t="shared" si="8"/>
        <v>0</v>
      </c>
      <c r="I21" s="331">
        <f t="shared" si="1"/>
        <v>1</v>
      </c>
      <c r="J21" s="331">
        <f t="shared" si="2"/>
        <v>2</v>
      </c>
      <c r="K21" s="331"/>
      <c r="L21" s="331"/>
      <c r="M21" s="331"/>
      <c r="N21" s="331"/>
      <c r="O21" s="331"/>
      <c r="P21" s="331"/>
      <c r="Q21" s="331"/>
      <c r="R21" s="331"/>
      <c r="S21" s="331"/>
      <c r="T21" s="331"/>
      <c r="U21" s="331"/>
      <c r="V21" s="331"/>
      <c r="W21" s="331"/>
      <c r="X21" s="331"/>
      <c r="Y21" s="331"/>
      <c r="Z21" s="331"/>
      <c r="AA21" s="331"/>
      <c r="AB21" s="331"/>
      <c r="AC21" s="331"/>
      <c r="AD21" s="331"/>
      <c r="AE21" s="331"/>
      <c r="AF21" s="331"/>
      <c r="AG21" s="331">
        <v>1</v>
      </c>
      <c r="AH21" s="331"/>
      <c r="AI21" s="722"/>
      <c r="AJ21" s="327"/>
      <c r="AK21" s="327"/>
      <c r="AL21" s="573"/>
      <c r="AM21" s="308"/>
      <c r="AN21" s="308"/>
      <c r="AO21" s="308"/>
      <c r="AP21" s="308"/>
      <c r="AQ21" s="308"/>
      <c r="AR21" s="618"/>
      <c r="AS21" s="574"/>
      <c r="AT21" s="336"/>
      <c r="AU21" s="575"/>
      <c r="AV21" s="341"/>
    </row>
    <row r="22" spans="1:54" ht="18.75" customHeight="1" x14ac:dyDescent="0.2">
      <c r="A22" s="624">
        <v>16</v>
      </c>
      <c r="B22" s="623" t="s">
        <v>333</v>
      </c>
      <c r="C22" s="332" t="s">
        <v>374</v>
      </c>
      <c r="D22" s="333">
        <f t="shared" si="9"/>
        <v>78</v>
      </c>
      <c r="E22" s="404">
        <v>14153</v>
      </c>
      <c r="F22" s="331">
        <f t="shared" si="6"/>
        <v>0</v>
      </c>
      <c r="G22" s="331">
        <f t="shared" si="7"/>
        <v>0</v>
      </c>
      <c r="H22" s="331">
        <f t="shared" si="8"/>
        <v>1</v>
      </c>
      <c r="I22" s="331">
        <f t="shared" si="1"/>
        <v>1</v>
      </c>
      <c r="J22" s="331">
        <f t="shared" si="2"/>
        <v>1</v>
      </c>
      <c r="K22" s="470"/>
      <c r="L22" s="470"/>
      <c r="M22" s="470"/>
      <c r="N22" s="470"/>
      <c r="O22" s="470"/>
      <c r="P22" s="470"/>
      <c r="Q22" s="470"/>
      <c r="R22" s="470"/>
      <c r="S22" s="470"/>
      <c r="T22" s="470"/>
      <c r="U22" s="470"/>
      <c r="V22" s="470"/>
      <c r="W22" s="470"/>
      <c r="X22" s="470"/>
      <c r="Y22" s="470"/>
      <c r="Z22" s="470"/>
      <c r="AA22" s="470"/>
      <c r="AB22" s="331">
        <v>1</v>
      </c>
      <c r="AC22" s="470"/>
      <c r="AD22" s="470"/>
      <c r="AE22" s="470"/>
      <c r="AF22" s="470"/>
      <c r="AG22" s="470"/>
      <c r="AH22" s="470"/>
      <c r="AI22" s="727"/>
      <c r="AJ22" s="767"/>
      <c r="AK22" s="767"/>
      <c r="AL22" s="766"/>
      <c r="AM22" s="728"/>
      <c r="AN22" s="728"/>
      <c r="AO22" s="728"/>
      <c r="AP22" s="728"/>
      <c r="AQ22" s="728"/>
      <c r="AR22" s="729"/>
      <c r="AS22" s="576"/>
      <c r="AT22" s="730"/>
      <c r="AU22" s="576"/>
      <c r="AV22" s="576"/>
      <c r="AW22" s="366"/>
      <c r="AX22" s="366"/>
      <c r="AY22" s="366"/>
      <c r="AZ22" s="366"/>
      <c r="BA22" s="366"/>
      <c r="BB22" s="366"/>
    </row>
    <row r="23" spans="1:54" s="330" customFormat="1" ht="18.75" customHeight="1" x14ac:dyDescent="0.2">
      <c r="A23" s="624">
        <v>17</v>
      </c>
      <c r="B23" s="620" t="s">
        <v>330</v>
      </c>
      <c r="C23" s="332" t="s">
        <v>374</v>
      </c>
      <c r="D23" s="333">
        <f t="shared" si="9"/>
        <v>73</v>
      </c>
      <c r="E23" s="404">
        <v>15864</v>
      </c>
      <c r="F23" s="331">
        <f t="shared" ref="F23:H24" si="10">SUM(K23,N23,Q23,T23,W23,Z23,AC23,AF23,AI23,AL23,AO23,AR23)</f>
        <v>0</v>
      </c>
      <c r="G23" s="331">
        <f t="shared" si="10"/>
        <v>0</v>
      </c>
      <c r="H23" s="331">
        <f t="shared" si="10"/>
        <v>0</v>
      </c>
      <c r="I23" s="331">
        <f t="shared" si="1"/>
        <v>0</v>
      </c>
      <c r="J23" s="331">
        <f t="shared" si="2"/>
        <v>0</v>
      </c>
      <c r="K23" s="331"/>
      <c r="L23" s="331"/>
      <c r="M23" s="331"/>
      <c r="N23" s="331"/>
      <c r="O23" s="331"/>
      <c r="P23" s="331"/>
      <c r="Q23" s="331"/>
      <c r="R23" s="331"/>
      <c r="S23" s="331"/>
      <c r="T23" s="331"/>
      <c r="U23" s="331"/>
      <c r="V23" s="331"/>
      <c r="W23" s="331"/>
      <c r="X23" s="331"/>
      <c r="Y23" s="331"/>
      <c r="Z23" s="331"/>
      <c r="AA23" s="331"/>
      <c r="AB23" s="331"/>
      <c r="AC23" s="331"/>
      <c r="AD23" s="331"/>
      <c r="AE23" s="331"/>
      <c r="AF23" s="331"/>
      <c r="AG23" s="331"/>
      <c r="AH23" s="331"/>
      <c r="AI23" s="722"/>
      <c r="AJ23" s="327"/>
      <c r="AK23" s="327"/>
      <c r="AL23" s="573"/>
      <c r="AM23" s="308"/>
      <c r="AN23" s="308"/>
      <c r="AO23" s="308"/>
      <c r="AP23" s="308"/>
      <c r="AQ23" s="308"/>
      <c r="AR23" s="618"/>
      <c r="AS23" s="574"/>
      <c r="AT23" s="336"/>
      <c r="AU23" s="575"/>
      <c r="AV23" s="341"/>
    </row>
    <row r="24" spans="1:54" s="330" customFormat="1" ht="18.75" customHeight="1" x14ac:dyDescent="0.2">
      <c r="A24" s="624">
        <v>18</v>
      </c>
      <c r="B24" s="620" t="s">
        <v>376</v>
      </c>
      <c r="C24" s="332" t="s">
        <v>374</v>
      </c>
      <c r="D24" s="333">
        <f t="shared" si="9"/>
        <v>73</v>
      </c>
      <c r="E24" s="404">
        <v>15799</v>
      </c>
      <c r="F24" s="331">
        <f t="shared" si="10"/>
        <v>0</v>
      </c>
      <c r="G24" s="331">
        <f t="shared" si="10"/>
        <v>0</v>
      </c>
      <c r="H24" s="331">
        <f t="shared" si="10"/>
        <v>0</v>
      </c>
      <c r="I24" s="331">
        <f t="shared" si="1"/>
        <v>0</v>
      </c>
      <c r="J24" s="331">
        <f t="shared" si="2"/>
        <v>0</v>
      </c>
      <c r="K24" s="331"/>
      <c r="L24" s="331"/>
      <c r="M24" s="331"/>
      <c r="N24" s="331"/>
      <c r="O24" s="331"/>
      <c r="P24" s="331"/>
      <c r="Q24" s="331"/>
      <c r="R24" s="331"/>
      <c r="S24" s="331"/>
      <c r="T24" s="331"/>
      <c r="U24" s="331"/>
      <c r="V24" s="331"/>
      <c r="W24" s="331"/>
      <c r="X24" s="331"/>
      <c r="Y24" s="331"/>
      <c r="Z24" s="331"/>
      <c r="AA24" s="331"/>
      <c r="AB24" s="331"/>
      <c r="AC24" s="331"/>
      <c r="AD24" s="331"/>
      <c r="AE24" s="331"/>
      <c r="AF24" s="331"/>
      <c r="AG24" s="331"/>
      <c r="AH24" s="331"/>
      <c r="AI24" s="722"/>
      <c r="AJ24" s="327"/>
      <c r="AK24" s="327"/>
      <c r="AL24" s="573"/>
      <c r="AM24" s="308"/>
      <c r="AN24" s="308"/>
      <c r="AO24" s="308"/>
      <c r="AP24" s="308"/>
      <c r="AQ24" s="308"/>
      <c r="AR24" s="723"/>
      <c r="AS24" s="335"/>
      <c r="AT24" s="336"/>
      <c r="AU24" s="575"/>
      <c r="AV24" s="341"/>
    </row>
    <row r="25" spans="1:54" s="330" customFormat="1" ht="18.75" customHeight="1" x14ac:dyDescent="0.2">
      <c r="A25" s="624">
        <v>19</v>
      </c>
      <c r="B25" s="620" t="s">
        <v>373</v>
      </c>
      <c r="C25" s="332" t="s">
        <v>239</v>
      </c>
      <c r="D25" s="333">
        <f t="shared" si="9"/>
        <v>71</v>
      </c>
      <c r="E25" s="404">
        <v>16598</v>
      </c>
      <c r="F25" s="331">
        <f t="shared" ref="F25:F48" si="11">SUM(K25,N25,Q25,T25,W25,Z25,AC25,AF25,AI25,AL25,AO25,AR25)</f>
        <v>0</v>
      </c>
      <c r="G25" s="331">
        <f t="shared" ref="G25:G48" si="12">SUM(L25,O25,R25,U25,X25,AA25,AD25,AG25,AJ25,AM25,AP25,AS25)</f>
        <v>0</v>
      </c>
      <c r="H25" s="331">
        <f t="shared" ref="H25:H48" si="13">SUM(M25,P25,S25,V25,Y25,AB25,AE25,AH25,AK25,AN25,AQ25,AT25)</f>
        <v>0</v>
      </c>
      <c r="I25" s="331">
        <f t="shared" si="1"/>
        <v>0</v>
      </c>
      <c r="J25" s="331">
        <f t="shared" si="2"/>
        <v>0</v>
      </c>
      <c r="K25" s="331"/>
      <c r="L25" s="331"/>
      <c r="M25" s="331"/>
      <c r="N25" s="331"/>
      <c r="O25" s="331"/>
      <c r="P25" s="331"/>
      <c r="Q25" s="331"/>
      <c r="R25" s="331"/>
      <c r="S25" s="331"/>
      <c r="T25" s="331"/>
      <c r="U25" s="331"/>
      <c r="V25" s="331"/>
      <c r="W25" s="331"/>
      <c r="X25" s="331"/>
      <c r="Y25" s="331"/>
      <c r="Z25" s="331"/>
      <c r="AA25" s="331"/>
      <c r="AB25" s="331"/>
      <c r="AC25" s="331"/>
      <c r="AD25" s="331"/>
      <c r="AE25" s="331"/>
      <c r="AF25" s="331"/>
      <c r="AG25" s="331"/>
      <c r="AH25" s="331"/>
      <c r="AI25" s="722"/>
      <c r="AJ25" s="327"/>
      <c r="AK25" s="327"/>
      <c r="AL25" s="573"/>
      <c r="AM25" s="308"/>
      <c r="AN25" s="308"/>
      <c r="AO25" s="308"/>
      <c r="AP25" s="308"/>
      <c r="AQ25" s="308"/>
      <c r="AR25" s="618"/>
      <c r="AS25" s="574"/>
      <c r="AT25" s="336"/>
      <c r="AU25" s="575"/>
      <c r="AV25" s="341"/>
    </row>
    <row r="26" spans="1:54" s="330" customFormat="1" ht="18.75" customHeight="1" x14ac:dyDescent="0.2">
      <c r="A26" s="624">
        <v>20</v>
      </c>
      <c r="B26" s="724" t="s">
        <v>329</v>
      </c>
      <c r="C26" s="337" t="s">
        <v>374</v>
      </c>
      <c r="D26" s="665">
        <f t="shared" si="9"/>
        <v>71</v>
      </c>
      <c r="E26" s="664">
        <v>16827</v>
      </c>
      <c r="F26" s="338">
        <f t="shared" si="11"/>
        <v>0</v>
      </c>
      <c r="G26" s="338">
        <f t="shared" si="12"/>
        <v>0</v>
      </c>
      <c r="H26" s="338">
        <f t="shared" si="13"/>
        <v>0</v>
      </c>
      <c r="I26" s="338">
        <f t="shared" si="1"/>
        <v>0</v>
      </c>
      <c r="J26" s="338">
        <f t="shared" si="2"/>
        <v>0</v>
      </c>
      <c r="K26" s="338"/>
      <c r="L26" s="338"/>
      <c r="M26" s="338"/>
      <c r="N26" s="338"/>
      <c r="O26" s="338"/>
      <c r="P26" s="338"/>
      <c r="Q26" s="338"/>
      <c r="R26" s="338"/>
      <c r="S26" s="338"/>
      <c r="T26" s="338"/>
      <c r="U26" s="338"/>
      <c r="V26" s="338"/>
      <c r="W26" s="338"/>
      <c r="X26" s="338"/>
      <c r="Y26" s="338"/>
      <c r="Z26" s="338"/>
      <c r="AA26" s="338"/>
      <c r="AB26" s="338"/>
      <c r="AC26" s="338"/>
      <c r="AD26" s="338"/>
      <c r="AE26" s="338"/>
      <c r="AF26" s="338"/>
      <c r="AG26" s="338"/>
      <c r="AH26" s="338"/>
      <c r="AI26" s="339"/>
      <c r="AJ26" s="339"/>
      <c r="AK26" s="339"/>
      <c r="AL26" s="725"/>
      <c r="AM26" s="340"/>
      <c r="AN26" s="340"/>
      <c r="AO26" s="340"/>
      <c r="AP26" s="340"/>
      <c r="AQ26" s="340"/>
      <c r="AR26" s="726"/>
      <c r="AS26" s="591"/>
      <c r="AT26" s="606"/>
      <c r="AU26" s="575"/>
      <c r="AV26" s="341"/>
    </row>
    <row r="27" spans="1:54" ht="18.75" customHeight="1" x14ac:dyDescent="0.2">
      <c r="A27" s="624">
        <v>21</v>
      </c>
      <c r="B27" s="620" t="s">
        <v>307</v>
      </c>
      <c r="C27" s="332" t="s">
        <v>244</v>
      </c>
      <c r="D27" s="468">
        <f t="shared" si="9"/>
        <v>70</v>
      </c>
      <c r="E27" s="404">
        <v>17148</v>
      </c>
      <c r="F27" s="331">
        <f t="shared" si="11"/>
        <v>5</v>
      </c>
      <c r="G27" s="331">
        <f t="shared" si="12"/>
        <v>0</v>
      </c>
      <c r="H27" s="331">
        <f t="shared" si="13"/>
        <v>1</v>
      </c>
      <c r="I27" s="331">
        <f t="shared" si="1"/>
        <v>6</v>
      </c>
      <c r="J27" s="331">
        <f t="shared" si="2"/>
        <v>16</v>
      </c>
      <c r="K27" s="331"/>
      <c r="L27" s="331"/>
      <c r="M27" s="331"/>
      <c r="N27" s="331"/>
      <c r="O27" s="331"/>
      <c r="P27" s="331">
        <v>1</v>
      </c>
      <c r="Q27" s="331"/>
      <c r="R27" s="331"/>
      <c r="S27" s="331"/>
      <c r="T27" s="331">
        <v>2</v>
      </c>
      <c r="U27" s="331"/>
      <c r="V27" s="331"/>
      <c r="W27" s="331"/>
      <c r="X27" s="331"/>
      <c r="Y27" s="331"/>
      <c r="Z27" s="331"/>
      <c r="AA27" s="331"/>
      <c r="AB27" s="331"/>
      <c r="AC27" s="331"/>
      <c r="AD27" s="331"/>
      <c r="AE27" s="331"/>
      <c r="AF27" s="331">
        <v>3</v>
      </c>
      <c r="AG27" s="331"/>
      <c r="AH27" s="331"/>
      <c r="AI27" s="722"/>
      <c r="AJ27" s="327"/>
      <c r="AK27" s="327"/>
      <c r="AL27" s="573"/>
      <c r="AM27" s="308"/>
      <c r="AN27" s="308"/>
      <c r="AO27" s="308"/>
      <c r="AP27" s="308"/>
      <c r="AQ27" s="308"/>
      <c r="AR27" s="618"/>
      <c r="AS27" s="574"/>
      <c r="AT27" s="336"/>
      <c r="AU27" s="575"/>
      <c r="AV27" s="576"/>
      <c r="AW27" s="366"/>
      <c r="AX27" s="366"/>
      <c r="AY27" s="366"/>
      <c r="AZ27" s="366"/>
      <c r="BA27" s="366"/>
      <c r="BB27" s="366"/>
    </row>
    <row r="28" spans="1:54" s="330" customFormat="1" ht="18.75" customHeight="1" x14ac:dyDescent="0.2">
      <c r="A28" s="624">
        <v>22</v>
      </c>
      <c r="B28" s="620" t="s">
        <v>245</v>
      </c>
      <c r="C28" s="332" t="s">
        <v>378</v>
      </c>
      <c r="D28" s="468">
        <f t="shared" si="9"/>
        <v>73</v>
      </c>
      <c r="E28" s="404">
        <v>16058</v>
      </c>
      <c r="F28" s="331">
        <f t="shared" si="11"/>
        <v>3</v>
      </c>
      <c r="G28" s="331">
        <f t="shared" si="12"/>
        <v>0</v>
      </c>
      <c r="H28" s="331">
        <f t="shared" si="13"/>
        <v>1</v>
      </c>
      <c r="I28" s="331">
        <f t="shared" si="1"/>
        <v>4</v>
      </c>
      <c r="J28" s="331">
        <f t="shared" si="2"/>
        <v>10</v>
      </c>
      <c r="K28" s="331"/>
      <c r="L28" s="331"/>
      <c r="M28" s="331"/>
      <c r="N28" s="331"/>
      <c r="O28" s="331"/>
      <c r="P28" s="331"/>
      <c r="Q28" s="331"/>
      <c r="R28" s="331"/>
      <c r="S28" s="331"/>
      <c r="T28" s="331">
        <v>2</v>
      </c>
      <c r="U28" s="331"/>
      <c r="V28" s="331"/>
      <c r="W28" s="331"/>
      <c r="X28" s="331"/>
      <c r="Y28" s="331"/>
      <c r="Z28" s="331"/>
      <c r="AA28" s="331"/>
      <c r="AB28" s="331">
        <v>1</v>
      </c>
      <c r="AC28" s="331"/>
      <c r="AD28" s="331"/>
      <c r="AE28" s="331"/>
      <c r="AF28" s="331">
        <v>1</v>
      </c>
      <c r="AG28" s="331"/>
      <c r="AH28" s="331"/>
      <c r="AI28" s="722"/>
      <c r="AJ28" s="327"/>
      <c r="AK28" s="327"/>
      <c r="AL28" s="573"/>
      <c r="AM28" s="308"/>
      <c r="AN28" s="308"/>
      <c r="AO28" s="308"/>
      <c r="AP28" s="308"/>
      <c r="AQ28" s="308"/>
      <c r="AR28" s="618"/>
      <c r="AS28" s="574"/>
      <c r="AT28" s="336"/>
      <c r="AU28" s="575"/>
      <c r="AV28" s="576"/>
      <c r="AW28" s="416"/>
      <c r="AX28" s="416"/>
      <c r="AY28" s="416"/>
      <c r="AZ28" s="416"/>
      <c r="BA28" s="416"/>
      <c r="BB28" s="416"/>
    </row>
    <row r="29" spans="1:54" ht="18.75" customHeight="1" x14ac:dyDescent="0.2">
      <c r="A29" s="624">
        <v>23</v>
      </c>
      <c r="B29" s="620" t="s">
        <v>368</v>
      </c>
      <c r="C29" s="332" t="s">
        <v>244</v>
      </c>
      <c r="D29" s="468">
        <f t="shared" si="9"/>
        <v>76</v>
      </c>
      <c r="E29" s="404">
        <v>14983</v>
      </c>
      <c r="F29" s="331">
        <f t="shared" si="11"/>
        <v>2</v>
      </c>
      <c r="G29" s="331">
        <f t="shared" si="12"/>
        <v>0</v>
      </c>
      <c r="H29" s="331">
        <f t="shared" si="13"/>
        <v>1</v>
      </c>
      <c r="I29" s="331">
        <f t="shared" si="1"/>
        <v>3</v>
      </c>
      <c r="J29" s="331">
        <f t="shared" si="2"/>
        <v>7</v>
      </c>
      <c r="K29" s="331"/>
      <c r="L29" s="331"/>
      <c r="M29" s="331"/>
      <c r="N29" s="331"/>
      <c r="O29" s="331"/>
      <c r="P29" s="331">
        <v>1</v>
      </c>
      <c r="Q29" s="331"/>
      <c r="R29" s="331"/>
      <c r="S29" s="331"/>
      <c r="T29" s="331">
        <v>1</v>
      </c>
      <c r="U29" s="331"/>
      <c r="V29" s="331"/>
      <c r="W29" s="331"/>
      <c r="X29" s="331"/>
      <c r="Y29" s="331"/>
      <c r="Z29" s="331"/>
      <c r="AA29" s="331"/>
      <c r="AB29" s="331"/>
      <c r="AC29" s="331"/>
      <c r="AD29" s="331"/>
      <c r="AE29" s="331"/>
      <c r="AF29" s="331">
        <v>1</v>
      </c>
      <c r="AG29" s="331"/>
      <c r="AH29" s="331"/>
      <c r="AI29" s="722"/>
      <c r="AJ29" s="327"/>
      <c r="AK29" s="327"/>
      <c r="AL29" s="573"/>
      <c r="AM29" s="308"/>
      <c r="AN29" s="308"/>
      <c r="AO29" s="308"/>
      <c r="AP29" s="308"/>
      <c r="AQ29" s="308"/>
      <c r="AR29" s="618"/>
      <c r="AS29" s="574"/>
      <c r="AT29" s="336"/>
      <c r="AU29" s="575"/>
      <c r="AV29" s="576"/>
      <c r="AW29" s="366"/>
      <c r="AX29" s="366"/>
      <c r="AY29" s="366"/>
      <c r="AZ29" s="366"/>
      <c r="BA29" s="366"/>
      <c r="BB29" s="366"/>
    </row>
    <row r="30" spans="1:54" s="330" customFormat="1" ht="18.75" customHeight="1" x14ac:dyDescent="0.2">
      <c r="A30" s="624">
        <v>24</v>
      </c>
      <c r="B30" s="620" t="s">
        <v>339</v>
      </c>
      <c r="C30" s="332" t="s">
        <v>380</v>
      </c>
      <c r="D30" s="468">
        <f t="shared" si="9"/>
        <v>73</v>
      </c>
      <c r="E30" s="404">
        <v>16050</v>
      </c>
      <c r="F30" s="331">
        <f t="shared" si="11"/>
        <v>2</v>
      </c>
      <c r="G30" s="331">
        <f t="shared" si="12"/>
        <v>0</v>
      </c>
      <c r="H30" s="331">
        <f t="shared" si="13"/>
        <v>0</v>
      </c>
      <c r="I30" s="331">
        <f t="shared" si="1"/>
        <v>2</v>
      </c>
      <c r="J30" s="331">
        <f t="shared" si="2"/>
        <v>6</v>
      </c>
      <c r="K30" s="331"/>
      <c r="L30" s="331"/>
      <c r="M30" s="331"/>
      <c r="N30" s="331"/>
      <c r="O30" s="331"/>
      <c r="P30" s="331"/>
      <c r="Q30" s="331"/>
      <c r="R30" s="331"/>
      <c r="S30" s="331"/>
      <c r="T30" s="331"/>
      <c r="U30" s="331"/>
      <c r="V30" s="331"/>
      <c r="W30" s="331"/>
      <c r="X30" s="331"/>
      <c r="Y30" s="331"/>
      <c r="Z30" s="331">
        <v>1</v>
      </c>
      <c r="AA30" s="331"/>
      <c r="AB30" s="331"/>
      <c r="AC30" s="331">
        <v>1</v>
      </c>
      <c r="AD30" s="331"/>
      <c r="AE30" s="331"/>
      <c r="AF30" s="331"/>
      <c r="AG30" s="331"/>
      <c r="AH30" s="331"/>
      <c r="AI30" s="722"/>
      <c r="AJ30" s="327"/>
      <c r="AK30" s="327"/>
      <c r="AL30" s="573"/>
      <c r="AM30" s="308"/>
      <c r="AN30" s="308"/>
      <c r="AO30" s="308"/>
      <c r="AP30" s="308"/>
      <c r="AQ30" s="308"/>
      <c r="AR30" s="618"/>
      <c r="AS30" s="574"/>
      <c r="AT30" s="336"/>
      <c r="AU30" s="575"/>
      <c r="AV30" s="576"/>
      <c r="AW30" s="416"/>
      <c r="AX30" s="416"/>
      <c r="AY30" s="416"/>
      <c r="AZ30" s="416"/>
      <c r="BA30" s="416"/>
      <c r="BB30" s="416"/>
    </row>
    <row r="31" spans="1:54" s="330" customFormat="1" ht="18.75" customHeight="1" x14ac:dyDescent="0.2">
      <c r="A31" s="624">
        <v>25</v>
      </c>
      <c r="B31" s="620" t="s">
        <v>195</v>
      </c>
      <c r="C31" s="332" t="s">
        <v>244</v>
      </c>
      <c r="D31" s="468">
        <f t="shared" si="9"/>
        <v>74</v>
      </c>
      <c r="E31" s="404">
        <v>15743</v>
      </c>
      <c r="F31" s="331">
        <f t="shared" si="11"/>
        <v>2</v>
      </c>
      <c r="G31" s="331">
        <f t="shared" si="12"/>
        <v>0</v>
      </c>
      <c r="H31" s="331">
        <f t="shared" si="13"/>
        <v>0</v>
      </c>
      <c r="I31" s="331">
        <f t="shared" si="1"/>
        <v>2</v>
      </c>
      <c r="J31" s="331">
        <f t="shared" si="2"/>
        <v>6</v>
      </c>
      <c r="K31" s="331"/>
      <c r="L31" s="331"/>
      <c r="M31" s="331"/>
      <c r="N31" s="331"/>
      <c r="O31" s="331"/>
      <c r="P31" s="331"/>
      <c r="Q31" s="331"/>
      <c r="R31" s="331"/>
      <c r="S31" s="331"/>
      <c r="T31" s="331">
        <v>1</v>
      </c>
      <c r="U31" s="331"/>
      <c r="V31" s="331"/>
      <c r="W31" s="331"/>
      <c r="X31" s="331"/>
      <c r="Y31" s="331"/>
      <c r="Z31" s="331">
        <v>1</v>
      </c>
      <c r="AA31" s="331"/>
      <c r="AB31" s="331"/>
      <c r="AC31" s="331"/>
      <c r="AD31" s="331"/>
      <c r="AE31" s="331"/>
      <c r="AF31" s="331"/>
      <c r="AG31" s="331"/>
      <c r="AH31" s="331"/>
      <c r="AI31" s="722"/>
      <c r="AJ31" s="327"/>
      <c r="AK31" s="327"/>
      <c r="AL31" s="573"/>
      <c r="AM31" s="308"/>
      <c r="AN31" s="308"/>
      <c r="AO31" s="308"/>
      <c r="AP31" s="308"/>
      <c r="AQ31" s="308"/>
      <c r="AR31" s="618"/>
      <c r="AS31" s="574"/>
      <c r="AT31" s="336"/>
      <c r="AU31" s="625"/>
      <c r="AV31" s="341"/>
    </row>
    <row r="32" spans="1:54" s="330" customFormat="1" ht="18.75" customHeight="1" x14ac:dyDescent="0.2">
      <c r="A32" s="624">
        <v>26</v>
      </c>
      <c r="B32" s="620" t="s">
        <v>210</v>
      </c>
      <c r="C32" s="332" t="s">
        <v>244</v>
      </c>
      <c r="D32" s="468">
        <f t="shared" si="9"/>
        <v>74</v>
      </c>
      <c r="E32" s="404">
        <v>15613</v>
      </c>
      <c r="F32" s="331">
        <f t="shared" si="11"/>
        <v>1</v>
      </c>
      <c r="G32" s="331">
        <f t="shared" si="12"/>
        <v>0</v>
      </c>
      <c r="H32" s="331">
        <f t="shared" si="13"/>
        <v>1</v>
      </c>
      <c r="I32" s="331">
        <f t="shared" si="1"/>
        <v>2</v>
      </c>
      <c r="J32" s="331">
        <f t="shared" si="2"/>
        <v>4</v>
      </c>
      <c r="K32" s="331"/>
      <c r="L32" s="331"/>
      <c r="M32" s="331"/>
      <c r="N32" s="331"/>
      <c r="O32" s="331"/>
      <c r="P32" s="331">
        <v>1</v>
      </c>
      <c r="Q32" s="331"/>
      <c r="R32" s="331"/>
      <c r="S32" s="331"/>
      <c r="T32" s="331"/>
      <c r="U32" s="331"/>
      <c r="V32" s="331"/>
      <c r="W32" s="331"/>
      <c r="X32" s="331"/>
      <c r="Y32" s="331"/>
      <c r="Z32" s="331"/>
      <c r="AA32" s="331"/>
      <c r="AB32" s="331"/>
      <c r="AC32" s="331"/>
      <c r="AD32" s="331"/>
      <c r="AE32" s="331"/>
      <c r="AF32" s="331">
        <v>1</v>
      </c>
      <c r="AG32" s="331"/>
      <c r="AH32" s="331"/>
      <c r="AI32" s="722"/>
      <c r="AJ32" s="327"/>
      <c r="AK32" s="327"/>
      <c r="AL32" s="573"/>
      <c r="AM32" s="308"/>
      <c r="AN32" s="308"/>
      <c r="AO32" s="308"/>
      <c r="AP32" s="308"/>
      <c r="AQ32" s="308"/>
      <c r="AR32" s="618"/>
      <c r="AS32" s="574"/>
      <c r="AT32" s="336"/>
      <c r="AU32" s="625"/>
      <c r="AV32" s="341"/>
    </row>
    <row r="33" spans="1:54" s="330" customFormat="1" ht="18.75" customHeight="1" x14ac:dyDescent="0.2">
      <c r="A33" s="624">
        <v>27</v>
      </c>
      <c r="B33" s="620" t="s">
        <v>672</v>
      </c>
      <c r="C33" s="332" t="s">
        <v>380</v>
      </c>
      <c r="D33" s="468">
        <f t="shared" si="9"/>
        <v>73</v>
      </c>
      <c r="E33" s="404">
        <v>15917</v>
      </c>
      <c r="F33" s="331">
        <f t="shared" si="11"/>
        <v>1</v>
      </c>
      <c r="G33" s="331">
        <f t="shared" si="12"/>
        <v>0</v>
      </c>
      <c r="H33" s="331">
        <f t="shared" si="13"/>
        <v>0</v>
      </c>
      <c r="I33" s="331">
        <f t="shared" si="1"/>
        <v>1</v>
      </c>
      <c r="J33" s="331">
        <f t="shared" si="2"/>
        <v>3</v>
      </c>
      <c r="K33" s="331"/>
      <c r="L33" s="331"/>
      <c r="M33" s="331"/>
      <c r="N33" s="331"/>
      <c r="O33" s="331"/>
      <c r="P33" s="331"/>
      <c r="Q33" s="331"/>
      <c r="R33" s="331"/>
      <c r="S33" s="331"/>
      <c r="T33" s="331"/>
      <c r="U33" s="331"/>
      <c r="V33" s="331"/>
      <c r="W33" s="331"/>
      <c r="X33" s="331"/>
      <c r="Y33" s="331"/>
      <c r="Z33" s="331"/>
      <c r="AA33" s="331"/>
      <c r="AB33" s="331"/>
      <c r="AC33" s="331">
        <v>1</v>
      </c>
      <c r="AD33" s="331"/>
      <c r="AE33" s="331"/>
      <c r="AF33" s="331"/>
      <c r="AG33" s="331"/>
      <c r="AH33" s="331"/>
      <c r="AI33" s="722"/>
      <c r="AJ33" s="327"/>
      <c r="AK33" s="327"/>
      <c r="AL33" s="573"/>
      <c r="AM33" s="308"/>
      <c r="AN33" s="308"/>
      <c r="AO33" s="308"/>
      <c r="AP33" s="308"/>
      <c r="AQ33" s="308"/>
      <c r="AR33" s="618"/>
      <c r="AS33" s="574"/>
      <c r="AT33" s="336"/>
      <c r="AU33" s="575"/>
      <c r="AV33" s="576"/>
      <c r="AW33" s="416"/>
      <c r="AX33" s="416"/>
      <c r="AY33" s="416"/>
      <c r="AZ33" s="416"/>
      <c r="BA33" s="416"/>
      <c r="BB33" s="416"/>
    </row>
    <row r="34" spans="1:54" ht="18.75" customHeight="1" x14ac:dyDescent="0.2">
      <c r="A34" s="624">
        <v>28</v>
      </c>
      <c r="B34" s="721" t="s">
        <v>381</v>
      </c>
      <c r="C34" s="332" t="s">
        <v>231</v>
      </c>
      <c r="D34" s="468">
        <f t="shared" si="9"/>
        <v>71</v>
      </c>
      <c r="E34" s="404">
        <v>16629</v>
      </c>
      <c r="F34" s="331">
        <f t="shared" si="11"/>
        <v>0</v>
      </c>
      <c r="G34" s="331">
        <f t="shared" si="12"/>
        <v>0</v>
      </c>
      <c r="H34" s="331">
        <f t="shared" si="13"/>
        <v>1</v>
      </c>
      <c r="I34" s="331">
        <f t="shared" si="1"/>
        <v>1</v>
      </c>
      <c r="J34" s="331">
        <f t="shared" si="2"/>
        <v>1</v>
      </c>
      <c r="K34" s="331"/>
      <c r="L34" s="331"/>
      <c r="M34" s="331"/>
      <c r="N34" s="331"/>
      <c r="O34" s="331"/>
      <c r="P34" s="331"/>
      <c r="Q34" s="331"/>
      <c r="R34" s="331"/>
      <c r="S34" s="331"/>
      <c r="T34" s="331"/>
      <c r="U34" s="331"/>
      <c r="V34" s="331"/>
      <c r="W34" s="331"/>
      <c r="X34" s="331"/>
      <c r="Y34" s="331"/>
      <c r="Z34" s="331"/>
      <c r="AA34" s="331"/>
      <c r="AB34" s="331"/>
      <c r="AC34" s="331"/>
      <c r="AD34" s="331"/>
      <c r="AE34" s="331"/>
      <c r="AF34" s="331"/>
      <c r="AG34" s="331"/>
      <c r="AH34" s="331">
        <v>1</v>
      </c>
      <c r="AI34" s="722"/>
      <c r="AJ34" s="327"/>
      <c r="AK34" s="327"/>
      <c r="AL34" s="573"/>
      <c r="AM34" s="308"/>
      <c r="AN34" s="308"/>
      <c r="AO34" s="308"/>
      <c r="AP34" s="308"/>
      <c r="AQ34" s="308"/>
      <c r="AR34" s="723"/>
      <c r="AS34" s="335"/>
      <c r="AT34" s="336"/>
      <c r="AU34" s="575"/>
      <c r="AV34" s="341"/>
    </row>
    <row r="35" spans="1:54" ht="18.75" customHeight="1" x14ac:dyDescent="0.2">
      <c r="A35" s="624">
        <v>29</v>
      </c>
      <c r="B35" s="620" t="s">
        <v>232</v>
      </c>
      <c r="C35" s="332" t="s">
        <v>378</v>
      </c>
      <c r="D35" s="468">
        <f t="shared" si="9"/>
        <v>80</v>
      </c>
      <c r="E35" s="404">
        <v>13470</v>
      </c>
      <c r="F35" s="331">
        <f t="shared" si="11"/>
        <v>0</v>
      </c>
      <c r="G35" s="331">
        <f t="shared" si="12"/>
        <v>0</v>
      </c>
      <c r="H35" s="331">
        <f t="shared" si="13"/>
        <v>0</v>
      </c>
      <c r="I35" s="331">
        <f t="shared" si="1"/>
        <v>0</v>
      </c>
      <c r="J35" s="331">
        <f t="shared" si="2"/>
        <v>0</v>
      </c>
      <c r="K35" s="331"/>
      <c r="L35" s="331"/>
      <c r="M35" s="331"/>
      <c r="N35" s="331"/>
      <c r="O35" s="331"/>
      <c r="P35" s="331"/>
      <c r="Q35" s="331"/>
      <c r="R35" s="331"/>
      <c r="S35" s="331"/>
      <c r="T35" s="331"/>
      <c r="U35" s="331"/>
      <c r="V35" s="331"/>
      <c r="W35" s="331"/>
      <c r="X35" s="331"/>
      <c r="Y35" s="331"/>
      <c r="Z35" s="331"/>
      <c r="AA35" s="331"/>
      <c r="AB35" s="331"/>
      <c r="AC35" s="331"/>
      <c r="AD35" s="331"/>
      <c r="AE35" s="331"/>
      <c r="AF35" s="331"/>
      <c r="AG35" s="331"/>
      <c r="AH35" s="331"/>
      <c r="AI35" s="722"/>
      <c r="AJ35" s="327"/>
      <c r="AK35" s="327"/>
      <c r="AL35" s="573"/>
      <c r="AM35" s="308"/>
      <c r="AN35" s="308"/>
      <c r="AO35" s="308"/>
      <c r="AP35" s="308"/>
      <c r="AQ35" s="308"/>
      <c r="AR35" s="618"/>
      <c r="AS35" s="574"/>
      <c r="AT35" s="336"/>
      <c r="AU35" s="575"/>
      <c r="AV35" s="576"/>
      <c r="AW35" s="366"/>
      <c r="AX35" s="366"/>
      <c r="AY35" s="366"/>
      <c r="AZ35" s="366"/>
      <c r="BA35" s="366"/>
      <c r="BB35" s="366"/>
    </row>
    <row r="36" spans="1:54" s="330" customFormat="1" ht="18.75" customHeight="1" x14ac:dyDescent="0.2">
      <c r="A36" s="624">
        <v>30</v>
      </c>
      <c r="B36" s="724" t="s">
        <v>369</v>
      </c>
      <c r="C36" s="337" t="s">
        <v>380</v>
      </c>
      <c r="D36" s="469">
        <f t="shared" ref="D36:D47" si="14">DATEDIF(E36,$AX$3,"y")</f>
        <v>75</v>
      </c>
      <c r="E36" s="664">
        <v>15321</v>
      </c>
      <c r="F36" s="338">
        <f t="shared" si="11"/>
        <v>0</v>
      </c>
      <c r="G36" s="338">
        <f t="shared" si="12"/>
        <v>0</v>
      </c>
      <c r="H36" s="338">
        <f t="shared" si="13"/>
        <v>0</v>
      </c>
      <c r="I36" s="338">
        <f t="shared" si="1"/>
        <v>0</v>
      </c>
      <c r="J36" s="338">
        <f t="shared" si="2"/>
        <v>0</v>
      </c>
      <c r="K36" s="338"/>
      <c r="L36" s="338"/>
      <c r="M36" s="338"/>
      <c r="N36" s="338"/>
      <c r="O36" s="338"/>
      <c r="P36" s="338"/>
      <c r="Q36" s="338"/>
      <c r="R36" s="338"/>
      <c r="S36" s="338"/>
      <c r="T36" s="338"/>
      <c r="U36" s="338"/>
      <c r="V36" s="338"/>
      <c r="W36" s="338"/>
      <c r="X36" s="338"/>
      <c r="Y36" s="338"/>
      <c r="Z36" s="338"/>
      <c r="AA36" s="338"/>
      <c r="AB36" s="338"/>
      <c r="AC36" s="338"/>
      <c r="AD36" s="338"/>
      <c r="AE36" s="338"/>
      <c r="AF36" s="338"/>
      <c r="AG36" s="338"/>
      <c r="AH36" s="338"/>
      <c r="AI36" s="610"/>
      <c r="AJ36" s="339"/>
      <c r="AK36" s="339"/>
      <c r="AL36" s="725"/>
      <c r="AM36" s="340"/>
      <c r="AN36" s="340"/>
      <c r="AO36" s="340"/>
      <c r="AP36" s="340"/>
      <c r="AQ36" s="340"/>
      <c r="AR36" s="726"/>
      <c r="AS36" s="591"/>
      <c r="AT36" s="606"/>
      <c r="AU36" s="575"/>
      <c r="AV36" s="576"/>
      <c r="AW36" s="416"/>
      <c r="AX36" s="416"/>
      <c r="AY36" s="416"/>
      <c r="AZ36" s="416"/>
      <c r="BA36" s="416"/>
      <c r="BB36" s="416"/>
    </row>
    <row r="37" spans="1:54" s="330" customFormat="1" ht="18.75" customHeight="1" x14ac:dyDescent="0.2">
      <c r="A37" s="624">
        <v>31</v>
      </c>
      <c r="B37" s="620" t="s">
        <v>312</v>
      </c>
      <c r="C37" s="332" t="s">
        <v>246</v>
      </c>
      <c r="D37" s="468">
        <f t="shared" si="14"/>
        <v>72</v>
      </c>
      <c r="E37" s="404">
        <v>16305</v>
      </c>
      <c r="F37" s="331">
        <f t="shared" si="11"/>
        <v>1</v>
      </c>
      <c r="G37" s="331">
        <f t="shared" si="12"/>
        <v>0</v>
      </c>
      <c r="H37" s="331">
        <f t="shared" si="13"/>
        <v>1</v>
      </c>
      <c r="I37" s="331">
        <f t="shared" si="1"/>
        <v>2</v>
      </c>
      <c r="J37" s="331">
        <f t="shared" si="2"/>
        <v>4</v>
      </c>
      <c r="K37" s="331"/>
      <c r="L37" s="331"/>
      <c r="M37" s="331"/>
      <c r="N37" s="331"/>
      <c r="O37" s="331"/>
      <c r="P37" s="331">
        <v>1</v>
      </c>
      <c r="Q37" s="331"/>
      <c r="R37" s="331"/>
      <c r="S37" s="331"/>
      <c r="T37" s="331">
        <v>1</v>
      </c>
      <c r="U37" s="331"/>
      <c r="V37" s="331"/>
      <c r="W37" s="331"/>
      <c r="X37" s="331"/>
      <c r="Y37" s="331"/>
      <c r="Z37" s="331"/>
      <c r="AA37" s="331"/>
      <c r="AB37" s="331"/>
      <c r="AC37" s="331"/>
      <c r="AD37" s="331"/>
      <c r="AE37" s="331"/>
      <c r="AF37" s="331"/>
      <c r="AG37" s="331"/>
      <c r="AH37" s="331"/>
      <c r="AI37" s="722"/>
      <c r="AJ37" s="327"/>
      <c r="AK37" s="327"/>
      <c r="AL37" s="573"/>
      <c r="AM37" s="308"/>
      <c r="AN37" s="308"/>
      <c r="AO37" s="308"/>
      <c r="AP37" s="308"/>
      <c r="AQ37" s="308"/>
      <c r="AR37" s="618"/>
      <c r="AS37" s="574"/>
      <c r="AT37" s="336"/>
      <c r="AU37" s="575"/>
      <c r="AV37" s="576"/>
      <c r="AW37" s="416"/>
      <c r="AX37" s="416"/>
      <c r="AY37" s="416"/>
      <c r="AZ37" s="416"/>
      <c r="BA37" s="416"/>
      <c r="BB37" s="416"/>
    </row>
    <row r="38" spans="1:54" ht="18.75" customHeight="1" x14ac:dyDescent="0.2">
      <c r="A38" s="624">
        <v>32</v>
      </c>
      <c r="B38" s="620" t="s">
        <v>631</v>
      </c>
      <c r="C38" s="332" t="s">
        <v>191</v>
      </c>
      <c r="D38" s="468">
        <f>DATEDIF(E38,$AX$3,"y")</f>
        <v>73</v>
      </c>
      <c r="E38" s="404">
        <v>15978</v>
      </c>
      <c r="F38" s="331">
        <f t="shared" si="11"/>
        <v>1</v>
      </c>
      <c r="G38" s="331">
        <f t="shared" si="12"/>
        <v>0</v>
      </c>
      <c r="H38" s="331">
        <f t="shared" si="13"/>
        <v>0</v>
      </c>
      <c r="I38" s="331">
        <f t="shared" si="1"/>
        <v>1</v>
      </c>
      <c r="J38" s="331">
        <f t="shared" si="2"/>
        <v>3</v>
      </c>
      <c r="K38" s="331"/>
      <c r="L38" s="331"/>
      <c r="M38" s="331"/>
      <c r="N38" s="331">
        <v>1</v>
      </c>
      <c r="O38" s="331"/>
      <c r="P38" s="331"/>
      <c r="Q38" s="331"/>
      <c r="R38" s="331"/>
      <c r="S38" s="331"/>
      <c r="T38" s="331"/>
      <c r="U38" s="331"/>
      <c r="V38" s="331"/>
      <c r="W38" s="331"/>
      <c r="X38" s="331"/>
      <c r="Y38" s="331"/>
      <c r="Z38" s="331"/>
      <c r="AA38" s="331"/>
      <c r="AB38" s="331"/>
      <c r="AC38" s="331"/>
      <c r="AD38" s="331"/>
      <c r="AE38" s="331"/>
      <c r="AF38" s="331"/>
      <c r="AG38" s="331"/>
      <c r="AH38" s="331"/>
      <c r="AI38" s="722"/>
      <c r="AJ38" s="327"/>
      <c r="AK38" s="327"/>
      <c r="AL38" s="573"/>
      <c r="AM38" s="308"/>
      <c r="AN38" s="308"/>
      <c r="AO38" s="308"/>
      <c r="AP38" s="308"/>
      <c r="AQ38" s="308"/>
      <c r="AR38" s="618"/>
      <c r="AS38" s="574"/>
      <c r="AT38" s="336"/>
      <c r="AU38" s="575"/>
      <c r="AV38" s="576"/>
      <c r="AW38" s="366"/>
      <c r="AX38" s="366"/>
      <c r="AY38" s="366"/>
      <c r="AZ38" s="366"/>
      <c r="BA38" s="366"/>
      <c r="BB38" s="366"/>
    </row>
    <row r="39" spans="1:54" ht="18.75" customHeight="1" x14ac:dyDescent="0.2">
      <c r="A39" s="624">
        <v>33</v>
      </c>
      <c r="B39" s="620" t="s">
        <v>621</v>
      </c>
      <c r="C39" s="332" t="s">
        <v>191</v>
      </c>
      <c r="D39" s="468">
        <f>DATEDIF(E39,$AX$3,"y")</f>
        <v>81</v>
      </c>
      <c r="E39" s="404">
        <v>13154</v>
      </c>
      <c r="F39" s="331">
        <f t="shared" si="11"/>
        <v>1</v>
      </c>
      <c r="G39" s="331">
        <f t="shared" si="12"/>
        <v>0</v>
      </c>
      <c r="H39" s="331">
        <f t="shared" si="13"/>
        <v>0</v>
      </c>
      <c r="I39" s="331">
        <f t="shared" si="1"/>
        <v>1</v>
      </c>
      <c r="J39" s="331">
        <f t="shared" si="2"/>
        <v>3</v>
      </c>
      <c r="K39" s="331"/>
      <c r="L39" s="331"/>
      <c r="M39" s="331"/>
      <c r="N39" s="331"/>
      <c r="O39" s="331"/>
      <c r="P39" s="331"/>
      <c r="Q39" s="331"/>
      <c r="R39" s="331"/>
      <c r="S39" s="331"/>
      <c r="T39" s="331"/>
      <c r="U39" s="331"/>
      <c r="V39" s="331"/>
      <c r="W39" s="331"/>
      <c r="X39" s="331"/>
      <c r="Y39" s="331"/>
      <c r="Z39" s="331"/>
      <c r="AA39" s="331"/>
      <c r="AB39" s="331"/>
      <c r="AC39" s="331"/>
      <c r="AD39" s="331"/>
      <c r="AE39" s="331"/>
      <c r="AF39" s="331">
        <v>1</v>
      </c>
      <c r="AG39" s="331"/>
      <c r="AH39" s="331"/>
      <c r="AI39" s="722"/>
      <c r="AJ39" s="327"/>
      <c r="AK39" s="327"/>
      <c r="AL39" s="573"/>
      <c r="AM39" s="308"/>
      <c r="AN39" s="308"/>
      <c r="AO39" s="308"/>
      <c r="AP39" s="308"/>
      <c r="AQ39" s="308"/>
      <c r="AR39" s="618"/>
      <c r="AS39" s="574"/>
      <c r="AT39" s="336"/>
      <c r="AU39" s="575"/>
      <c r="AV39" s="576"/>
      <c r="AW39" s="366"/>
      <c r="AX39" s="366"/>
      <c r="AY39" s="366"/>
      <c r="AZ39" s="366"/>
      <c r="BA39" s="366"/>
      <c r="BB39" s="366"/>
    </row>
    <row r="40" spans="1:54" s="330" customFormat="1" ht="18.75" customHeight="1" x14ac:dyDescent="0.2">
      <c r="A40" s="624">
        <v>34</v>
      </c>
      <c r="B40" s="620" t="s">
        <v>247</v>
      </c>
      <c r="C40" s="332" t="s">
        <v>191</v>
      </c>
      <c r="D40" s="468">
        <f>DATEDIF(E40,$AX$3,"y")</f>
        <v>74</v>
      </c>
      <c r="E40" s="404">
        <v>15658</v>
      </c>
      <c r="F40" s="331">
        <f t="shared" si="11"/>
        <v>0</v>
      </c>
      <c r="G40" s="331">
        <f t="shared" si="12"/>
        <v>0</v>
      </c>
      <c r="H40" s="331">
        <f t="shared" si="13"/>
        <v>1</v>
      </c>
      <c r="I40" s="331">
        <f t="shared" si="1"/>
        <v>1</v>
      </c>
      <c r="J40" s="331">
        <f t="shared" si="2"/>
        <v>1</v>
      </c>
      <c r="K40" s="331"/>
      <c r="L40" s="331"/>
      <c r="M40" s="331"/>
      <c r="N40" s="331"/>
      <c r="O40" s="331"/>
      <c r="P40" s="331">
        <v>1</v>
      </c>
      <c r="Q40" s="331"/>
      <c r="R40" s="331"/>
      <c r="S40" s="331"/>
      <c r="T40" s="331"/>
      <c r="U40" s="331"/>
      <c r="V40" s="331"/>
      <c r="W40" s="331"/>
      <c r="X40" s="331"/>
      <c r="Y40" s="331"/>
      <c r="Z40" s="331"/>
      <c r="AA40" s="331"/>
      <c r="AB40" s="331"/>
      <c r="AC40" s="331"/>
      <c r="AD40" s="331"/>
      <c r="AE40" s="331"/>
      <c r="AF40" s="331"/>
      <c r="AG40" s="331"/>
      <c r="AH40" s="331"/>
      <c r="AI40" s="722"/>
      <c r="AJ40" s="327"/>
      <c r="AK40" s="327"/>
      <c r="AL40" s="573"/>
      <c r="AM40" s="308"/>
      <c r="AN40" s="308"/>
      <c r="AO40" s="308"/>
      <c r="AP40" s="308"/>
      <c r="AQ40" s="308"/>
      <c r="AR40" s="618"/>
      <c r="AS40" s="574"/>
      <c r="AT40" s="336"/>
      <c r="AU40" s="575"/>
      <c r="AV40" s="576"/>
      <c r="AW40" s="416"/>
      <c r="AX40" s="416"/>
      <c r="AY40" s="416"/>
      <c r="AZ40" s="416"/>
      <c r="BA40" s="416"/>
      <c r="BB40" s="416"/>
    </row>
    <row r="41" spans="1:54" ht="18.75" customHeight="1" x14ac:dyDescent="0.2">
      <c r="A41" s="624">
        <v>35</v>
      </c>
      <c r="B41" s="620" t="s">
        <v>382</v>
      </c>
      <c r="C41" s="332" t="s">
        <v>246</v>
      </c>
      <c r="D41" s="471">
        <f t="shared" si="14"/>
        <v>78</v>
      </c>
      <c r="E41" s="404">
        <v>14170</v>
      </c>
      <c r="F41" s="331">
        <f t="shared" si="11"/>
        <v>0</v>
      </c>
      <c r="G41" s="331">
        <f t="shared" si="12"/>
        <v>0</v>
      </c>
      <c r="H41" s="331">
        <f t="shared" si="13"/>
        <v>0</v>
      </c>
      <c r="I41" s="331">
        <f t="shared" si="1"/>
        <v>0</v>
      </c>
      <c r="J41" s="331">
        <f t="shared" si="2"/>
        <v>0</v>
      </c>
      <c r="K41" s="331"/>
      <c r="L41" s="331"/>
      <c r="M41" s="331"/>
      <c r="N41" s="331"/>
      <c r="O41" s="331"/>
      <c r="P41" s="331"/>
      <c r="Q41" s="331"/>
      <c r="R41" s="331"/>
      <c r="S41" s="331"/>
      <c r="T41" s="331"/>
      <c r="U41" s="331"/>
      <c r="V41" s="331"/>
      <c r="W41" s="331"/>
      <c r="X41" s="331"/>
      <c r="Y41" s="331"/>
      <c r="Z41" s="331"/>
      <c r="AA41" s="331"/>
      <c r="AB41" s="331"/>
      <c r="AC41" s="331"/>
      <c r="AD41" s="331"/>
      <c r="AE41" s="331"/>
      <c r="AF41" s="331"/>
      <c r="AG41" s="331"/>
      <c r="AH41" s="331"/>
      <c r="AI41" s="722"/>
      <c r="AJ41" s="327"/>
      <c r="AK41" s="327"/>
      <c r="AL41" s="573"/>
      <c r="AM41" s="308"/>
      <c r="AN41" s="308"/>
      <c r="AO41" s="308"/>
      <c r="AP41" s="308"/>
      <c r="AQ41" s="308"/>
      <c r="AR41" s="618"/>
      <c r="AS41" s="574"/>
      <c r="AT41" s="336"/>
      <c r="AU41" s="575"/>
      <c r="AV41" s="576"/>
      <c r="AW41" s="366"/>
      <c r="AX41" s="366"/>
      <c r="AY41" s="366"/>
      <c r="AZ41" s="366"/>
      <c r="BA41" s="366"/>
      <c r="BB41" s="366"/>
    </row>
    <row r="42" spans="1:54" s="330" customFormat="1" ht="18.75" customHeight="1" x14ac:dyDescent="0.2">
      <c r="A42" s="624">
        <v>36</v>
      </c>
      <c r="B42" s="620" t="s">
        <v>317</v>
      </c>
      <c r="C42" s="332" t="s">
        <v>191</v>
      </c>
      <c r="D42" s="468">
        <f t="shared" si="14"/>
        <v>72</v>
      </c>
      <c r="E42" s="404">
        <v>16459</v>
      </c>
      <c r="F42" s="331">
        <f t="shared" si="11"/>
        <v>0</v>
      </c>
      <c r="G42" s="331">
        <f t="shared" si="12"/>
        <v>0</v>
      </c>
      <c r="H42" s="331">
        <f t="shared" si="13"/>
        <v>0</v>
      </c>
      <c r="I42" s="331">
        <f t="shared" si="1"/>
        <v>0</v>
      </c>
      <c r="J42" s="331">
        <f t="shared" si="2"/>
        <v>0</v>
      </c>
      <c r="K42" s="331"/>
      <c r="L42" s="331"/>
      <c r="M42" s="331"/>
      <c r="N42" s="331"/>
      <c r="O42" s="331"/>
      <c r="P42" s="331"/>
      <c r="Q42" s="331"/>
      <c r="R42" s="331"/>
      <c r="S42" s="331"/>
      <c r="T42" s="331"/>
      <c r="U42" s="331"/>
      <c r="V42" s="331"/>
      <c r="W42" s="331"/>
      <c r="X42" s="331"/>
      <c r="Y42" s="331"/>
      <c r="Z42" s="331"/>
      <c r="AA42" s="331"/>
      <c r="AB42" s="331"/>
      <c r="AC42" s="331"/>
      <c r="AD42" s="331"/>
      <c r="AE42" s="331"/>
      <c r="AF42" s="331"/>
      <c r="AG42" s="331"/>
      <c r="AH42" s="331"/>
      <c r="AI42" s="722"/>
      <c r="AJ42" s="327"/>
      <c r="AK42" s="327"/>
      <c r="AL42" s="573"/>
      <c r="AM42" s="308"/>
      <c r="AN42" s="308"/>
      <c r="AO42" s="308"/>
      <c r="AP42" s="308"/>
      <c r="AQ42" s="308"/>
      <c r="AR42" s="618"/>
      <c r="AS42" s="574"/>
      <c r="AT42" s="336"/>
      <c r="AU42" s="575"/>
      <c r="AV42" s="576"/>
      <c r="AW42" s="416"/>
      <c r="AX42" s="416"/>
      <c r="AY42" s="416"/>
      <c r="AZ42" s="416"/>
      <c r="BA42" s="416"/>
      <c r="BB42" s="416"/>
    </row>
    <row r="43" spans="1:54" ht="18.75" customHeight="1" x14ac:dyDescent="0.2">
      <c r="A43" s="624">
        <v>37</v>
      </c>
      <c r="B43" s="622" t="s">
        <v>275</v>
      </c>
      <c r="C43" s="337" t="s">
        <v>191</v>
      </c>
      <c r="D43" s="469">
        <f t="shared" si="14"/>
        <v>71</v>
      </c>
      <c r="E43" s="664">
        <v>16795</v>
      </c>
      <c r="F43" s="338">
        <f t="shared" si="11"/>
        <v>0</v>
      </c>
      <c r="G43" s="338">
        <f t="shared" si="12"/>
        <v>0</v>
      </c>
      <c r="H43" s="338">
        <f t="shared" si="13"/>
        <v>0</v>
      </c>
      <c r="I43" s="338">
        <f t="shared" si="1"/>
        <v>0</v>
      </c>
      <c r="J43" s="338">
        <f t="shared" si="2"/>
        <v>0</v>
      </c>
      <c r="K43" s="338"/>
      <c r="L43" s="338"/>
      <c r="M43" s="338"/>
      <c r="N43" s="338"/>
      <c r="O43" s="338"/>
      <c r="P43" s="338"/>
      <c r="Q43" s="338"/>
      <c r="R43" s="338"/>
      <c r="S43" s="338"/>
      <c r="T43" s="338"/>
      <c r="U43" s="338"/>
      <c r="V43" s="338"/>
      <c r="W43" s="338"/>
      <c r="X43" s="338"/>
      <c r="Y43" s="338"/>
      <c r="Z43" s="338"/>
      <c r="AA43" s="338"/>
      <c r="AB43" s="338"/>
      <c r="AC43" s="338"/>
      <c r="AD43" s="338"/>
      <c r="AE43" s="338"/>
      <c r="AF43" s="338"/>
      <c r="AG43" s="338"/>
      <c r="AH43" s="338"/>
      <c r="AI43" s="610"/>
      <c r="AJ43" s="339"/>
      <c r="AK43" s="339"/>
      <c r="AL43" s="725"/>
      <c r="AM43" s="340"/>
      <c r="AN43" s="340"/>
      <c r="AO43" s="340"/>
      <c r="AP43" s="340"/>
      <c r="AQ43" s="340"/>
      <c r="AR43" s="726"/>
      <c r="AS43" s="591"/>
      <c r="AT43" s="606"/>
      <c r="AU43" s="626"/>
      <c r="AV43" s="576"/>
      <c r="AW43" s="366"/>
      <c r="AX43" s="366"/>
      <c r="AY43" s="366"/>
      <c r="AZ43" s="366"/>
      <c r="BA43" s="366"/>
      <c r="BB43" s="366"/>
    </row>
    <row r="44" spans="1:54" s="330" customFormat="1" ht="18.75" customHeight="1" x14ac:dyDescent="0.2">
      <c r="A44" s="624">
        <v>38</v>
      </c>
      <c r="B44" s="769" t="s">
        <v>323</v>
      </c>
      <c r="C44" s="342" t="s">
        <v>385</v>
      </c>
      <c r="D44" s="770">
        <f>DATEDIF(E44,$AX$3,"y")</f>
        <v>76</v>
      </c>
      <c r="E44" s="719">
        <v>14722</v>
      </c>
      <c r="F44" s="328">
        <f t="shared" si="11"/>
        <v>1</v>
      </c>
      <c r="G44" s="328">
        <f t="shared" si="12"/>
        <v>1</v>
      </c>
      <c r="H44" s="328">
        <f t="shared" si="13"/>
        <v>0</v>
      </c>
      <c r="I44" s="328">
        <f t="shared" si="1"/>
        <v>2</v>
      </c>
      <c r="J44" s="328">
        <f t="shared" si="2"/>
        <v>5</v>
      </c>
      <c r="K44" s="328"/>
      <c r="L44" s="328"/>
      <c r="M44" s="328"/>
      <c r="N44" s="328"/>
      <c r="O44" s="328"/>
      <c r="P44" s="328"/>
      <c r="Q44" s="328"/>
      <c r="R44" s="328"/>
      <c r="S44" s="328"/>
      <c r="T44" s="328"/>
      <c r="U44" s="328"/>
      <c r="V44" s="328"/>
      <c r="W44" s="328"/>
      <c r="X44" s="328"/>
      <c r="Y44" s="328"/>
      <c r="Z44" s="328">
        <v>1</v>
      </c>
      <c r="AA44" s="328">
        <v>1</v>
      </c>
      <c r="AB44" s="328"/>
      <c r="AC44" s="328"/>
      <c r="AD44" s="328"/>
      <c r="AE44" s="328"/>
      <c r="AF44" s="328"/>
      <c r="AG44" s="328"/>
      <c r="AH44" s="328"/>
      <c r="AI44" s="356"/>
      <c r="AJ44" s="714"/>
      <c r="AK44" s="714"/>
      <c r="AL44" s="743"/>
      <c r="AM44" s="739"/>
      <c r="AN44" s="739"/>
      <c r="AO44" s="739"/>
      <c r="AP44" s="739"/>
      <c r="AQ44" s="739"/>
      <c r="AR44" s="771"/>
      <c r="AS44" s="772"/>
      <c r="AT44" s="765"/>
      <c r="AU44" s="575"/>
      <c r="AV44" s="341"/>
    </row>
    <row r="45" spans="1:54" ht="18.75" customHeight="1" x14ac:dyDescent="0.2">
      <c r="A45" s="624">
        <v>39</v>
      </c>
      <c r="B45" s="620" t="s">
        <v>632</v>
      </c>
      <c r="C45" s="332" t="s">
        <v>385</v>
      </c>
      <c r="D45" s="468">
        <f>DATEDIF(E45,$AX$3,"y")</f>
        <v>74</v>
      </c>
      <c r="E45" s="404">
        <v>15451</v>
      </c>
      <c r="F45" s="331">
        <f t="shared" si="11"/>
        <v>1</v>
      </c>
      <c r="G45" s="331">
        <f t="shared" si="12"/>
        <v>0</v>
      </c>
      <c r="H45" s="331">
        <f t="shared" si="13"/>
        <v>0</v>
      </c>
      <c r="I45" s="331">
        <f t="shared" si="1"/>
        <v>1</v>
      </c>
      <c r="J45" s="331">
        <f t="shared" si="2"/>
        <v>3</v>
      </c>
      <c r="K45" s="331"/>
      <c r="L45" s="331"/>
      <c r="M45" s="331"/>
      <c r="N45" s="331"/>
      <c r="O45" s="331"/>
      <c r="P45" s="331"/>
      <c r="Q45" s="331"/>
      <c r="R45" s="331"/>
      <c r="S45" s="331"/>
      <c r="T45" s="331"/>
      <c r="U45" s="331"/>
      <c r="V45" s="331"/>
      <c r="W45" s="331"/>
      <c r="X45" s="331"/>
      <c r="Y45" s="331"/>
      <c r="Z45" s="331">
        <v>1</v>
      </c>
      <c r="AA45" s="331"/>
      <c r="AB45" s="331"/>
      <c r="AC45" s="331"/>
      <c r="AD45" s="331"/>
      <c r="AE45" s="331"/>
      <c r="AF45" s="331"/>
      <c r="AG45" s="331"/>
      <c r="AH45" s="331"/>
      <c r="AI45" s="722"/>
      <c r="AJ45" s="327"/>
      <c r="AK45" s="327"/>
      <c r="AL45" s="573"/>
      <c r="AM45" s="308"/>
      <c r="AN45" s="308"/>
      <c r="AO45" s="308"/>
      <c r="AP45" s="308"/>
      <c r="AQ45" s="308"/>
      <c r="AR45" s="618"/>
      <c r="AS45" s="574"/>
      <c r="AT45" s="336"/>
      <c r="AU45" s="575"/>
      <c r="AV45" s="341"/>
    </row>
    <row r="46" spans="1:54" ht="18.75" customHeight="1" x14ac:dyDescent="0.2">
      <c r="A46" s="624">
        <v>40</v>
      </c>
      <c r="B46" s="620" t="s">
        <v>185</v>
      </c>
      <c r="C46" s="332" t="s">
        <v>385</v>
      </c>
      <c r="D46" s="468">
        <f t="shared" si="14"/>
        <v>72</v>
      </c>
      <c r="E46" s="404">
        <v>16439</v>
      </c>
      <c r="F46" s="331">
        <f t="shared" si="11"/>
        <v>1</v>
      </c>
      <c r="G46" s="331">
        <f t="shared" si="12"/>
        <v>0</v>
      </c>
      <c r="H46" s="331">
        <f t="shared" si="13"/>
        <v>0</v>
      </c>
      <c r="I46" s="331">
        <f t="shared" si="1"/>
        <v>1</v>
      </c>
      <c r="J46" s="331">
        <f t="shared" si="2"/>
        <v>3</v>
      </c>
      <c r="K46" s="331"/>
      <c r="L46" s="331"/>
      <c r="M46" s="331"/>
      <c r="N46" s="331">
        <v>1</v>
      </c>
      <c r="O46" s="331"/>
      <c r="P46" s="331"/>
      <c r="Q46" s="331"/>
      <c r="R46" s="331"/>
      <c r="S46" s="331"/>
      <c r="T46" s="331"/>
      <c r="U46" s="331"/>
      <c r="V46" s="331"/>
      <c r="W46" s="331"/>
      <c r="X46" s="331"/>
      <c r="Y46" s="331"/>
      <c r="Z46" s="331"/>
      <c r="AA46" s="331"/>
      <c r="AB46" s="331"/>
      <c r="AC46" s="331"/>
      <c r="AD46" s="331"/>
      <c r="AE46" s="331"/>
      <c r="AF46" s="331"/>
      <c r="AG46" s="331"/>
      <c r="AH46" s="331"/>
      <c r="AI46" s="722"/>
      <c r="AJ46" s="327"/>
      <c r="AK46" s="327"/>
      <c r="AL46" s="573"/>
      <c r="AM46" s="308"/>
      <c r="AN46" s="308"/>
      <c r="AO46" s="308"/>
      <c r="AP46" s="308"/>
      <c r="AQ46" s="308"/>
      <c r="AR46" s="618"/>
      <c r="AS46" s="574"/>
      <c r="AT46" s="336"/>
      <c r="AU46" s="575"/>
      <c r="AV46" s="341"/>
    </row>
    <row r="47" spans="1:54" s="330" customFormat="1" ht="24" customHeight="1" x14ac:dyDescent="0.2">
      <c r="A47" s="624">
        <v>41</v>
      </c>
      <c r="B47" s="621" t="s">
        <v>386</v>
      </c>
      <c r="C47" s="332" t="s">
        <v>385</v>
      </c>
      <c r="D47" s="468">
        <f t="shared" si="14"/>
        <v>72</v>
      </c>
      <c r="E47" s="404">
        <v>16320</v>
      </c>
      <c r="F47" s="331">
        <f t="shared" si="11"/>
        <v>0</v>
      </c>
      <c r="G47" s="331">
        <f t="shared" si="12"/>
        <v>0</v>
      </c>
      <c r="H47" s="331">
        <f t="shared" si="13"/>
        <v>2</v>
      </c>
      <c r="I47" s="331">
        <f t="shared" si="1"/>
        <v>2</v>
      </c>
      <c r="J47" s="331">
        <f t="shared" si="2"/>
        <v>2</v>
      </c>
      <c r="K47" s="331"/>
      <c r="L47" s="331"/>
      <c r="M47" s="331"/>
      <c r="N47" s="331"/>
      <c r="O47" s="331"/>
      <c r="P47" s="331">
        <v>1</v>
      </c>
      <c r="Q47" s="331"/>
      <c r="R47" s="331"/>
      <c r="S47" s="331"/>
      <c r="T47" s="331"/>
      <c r="U47" s="331"/>
      <c r="V47" s="331">
        <v>1</v>
      </c>
      <c r="W47" s="331"/>
      <c r="X47" s="331"/>
      <c r="Y47" s="331"/>
      <c r="Z47" s="331"/>
      <c r="AA47" s="331"/>
      <c r="AB47" s="331"/>
      <c r="AC47" s="331"/>
      <c r="AD47" s="331"/>
      <c r="AE47" s="331"/>
      <c r="AF47" s="331"/>
      <c r="AG47" s="331"/>
      <c r="AH47" s="331"/>
      <c r="AI47" s="722"/>
      <c r="AJ47" s="327"/>
      <c r="AK47" s="327"/>
      <c r="AL47" s="573"/>
      <c r="AM47" s="308"/>
      <c r="AN47" s="308"/>
      <c r="AO47" s="308"/>
      <c r="AP47" s="308"/>
      <c r="AQ47" s="308"/>
      <c r="AR47" s="618"/>
      <c r="AS47" s="574"/>
      <c r="AT47" s="336"/>
      <c r="AU47" s="575"/>
      <c r="AV47" s="341"/>
    </row>
    <row r="48" spans="1:54" ht="18.75" customHeight="1" x14ac:dyDescent="0.2">
      <c r="A48" s="624">
        <v>42</v>
      </c>
      <c r="B48" s="620" t="s">
        <v>252</v>
      </c>
      <c r="C48" s="332" t="s">
        <v>385</v>
      </c>
      <c r="D48" s="468">
        <f>DATEDIF(E48,$AX$3,"y")</f>
        <v>76</v>
      </c>
      <c r="E48" s="404">
        <v>14712</v>
      </c>
      <c r="F48" s="331">
        <f t="shared" si="11"/>
        <v>0</v>
      </c>
      <c r="G48" s="331">
        <f t="shared" si="12"/>
        <v>0</v>
      </c>
      <c r="H48" s="331">
        <f t="shared" si="13"/>
        <v>1</v>
      </c>
      <c r="I48" s="331">
        <f t="shared" si="1"/>
        <v>1</v>
      </c>
      <c r="J48" s="331">
        <f t="shared" si="2"/>
        <v>1</v>
      </c>
      <c r="K48" s="331"/>
      <c r="L48" s="331"/>
      <c r="M48" s="331"/>
      <c r="N48" s="331"/>
      <c r="O48" s="331"/>
      <c r="P48" s="331"/>
      <c r="Q48" s="331"/>
      <c r="R48" s="331"/>
      <c r="S48" s="331"/>
      <c r="T48" s="331"/>
      <c r="U48" s="331"/>
      <c r="V48" s="331"/>
      <c r="W48" s="331"/>
      <c r="X48" s="331"/>
      <c r="Y48" s="331"/>
      <c r="Z48" s="331"/>
      <c r="AA48" s="331"/>
      <c r="AB48" s="331"/>
      <c r="AC48" s="331"/>
      <c r="AD48" s="331"/>
      <c r="AE48" s="331"/>
      <c r="AF48" s="331"/>
      <c r="AG48" s="331"/>
      <c r="AH48" s="331">
        <v>1</v>
      </c>
      <c r="AI48" s="722"/>
      <c r="AJ48" s="327"/>
      <c r="AK48" s="327"/>
      <c r="AL48" s="573"/>
      <c r="AM48" s="308"/>
      <c r="AN48" s="308"/>
      <c r="AO48" s="308"/>
      <c r="AP48" s="308"/>
      <c r="AQ48" s="308"/>
      <c r="AR48" s="618"/>
      <c r="AS48" s="574"/>
      <c r="AT48" s="336"/>
      <c r="AU48" s="575"/>
      <c r="AV48" s="341"/>
    </row>
    <row r="49" spans="1:54" ht="18.75" customHeight="1" x14ac:dyDescent="0.2">
      <c r="A49" s="624">
        <v>43</v>
      </c>
      <c r="B49" s="620" t="s">
        <v>387</v>
      </c>
      <c r="C49" s="332" t="s">
        <v>385</v>
      </c>
      <c r="D49" s="468">
        <f t="shared" ref="D49:D54" si="15">DATEDIF(E49,$AX$3,"y")</f>
        <v>77</v>
      </c>
      <c r="E49" s="404">
        <v>14437</v>
      </c>
      <c r="F49" s="331">
        <f t="shared" ref="F49:H54" si="16">SUM(K49,N49,Q49,T49,W49,Z49,AC49,AF49,AI49,AL49,AO49,AR49)</f>
        <v>0</v>
      </c>
      <c r="G49" s="331">
        <f t="shared" si="16"/>
        <v>0</v>
      </c>
      <c r="H49" s="331">
        <f t="shared" si="16"/>
        <v>0</v>
      </c>
      <c r="I49" s="331">
        <f t="shared" ref="I49:I54" si="17">SUM(K49:AT49)</f>
        <v>0</v>
      </c>
      <c r="J49" s="331">
        <f t="shared" ref="J49:J54" si="18">SUM(H49+G49*2+F49*3)</f>
        <v>0</v>
      </c>
      <c r="K49" s="331"/>
      <c r="L49" s="331"/>
      <c r="M49" s="331"/>
      <c r="N49" s="331"/>
      <c r="O49" s="331"/>
      <c r="P49" s="331"/>
      <c r="Q49" s="331"/>
      <c r="R49" s="331"/>
      <c r="S49" s="331"/>
      <c r="T49" s="331"/>
      <c r="U49" s="331"/>
      <c r="V49" s="331"/>
      <c r="W49" s="331"/>
      <c r="X49" s="331"/>
      <c r="Y49" s="331"/>
      <c r="Z49" s="331"/>
      <c r="AA49" s="331"/>
      <c r="AB49" s="331"/>
      <c r="AC49" s="331"/>
      <c r="AD49" s="331"/>
      <c r="AE49" s="331"/>
      <c r="AF49" s="331"/>
      <c r="AG49" s="331"/>
      <c r="AH49" s="331"/>
      <c r="AI49" s="722"/>
      <c r="AJ49" s="327"/>
      <c r="AK49" s="327"/>
      <c r="AL49" s="573"/>
      <c r="AM49" s="308"/>
      <c r="AN49" s="308"/>
      <c r="AO49" s="308"/>
      <c r="AP49" s="308"/>
      <c r="AQ49" s="308"/>
      <c r="AR49" s="618"/>
      <c r="AS49" s="574"/>
      <c r="AT49" s="336"/>
      <c r="AU49" s="575"/>
      <c r="AV49" s="341"/>
    </row>
    <row r="50" spans="1:54" s="330" customFormat="1" ht="18.75" customHeight="1" x14ac:dyDescent="0.2">
      <c r="A50" s="624">
        <v>44</v>
      </c>
      <c r="B50" s="926" t="s">
        <v>384</v>
      </c>
      <c r="C50" s="332" t="s">
        <v>250</v>
      </c>
      <c r="D50" s="468">
        <f>DATEDIF(E50,$AX$3,"y")</f>
        <v>73</v>
      </c>
      <c r="E50" s="404">
        <v>16076</v>
      </c>
      <c r="F50" s="331">
        <f>SUM(K50,N50,Q50,T50,W50,Z50,AC50,AF50,AI50,AL50,AO50,AR50)</f>
        <v>0</v>
      </c>
      <c r="G50" s="331">
        <f>SUM(L50,O50,R50,U50,X50,AA50,AD50,AG50,AJ50,AM50,AP50,AS50)</f>
        <v>0</v>
      </c>
      <c r="H50" s="331">
        <f>SUM(M50,P50,S50,V50,Y50,AB50,AE50,AH50,AK50,AN50,AQ50,AT50)</f>
        <v>0</v>
      </c>
      <c r="I50" s="331">
        <f>SUM(K50:AT50)</f>
        <v>0</v>
      </c>
      <c r="J50" s="331">
        <f>SUM(H50+G50*2+F50*3)</f>
        <v>0</v>
      </c>
      <c r="K50" s="331"/>
      <c r="L50" s="331"/>
      <c r="M50" s="331"/>
      <c r="N50" s="331"/>
      <c r="O50" s="331"/>
      <c r="P50" s="331"/>
      <c r="Q50" s="331"/>
      <c r="R50" s="331"/>
      <c r="S50" s="331"/>
      <c r="T50" s="331"/>
      <c r="U50" s="331"/>
      <c r="V50" s="331"/>
      <c r="W50" s="331"/>
      <c r="X50" s="331"/>
      <c r="Y50" s="331"/>
      <c r="Z50" s="331"/>
      <c r="AA50" s="331"/>
      <c r="AB50" s="331"/>
      <c r="AC50" s="331"/>
      <c r="AD50" s="331"/>
      <c r="AE50" s="331"/>
      <c r="AF50" s="331"/>
      <c r="AG50" s="331"/>
      <c r="AH50" s="331"/>
      <c r="AI50" s="722"/>
      <c r="AJ50" s="327"/>
      <c r="AK50" s="327"/>
      <c r="AL50" s="573"/>
      <c r="AM50" s="308"/>
      <c r="AN50" s="308"/>
      <c r="AO50" s="308"/>
      <c r="AP50" s="308"/>
      <c r="AQ50" s="308"/>
      <c r="AR50" s="618"/>
      <c r="AS50" s="574"/>
      <c r="AT50" s="336"/>
      <c r="AU50" s="575"/>
      <c r="AV50" s="341"/>
    </row>
    <row r="51" spans="1:54" s="330" customFormat="1" ht="18.75" customHeight="1" x14ac:dyDescent="0.2">
      <c r="A51" s="624">
        <v>45</v>
      </c>
      <c r="B51" s="620" t="s">
        <v>388</v>
      </c>
      <c r="C51" s="332" t="s">
        <v>385</v>
      </c>
      <c r="D51" s="468">
        <f t="shared" si="15"/>
        <v>79</v>
      </c>
      <c r="E51" s="404">
        <v>13843</v>
      </c>
      <c r="F51" s="331">
        <f t="shared" si="16"/>
        <v>0</v>
      </c>
      <c r="G51" s="331">
        <f t="shared" si="16"/>
        <v>0</v>
      </c>
      <c r="H51" s="331">
        <f t="shared" si="16"/>
        <v>0</v>
      </c>
      <c r="I51" s="331">
        <f t="shared" si="17"/>
        <v>0</v>
      </c>
      <c r="J51" s="331">
        <f t="shared" si="18"/>
        <v>0</v>
      </c>
      <c r="K51" s="331"/>
      <c r="L51" s="331"/>
      <c r="M51" s="331"/>
      <c r="N51" s="331"/>
      <c r="O51" s="331"/>
      <c r="P51" s="331"/>
      <c r="Q51" s="331"/>
      <c r="R51" s="331"/>
      <c r="S51" s="331"/>
      <c r="T51" s="331"/>
      <c r="U51" s="331"/>
      <c r="V51" s="331"/>
      <c r="W51" s="331"/>
      <c r="X51" s="331"/>
      <c r="Y51" s="331"/>
      <c r="Z51" s="331"/>
      <c r="AA51" s="331"/>
      <c r="AB51" s="331"/>
      <c r="AC51" s="331"/>
      <c r="AD51" s="331"/>
      <c r="AE51" s="331"/>
      <c r="AF51" s="331"/>
      <c r="AG51" s="331"/>
      <c r="AH51" s="331"/>
      <c r="AI51" s="722"/>
      <c r="AJ51" s="327"/>
      <c r="AK51" s="327"/>
      <c r="AL51" s="573"/>
      <c r="AM51" s="308"/>
      <c r="AN51" s="308"/>
      <c r="AO51" s="308"/>
      <c r="AP51" s="308"/>
      <c r="AQ51" s="308"/>
      <c r="AR51" s="618"/>
      <c r="AS51" s="574"/>
      <c r="AT51" s="336"/>
      <c r="AU51" s="575"/>
      <c r="AV51" s="341"/>
    </row>
    <row r="52" spans="1:54" ht="18.75" customHeight="1" x14ac:dyDescent="0.2">
      <c r="A52" s="624">
        <v>46</v>
      </c>
      <c r="B52" s="620" t="s">
        <v>389</v>
      </c>
      <c r="C52" s="332" t="s">
        <v>385</v>
      </c>
      <c r="D52" s="468">
        <f t="shared" si="15"/>
        <v>77</v>
      </c>
      <c r="E52" s="404">
        <v>14548</v>
      </c>
      <c r="F52" s="331">
        <f t="shared" si="16"/>
        <v>0</v>
      </c>
      <c r="G52" s="331">
        <f t="shared" si="16"/>
        <v>0</v>
      </c>
      <c r="H52" s="331">
        <f t="shared" si="16"/>
        <v>0</v>
      </c>
      <c r="I52" s="331">
        <f t="shared" si="17"/>
        <v>0</v>
      </c>
      <c r="J52" s="331">
        <f t="shared" si="18"/>
        <v>0</v>
      </c>
      <c r="K52" s="331"/>
      <c r="L52" s="331"/>
      <c r="M52" s="331"/>
      <c r="N52" s="331"/>
      <c r="O52" s="331"/>
      <c r="P52" s="331"/>
      <c r="Q52" s="331"/>
      <c r="R52" s="331"/>
      <c r="S52" s="331"/>
      <c r="T52" s="331"/>
      <c r="U52" s="331"/>
      <c r="V52" s="331"/>
      <c r="W52" s="331"/>
      <c r="X52" s="331"/>
      <c r="Y52" s="331"/>
      <c r="Z52" s="331"/>
      <c r="AA52" s="331"/>
      <c r="AB52" s="331"/>
      <c r="AC52" s="331"/>
      <c r="AD52" s="331"/>
      <c r="AE52" s="331"/>
      <c r="AF52" s="331"/>
      <c r="AG52" s="331"/>
      <c r="AH52" s="331"/>
      <c r="AI52" s="722"/>
      <c r="AJ52" s="327"/>
      <c r="AK52" s="327"/>
      <c r="AL52" s="573"/>
      <c r="AM52" s="308"/>
      <c r="AN52" s="308"/>
      <c r="AO52" s="308"/>
      <c r="AP52" s="308"/>
      <c r="AQ52" s="308"/>
      <c r="AR52" s="618"/>
      <c r="AS52" s="574"/>
      <c r="AT52" s="336"/>
      <c r="AU52" s="575"/>
      <c r="AV52" s="341"/>
    </row>
    <row r="53" spans="1:54" s="330" customFormat="1" ht="18.75" customHeight="1" x14ac:dyDescent="0.2">
      <c r="A53" s="624">
        <v>47</v>
      </c>
      <c r="B53" s="620" t="s">
        <v>251</v>
      </c>
      <c r="C53" s="332" t="s">
        <v>385</v>
      </c>
      <c r="D53" s="468">
        <f t="shared" si="15"/>
        <v>74</v>
      </c>
      <c r="E53" s="404">
        <v>15506</v>
      </c>
      <c r="F53" s="331">
        <f t="shared" si="16"/>
        <v>0</v>
      </c>
      <c r="G53" s="331">
        <f t="shared" si="16"/>
        <v>0</v>
      </c>
      <c r="H53" s="331">
        <f t="shared" si="16"/>
        <v>0</v>
      </c>
      <c r="I53" s="331">
        <f t="shared" si="17"/>
        <v>0</v>
      </c>
      <c r="J53" s="331">
        <f t="shared" si="18"/>
        <v>0</v>
      </c>
      <c r="K53" s="331"/>
      <c r="L53" s="331"/>
      <c r="M53" s="331"/>
      <c r="N53" s="331"/>
      <c r="O53" s="331"/>
      <c r="P53" s="331"/>
      <c r="Q53" s="331"/>
      <c r="R53" s="331"/>
      <c r="S53" s="331"/>
      <c r="T53" s="331"/>
      <c r="U53" s="331"/>
      <c r="V53" s="331"/>
      <c r="W53" s="331"/>
      <c r="X53" s="331"/>
      <c r="Y53" s="331"/>
      <c r="Z53" s="331"/>
      <c r="AA53" s="331"/>
      <c r="AB53" s="331"/>
      <c r="AC53" s="331"/>
      <c r="AD53" s="331"/>
      <c r="AE53" s="331"/>
      <c r="AF53" s="331"/>
      <c r="AG53" s="331"/>
      <c r="AH53" s="331"/>
      <c r="AI53" s="722"/>
      <c r="AJ53" s="327"/>
      <c r="AK53" s="327"/>
      <c r="AL53" s="573"/>
      <c r="AM53" s="308"/>
      <c r="AN53" s="308"/>
      <c r="AO53" s="308"/>
      <c r="AP53" s="308"/>
      <c r="AQ53" s="308"/>
      <c r="AR53" s="618"/>
      <c r="AS53" s="574"/>
      <c r="AT53" s="336"/>
      <c r="AU53" s="575"/>
      <c r="AV53" s="341"/>
    </row>
    <row r="54" spans="1:54" ht="18.75" customHeight="1" x14ac:dyDescent="0.2">
      <c r="A54" s="624">
        <v>48</v>
      </c>
      <c r="B54" s="724" t="s">
        <v>390</v>
      </c>
      <c r="C54" s="337" t="s">
        <v>385</v>
      </c>
      <c r="D54" s="469">
        <f t="shared" si="15"/>
        <v>77</v>
      </c>
      <c r="E54" s="664">
        <v>14337</v>
      </c>
      <c r="F54" s="338">
        <f t="shared" si="16"/>
        <v>0</v>
      </c>
      <c r="G54" s="338">
        <f t="shared" si="16"/>
        <v>0</v>
      </c>
      <c r="H54" s="338">
        <f t="shared" si="16"/>
        <v>0</v>
      </c>
      <c r="I54" s="338">
        <f t="shared" si="17"/>
        <v>0</v>
      </c>
      <c r="J54" s="338">
        <f t="shared" si="18"/>
        <v>0</v>
      </c>
      <c r="K54" s="338"/>
      <c r="L54" s="338"/>
      <c r="M54" s="338"/>
      <c r="N54" s="338"/>
      <c r="O54" s="338"/>
      <c r="P54" s="338"/>
      <c r="Q54" s="338"/>
      <c r="R54" s="338"/>
      <c r="S54" s="338"/>
      <c r="T54" s="338"/>
      <c r="U54" s="338"/>
      <c r="V54" s="338"/>
      <c r="W54" s="338"/>
      <c r="X54" s="338"/>
      <c r="Y54" s="338"/>
      <c r="Z54" s="338"/>
      <c r="AA54" s="338"/>
      <c r="AB54" s="338"/>
      <c r="AC54" s="338"/>
      <c r="AD54" s="338"/>
      <c r="AE54" s="338"/>
      <c r="AF54" s="338"/>
      <c r="AG54" s="338"/>
      <c r="AH54" s="338"/>
      <c r="AI54" s="610"/>
      <c r="AJ54" s="339"/>
      <c r="AK54" s="339"/>
      <c r="AL54" s="725"/>
      <c r="AM54" s="340"/>
      <c r="AN54" s="340"/>
      <c r="AO54" s="340"/>
      <c r="AP54" s="340"/>
      <c r="AQ54" s="340"/>
      <c r="AR54" s="726"/>
      <c r="AS54" s="591"/>
      <c r="AT54" s="606"/>
      <c r="AU54" s="575"/>
      <c r="AV54" s="341"/>
    </row>
    <row r="55" spans="1:54" s="330" customFormat="1" ht="18.75" customHeight="1" x14ac:dyDescent="0.2">
      <c r="A55" s="624">
        <v>49</v>
      </c>
      <c r="B55" s="620" t="s">
        <v>351</v>
      </c>
      <c r="C55" s="332" t="s">
        <v>253</v>
      </c>
      <c r="D55" s="468">
        <f t="shared" ref="D55:D66" si="19">DATEDIF(E55,$AX$3,"y")</f>
        <v>73</v>
      </c>
      <c r="E55" s="404">
        <v>16037</v>
      </c>
      <c r="F55" s="331">
        <f>SUM(K55,N55,Q55,T55,W55,Z55,AC55,AF55,AI55,AL55,AO55,AR55)</f>
        <v>1</v>
      </c>
      <c r="G55" s="331">
        <f>SUM(L55,O55,R55,U55,X55,AA55,AD55,AG55,AJ55,AM55,AP55,AS55)</f>
        <v>0</v>
      </c>
      <c r="H55" s="331">
        <f>SUM(M55,P55,S55,V55,Y55,AB55,AE55,AH55,AK55,AN55,AQ55,AT55)</f>
        <v>2</v>
      </c>
      <c r="I55" s="331">
        <f t="shared" ref="I55:I66" si="20">SUM(K55:AT55)</f>
        <v>3</v>
      </c>
      <c r="J55" s="331">
        <f t="shared" ref="J55:J66" si="21">SUM(H55+G55*2+F55*3)</f>
        <v>5</v>
      </c>
      <c r="K55" s="331"/>
      <c r="L55" s="331"/>
      <c r="M55" s="331"/>
      <c r="N55" s="331"/>
      <c r="O55" s="331"/>
      <c r="P55" s="331"/>
      <c r="Q55" s="331"/>
      <c r="R55" s="331"/>
      <c r="S55" s="331"/>
      <c r="T55" s="331"/>
      <c r="U55" s="331"/>
      <c r="V55" s="331">
        <v>1</v>
      </c>
      <c r="W55" s="331"/>
      <c r="X55" s="331"/>
      <c r="Y55" s="331"/>
      <c r="Z55" s="331"/>
      <c r="AA55" s="331"/>
      <c r="AB55" s="331">
        <v>1</v>
      </c>
      <c r="AC55" s="331"/>
      <c r="AD55" s="331"/>
      <c r="AE55" s="331"/>
      <c r="AF55" s="331">
        <v>1</v>
      </c>
      <c r="AG55" s="331"/>
      <c r="AH55" s="331"/>
      <c r="AI55" s="722"/>
      <c r="AJ55" s="327"/>
      <c r="AK55" s="327"/>
      <c r="AL55" s="573"/>
      <c r="AM55" s="308"/>
      <c r="AN55" s="308"/>
      <c r="AO55" s="308"/>
      <c r="AP55" s="308"/>
      <c r="AQ55" s="308"/>
      <c r="AR55" s="618"/>
      <c r="AS55" s="574"/>
      <c r="AT55" s="336"/>
      <c r="AU55" s="575"/>
      <c r="AV55" s="341"/>
    </row>
    <row r="56" spans="1:54" s="330" customFormat="1" ht="18.75" customHeight="1" x14ac:dyDescent="0.2">
      <c r="A56" s="624">
        <v>50</v>
      </c>
      <c r="B56" s="721" t="s">
        <v>228</v>
      </c>
      <c r="C56" s="332" t="s">
        <v>365</v>
      </c>
      <c r="D56" s="327">
        <f t="shared" si="19"/>
        <v>77</v>
      </c>
      <c r="E56" s="404">
        <v>14380</v>
      </c>
      <c r="F56" s="331">
        <f t="shared" ref="F56:F66" si="22">SUM(K56,N56,Q56,T56,W56,Z56,AC56,AF56,AI56,AL56,AO56,AR56)</f>
        <v>1</v>
      </c>
      <c r="G56" s="331">
        <f t="shared" ref="G56:G66" si="23">SUM(L56,O56,R56,U56,X56,AA56,AD56,AG56,AJ56,AM56,AP56,AS56)</f>
        <v>0</v>
      </c>
      <c r="H56" s="331">
        <f t="shared" ref="H56:H66" si="24">SUM(M56,P56,S56,V56,Y56,AB56,AE56,AH56,AK56,AN56,AQ56,AT56)</f>
        <v>1</v>
      </c>
      <c r="I56" s="331">
        <f t="shared" si="20"/>
        <v>2</v>
      </c>
      <c r="J56" s="331">
        <f t="shared" si="21"/>
        <v>4</v>
      </c>
      <c r="K56" s="331"/>
      <c r="L56" s="331"/>
      <c r="M56" s="331"/>
      <c r="N56" s="331"/>
      <c r="O56" s="331"/>
      <c r="P56" s="331"/>
      <c r="Q56" s="331"/>
      <c r="R56" s="331"/>
      <c r="S56" s="331"/>
      <c r="T56" s="331"/>
      <c r="U56" s="331"/>
      <c r="V56" s="331">
        <v>1</v>
      </c>
      <c r="W56" s="331"/>
      <c r="X56" s="331"/>
      <c r="Y56" s="331"/>
      <c r="Z56" s="331"/>
      <c r="AA56" s="331"/>
      <c r="AB56" s="331"/>
      <c r="AC56" s="331"/>
      <c r="AD56" s="331"/>
      <c r="AE56" s="331"/>
      <c r="AF56" s="331">
        <v>1</v>
      </c>
      <c r="AG56" s="331"/>
      <c r="AH56" s="331"/>
      <c r="AI56" s="722"/>
      <c r="AJ56" s="327"/>
      <c r="AK56" s="327"/>
      <c r="AL56" s="731"/>
      <c r="AM56" s="732"/>
      <c r="AN56" s="732"/>
      <c r="AO56" s="732"/>
      <c r="AP56" s="732"/>
      <c r="AQ56" s="732"/>
      <c r="AR56" s="723"/>
      <c r="AS56" s="774"/>
      <c r="AT56" s="734"/>
      <c r="AU56" s="775"/>
      <c r="AV56" s="341"/>
    </row>
    <row r="57" spans="1:54" ht="18.75" customHeight="1" x14ac:dyDescent="0.2">
      <c r="A57" s="624">
        <v>51</v>
      </c>
      <c r="B57" s="620" t="s">
        <v>349</v>
      </c>
      <c r="C57" s="332" t="s">
        <v>253</v>
      </c>
      <c r="D57" s="468">
        <f t="shared" si="19"/>
        <v>71</v>
      </c>
      <c r="E57" s="404">
        <v>16881</v>
      </c>
      <c r="F57" s="331">
        <f t="shared" si="22"/>
        <v>1</v>
      </c>
      <c r="G57" s="331">
        <f t="shared" si="23"/>
        <v>0</v>
      </c>
      <c r="H57" s="331">
        <f t="shared" si="24"/>
        <v>0</v>
      </c>
      <c r="I57" s="331">
        <f t="shared" si="20"/>
        <v>1</v>
      </c>
      <c r="J57" s="331">
        <f t="shared" si="21"/>
        <v>3</v>
      </c>
      <c r="K57" s="331"/>
      <c r="L57" s="331"/>
      <c r="M57" s="331"/>
      <c r="N57" s="331">
        <v>1</v>
      </c>
      <c r="O57" s="331"/>
      <c r="P57" s="331"/>
      <c r="Q57" s="331"/>
      <c r="R57" s="331"/>
      <c r="S57" s="331"/>
      <c r="T57" s="331"/>
      <c r="U57" s="331"/>
      <c r="V57" s="331"/>
      <c r="W57" s="331"/>
      <c r="X57" s="331"/>
      <c r="Y57" s="331"/>
      <c r="Z57" s="331"/>
      <c r="AA57" s="331"/>
      <c r="AB57" s="331"/>
      <c r="AC57" s="331"/>
      <c r="AD57" s="331"/>
      <c r="AE57" s="331"/>
      <c r="AF57" s="331"/>
      <c r="AG57" s="331"/>
      <c r="AH57" s="331"/>
      <c r="AI57" s="722"/>
      <c r="AJ57" s="327"/>
      <c r="AK57" s="327"/>
      <c r="AL57" s="731"/>
      <c r="AM57" s="732"/>
      <c r="AN57" s="732"/>
      <c r="AO57" s="732"/>
      <c r="AP57" s="732"/>
      <c r="AQ57" s="732"/>
      <c r="AR57" s="618"/>
      <c r="AS57" s="733"/>
      <c r="AT57" s="734"/>
      <c r="AU57" s="627"/>
      <c r="AV57" s="341"/>
    </row>
    <row r="58" spans="1:54" s="330" customFormat="1" ht="18.75" customHeight="1" x14ac:dyDescent="0.2">
      <c r="A58" s="624">
        <v>52</v>
      </c>
      <c r="B58" s="620" t="s">
        <v>210</v>
      </c>
      <c r="C58" s="332" t="s">
        <v>253</v>
      </c>
      <c r="D58" s="468">
        <f t="shared" si="19"/>
        <v>70</v>
      </c>
      <c r="E58" s="404">
        <v>16967</v>
      </c>
      <c r="F58" s="331">
        <f t="shared" si="22"/>
        <v>0</v>
      </c>
      <c r="G58" s="331">
        <f t="shared" si="23"/>
        <v>1</v>
      </c>
      <c r="H58" s="331">
        <f t="shared" si="24"/>
        <v>0</v>
      </c>
      <c r="I58" s="331">
        <f t="shared" si="20"/>
        <v>1</v>
      </c>
      <c r="J58" s="331">
        <f t="shared" si="21"/>
        <v>2</v>
      </c>
      <c r="K58" s="331"/>
      <c r="L58" s="331"/>
      <c r="M58" s="331"/>
      <c r="N58" s="331"/>
      <c r="O58" s="331"/>
      <c r="P58" s="331"/>
      <c r="Q58" s="331"/>
      <c r="R58" s="331"/>
      <c r="S58" s="331"/>
      <c r="T58" s="331"/>
      <c r="U58" s="331"/>
      <c r="V58" s="331"/>
      <c r="W58" s="331"/>
      <c r="X58" s="331"/>
      <c r="Y58" s="331"/>
      <c r="Z58" s="331"/>
      <c r="AA58" s="331">
        <v>1</v>
      </c>
      <c r="AB58" s="331"/>
      <c r="AC58" s="331"/>
      <c r="AD58" s="331"/>
      <c r="AE58" s="331"/>
      <c r="AF58" s="331"/>
      <c r="AG58" s="331"/>
      <c r="AH58" s="331"/>
      <c r="AI58" s="722"/>
      <c r="AJ58" s="327"/>
      <c r="AK58" s="327"/>
      <c r="AL58" s="573"/>
      <c r="AM58" s="308"/>
      <c r="AN58" s="308"/>
      <c r="AO58" s="308"/>
      <c r="AP58" s="308"/>
      <c r="AQ58" s="308"/>
      <c r="AR58" s="618"/>
      <c r="AS58" s="574"/>
      <c r="AT58" s="336"/>
      <c r="AU58" s="575"/>
      <c r="AV58" s="341"/>
    </row>
    <row r="59" spans="1:54" s="330" customFormat="1" ht="18.75" customHeight="1" x14ac:dyDescent="0.2">
      <c r="A59" s="624">
        <v>53</v>
      </c>
      <c r="B59" s="620" t="s">
        <v>350</v>
      </c>
      <c r="C59" s="332" t="s">
        <v>253</v>
      </c>
      <c r="D59" s="468">
        <f t="shared" si="19"/>
        <v>78</v>
      </c>
      <c r="E59" s="404">
        <v>14287</v>
      </c>
      <c r="F59" s="331">
        <f t="shared" si="22"/>
        <v>0</v>
      </c>
      <c r="G59" s="331">
        <f t="shared" si="23"/>
        <v>0</v>
      </c>
      <c r="H59" s="331">
        <f t="shared" si="24"/>
        <v>1</v>
      </c>
      <c r="I59" s="331">
        <f t="shared" si="20"/>
        <v>1</v>
      </c>
      <c r="J59" s="331">
        <f t="shared" si="21"/>
        <v>1</v>
      </c>
      <c r="K59" s="331"/>
      <c r="L59" s="331"/>
      <c r="M59" s="331"/>
      <c r="N59" s="331"/>
      <c r="O59" s="331"/>
      <c r="P59" s="331"/>
      <c r="Q59" s="331"/>
      <c r="R59" s="331"/>
      <c r="S59" s="331"/>
      <c r="T59" s="331"/>
      <c r="U59" s="331"/>
      <c r="V59" s="331"/>
      <c r="W59" s="331"/>
      <c r="X59" s="331"/>
      <c r="Y59" s="331"/>
      <c r="Z59" s="331"/>
      <c r="AA59" s="331"/>
      <c r="AB59" s="331">
        <v>1</v>
      </c>
      <c r="AC59" s="331"/>
      <c r="AD59" s="331"/>
      <c r="AE59" s="331"/>
      <c r="AF59" s="331"/>
      <c r="AG59" s="331"/>
      <c r="AH59" s="331"/>
      <c r="AI59" s="722"/>
      <c r="AJ59" s="327"/>
      <c r="AK59" s="327"/>
      <c r="AL59" s="573"/>
      <c r="AM59" s="308"/>
      <c r="AN59" s="308"/>
      <c r="AO59" s="308"/>
      <c r="AP59" s="308"/>
      <c r="AQ59" s="308"/>
      <c r="AR59" s="618"/>
      <c r="AS59" s="574"/>
      <c r="AT59" s="336"/>
      <c r="AU59" s="575"/>
      <c r="AV59" s="341"/>
    </row>
    <row r="60" spans="1:54" s="330" customFormat="1" ht="18.75" customHeight="1" x14ac:dyDescent="0.2">
      <c r="A60" s="624">
        <v>54</v>
      </c>
      <c r="B60" s="620" t="s">
        <v>632</v>
      </c>
      <c r="C60" s="332" t="s">
        <v>253</v>
      </c>
      <c r="D60" s="468">
        <f t="shared" si="19"/>
        <v>74</v>
      </c>
      <c r="E60" s="404">
        <v>15488</v>
      </c>
      <c r="F60" s="331">
        <f t="shared" si="22"/>
        <v>0</v>
      </c>
      <c r="G60" s="331">
        <f t="shared" si="23"/>
        <v>0</v>
      </c>
      <c r="H60" s="331">
        <f t="shared" si="24"/>
        <v>1</v>
      </c>
      <c r="I60" s="331">
        <f t="shared" si="20"/>
        <v>1</v>
      </c>
      <c r="J60" s="331">
        <f t="shared" si="21"/>
        <v>1</v>
      </c>
      <c r="K60" s="331"/>
      <c r="L60" s="331"/>
      <c r="M60" s="331"/>
      <c r="N60" s="331"/>
      <c r="O60" s="331"/>
      <c r="P60" s="331">
        <v>1</v>
      </c>
      <c r="Q60" s="331"/>
      <c r="R60" s="331"/>
      <c r="S60" s="331"/>
      <c r="T60" s="331"/>
      <c r="U60" s="331"/>
      <c r="V60" s="331"/>
      <c r="W60" s="331"/>
      <c r="X60" s="331"/>
      <c r="Y60" s="331"/>
      <c r="Z60" s="331"/>
      <c r="AA60" s="331"/>
      <c r="AB60" s="331"/>
      <c r="AC60" s="331"/>
      <c r="AD60" s="331"/>
      <c r="AE60" s="331"/>
      <c r="AF60" s="331"/>
      <c r="AG60" s="331"/>
      <c r="AH60" s="331"/>
      <c r="AI60" s="722"/>
      <c r="AJ60" s="327"/>
      <c r="AK60" s="327"/>
      <c r="AL60" s="573"/>
      <c r="AM60" s="308"/>
      <c r="AN60" s="308"/>
      <c r="AO60" s="308"/>
      <c r="AP60" s="308"/>
      <c r="AQ60" s="308"/>
      <c r="AR60" s="618"/>
      <c r="AS60" s="574"/>
      <c r="AT60" s="336"/>
      <c r="AU60" s="575"/>
      <c r="AV60" s="341"/>
    </row>
    <row r="61" spans="1:54" ht="18.75" customHeight="1" x14ac:dyDescent="0.2">
      <c r="A61" s="624">
        <v>55</v>
      </c>
      <c r="B61" s="724" t="s">
        <v>391</v>
      </c>
      <c r="C61" s="337" t="s">
        <v>365</v>
      </c>
      <c r="D61" s="773">
        <f t="shared" si="19"/>
        <v>77</v>
      </c>
      <c r="E61" s="664">
        <v>14615</v>
      </c>
      <c r="F61" s="338">
        <f t="shared" si="22"/>
        <v>0</v>
      </c>
      <c r="G61" s="338">
        <f t="shared" si="23"/>
        <v>0</v>
      </c>
      <c r="H61" s="338">
        <f t="shared" si="24"/>
        <v>1</v>
      </c>
      <c r="I61" s="338">
        <f t="shared" si="20"/>
        <v>1</v>
      </c>
      <c r="J61" s="338">
        <f t="shared" si="21"/>
        <v>1</v>
      </c>
      <c r="K61" s="338"/>
      <c r="L61" s="338"/>
      <c r="M61" s="338"/>
      <c r="N61" s="338"/>
      <c r="O61" s="338"/>
      <c r="P61" s="338"/>
      <c r="Q61" s="338"/>
      <c r="R61" s="338"/>
      <c r="S61" s="338"/>
      <c r="T61" s="338"/>
      <c r="U61" s="338"/>
      <c r="V61" s="338">
        <v>1</v>
      </c>
      <c r="W61" s="338"/>
      <c r="X61" s="338"/>
      <c r="Y61" s="338"/>
      <c r="Z61" s="338"/>
      <c r="AA61" s="338"/>
      <c r="AB61" s="338"/>
      <c r="AC61" s="338"/>
      <c r="AD61" s="338"/>
      <c r="AE61" s="338"/>
      <c r="AF61" s="338"/>
      <c r="AG61" s="338"/>
      <c r="AH61" s="338"/>
      <c r="AI61" s="610"/>
      <c r="AJ61" s="339"/>
      <c r="AK61" s="339"/>
      <c r="AL61" s="725"/>
      <c r="AM61" s="340"/>
      <c r="AN61" s="340"/>
      <c r="AO61" s="340"/>
      <c r="AP61" s="340"/>
      <c r="AQ61" s="340"/>
      <c r="AR61" s="726"/>
      <c r="AS61" s="591"/>
      <c r="AT61" s="606"/>
      <c r="AU61" s="626"/>
      <c r="AV61" s="341"/>
    </row>
    <row r="62" spans="1:54" s="330" customFormat="1" ht="18.75" customHeight="1" x14ac:dyDescent="0.2">
      <c r="A62" s="624">
        <v>56</v>
      </c>
      <c r="B62" s="620" t="s">
        <v>394</v>
      </c>
      <c r="C62" s="332" t="s">
        <v>216</v>
      </c>
      <c r="D62" s="468">
        <f t="shared" si="19"/>
        <v>76</v>
      </c>
      <c r="E62" s="404">
        <v>15061</v>
      </c>
      <c r="F62" s="331">
        <f t="shared" si="22"/>
        <v>1</v>
      </c>
      <c r="G62" s="331">
        <f t="shared" si="23"/>
        <v>2</v>
      </c>
      <c r="H62" s="331">
        <f t="shared" si="24"/>
        <v>3</v>
      </c>
      <c r="I62" s="331">
        <f t="shared" si="20"/>
        <v>6</v>
      </c>
      <c r="J62" s="331">
        <f t="shared" si="21"/>
        <v>10</v>
      </c>
      <c r="K62" s="331"/>
      <c r="L62" s="331"/>
      <c r="M62" s="331"/>
      <c r="N62" s="331"/>
      <c r="O62" s="331">
        <v>1</v>
      </c>
      <c r="P62" s="331">
        <v>2</v>
      </c>
      <c r="Q62" s="331"/>
      <c r="R62" s="331"/>
      <c r="S62" s="331"/>
      <c r="T62" s="331"/>
      <c r="U62" s="331"/>
      <c r="V62" s="331"/>
      <c r="W62" s="331"/>
      <c r="X62" s="331"/>
      <c r="Y62" s="331"/>
      <c r="Z62" s="331">
        <v>1</v>
      </c>
      <c r="AA62" s="331"/>
      <c r="AB62" s="331"/>
      <c r="AC62" s="331"/>
      <c r="AD62" s="331"/>
      <c r="AE62" s="331"/>
      <c r="AF62" s="331"/>
      <c r="AG62" s="331">
        <v>1</v>
      </c>
      <c r="AH62" s="331">
        <v>1</v>
      </c>
      <c r="AI62" s="722"/>
      <c r="AJ62" s="327"/>
      <c r="AK62" s="327"/>
      <c r="AL62" s="573"/>
      <c r="AM62" s="308"/>
      <c r="AN62" s="308"/>
      <c r="AO62" s="308"/>
      <c r="AP62" s="308"/>
      <c r="AQ62" s="308"/>
      <c r="AR62" s="618"/>
      <c r="AS62" s="574"/>
      <c r="AT62" s="336"/>
      <c r="AU62" s="575"/>
      <c r="AV62" s="576"/>
      <c r="AW62" s="416"/>
      <c r="AX62" s="416"/>
      <c r="AY62" s="416"/>
      <c r="AZ62" s="416"/>
      <c r="BA62" s="416"/>
      <c r="BB62" s="416"/>
    </row>
    <row r="63" spans="1:54" s="330" customFormat="1" ht="18.75" customHeight="1" x14ac:dyDescent="0.2">
      <c r="A63" s="624">
        <v>57</v>
      </c>
      <c r="B63" s="721" t="s">
        <v>200</v>
      </c>
      <c r="C63" s="332" t="s">
        <v>216</v>
      </c>
      <c r="D63" s="468">
        <f t="shared" si="19"/>
        <v>71</v>
      </c>
      <c r="E63" s="404">
        <v>16696</v>
      </c>
      <c r="F63" s="331">
        <f t="shared" si="22"/>
        <v>2</v>
      </c>
      <c r="G63" s="331">
        <f t="shared" si="23"/>
        <v>0</v>
      </c>
      <c r="H63" s="331">
        <f t="shared" si="24"/>
        <v>0</v>
      </c>
      <c r="I63" s="331">
        <f t="shared" si="20"/>
        <v>2</v>
      </c>
      <c r="J63" s="331">
        <f t="shared" si="21"/>
        <v>6</v>
      </c>
      <c r="K63" s="331"/>
      <c r="L63" s="331"/>
      <c r="M63" s="331"/>
      <c r="N63" s="331">
        <v>2</v>
      </c>
      <c r="O63" s="331"/>
      <c r="P63" s="331"/>
      <c r="Q63" s="331"/>
      <c r="R63" s="331"/>
      <c r="S63" s="331"/>
      <c r="T63" s="331"/>
      <c r="U63" s="331"/>
      <c r="V63" s="331"/>
      <c r="W63" s="331"/>
      <c r="X63" s="331"/>
      <c r="Y63" s="331"/>
      <c r="Z63" s="331"/>
      <c r="AA63" s="331"/>
      <c r="AB63" s="331"/>
      <c r="AC63" s="331"/>
      <c r="AD63" s="331"/>
      <c r="AE63" s="331"/>
      <c r="AF63" s="331"/>
      <c r="AG63" s="331"/>
      <c r="AH63" s="331"/>
      <c r="AI63" s="722"/>
      <c r="AJ63" s="327"/>
      <c r="AK63" s="327"/>
      <c r="AL63" s="573"/>
      <c r="AM63" s="308"/>
      <c r="AN63" s="308"/>
      <c r="AO63" s="308"/>
      <c r="AP63" s="308"/>
      <c r="AQ63" s="308"/>
      <c r="AR63" s="723"/>
      <c r="AS63" s="335"/>
      <c r="AT63" s="336"/>
      <c r="AU63" s="718"/>
      <c r="AV63" s="777"/>
      <c r="AW63" s="778"/>
      <c r="AX63" s="778"/>
      <c r="AY63" s="778"/>
      <c r="AZ63" s="778"/>
      <c r="BA63" s="778"/>
      <c r="BB63" s="778"/>
    </row>
    <row r="64" spans="1:54" s="330" customFormat="1" ht="18.75" customHeight="1" x14ac:dyDescent="0.2">
      <c r="A64" s="624">
        <v>58</v>
      </c>
      <c r="B64" s="620" t="s">
        <v>393</v>
      </c>
      <c r="C64" s="332" t="s">
        <v>255</v>
      </c>
      <c r="D64" s="468">
        <f t="shared" si="19"/>
        <v>73</v>
      </c>
      <c r="E64" s="404">
        <v>15995</v>
      </c>
      <c r="F64" s="331">
        <f t="shared" si="22"/>
        <v>1</v>
      </c>
      <c r="G64" s="331">
        <f t="shared" si="23"/>
        <v>1</v>
      </c>
      <c r="H64" s="331">
        <f t="shared" si="24"/>
        <v>0</v>
      </c>
      <c r="I64" s="331">
        <f t="shared" si="20"/>
        <v>2</v>
      </c>
      <c r="J64" s="331">
        <f t="shared" si="21"/>
        <v>5</v>
      </c>
      <c r="K64" s="331"/>
      <c r="L64" s="331"/>
      <c r="M64" s="331"/>
      <c r="N64" s="331"/>
      <c r="O64" s="331"/>
      <c r="P64" s="331"/>
      <c r="Q64" s="331"/>
      <c r="R64" s="331"/>
      <c r="S64" s="331"/>
      <c r="T64" s="331"/>
      <c r="U64" s="331"/>
      <c r="V64" s="331"/>
      <c r="W64" s="331"/>
      <c r="X64" s="331"/>
      <c r="Y64" s="331"/>
      <c r="Z64" s="331"/>
      <c r="AA64" s="331">
        <v>1</v>
      </c>
      <c r="AB64" s="331"/>
      <c r="AC64" s="331"/>
      <c r="AD64" s="331"/>
      <c r="AE64" s="331"/>
      <c r="AF64" s="331">
        <v>1</v>
      </c>
      <c r="AG64" s="331"/>
      <c r="AH64" s="331"/>
      <c r="AI64" s="722"/>
      <c r="AJ64" s="327"/>
      <c r="AK64" s="327"/>
      <c r="AL64" s="573"/>
      <c r="AM64" s="308"/>
      <c r="AN64" s="308"/>
      <c r="AO64" s="308"/>
      <c r="AP64" s="308"/>
      <c r="AQ64" s="308"/>
      <c r="AR64" s="618"/>
      <c r="AS64" s="574"/>
      <c r="AT64" s="336"/>
      <c r="AU64" s="575"/>
      <c r="AV64" s="576"/>
      <c r="AW64" s="416"/>
      <c r="AX64" s="416"/>
      <c r="AY64" s="416"/>
      <c r="AZ64" s="416"/>
      <c r="BA64" s="416"/>
      <c r="BB64" s="416"/>
    </row>
    <row r="65" spans="1:54" ht="18.75" customHeight="1" x14ac:dyDescent="0.2">
      <c r="A65" s="624">
        <v>59</v>
      </c>
      <c r="B65" s="620" t="s">
        <v>392</v>
      </c>
      <c r="C65" s="332" t="s">
        <v>255</v>
      </c>
      <c r="D65" s="468">
        <f t="shared" si="19"/>
        <v>74</v>
      </c>
      <c r="E65" s="404">
        <v>15650</v>
      </c>
      <c r="F65" s="331">
        <f t="shared" si="22"/>
        <v>1</v>
      </c>
      <c r="G65" s="331">
        <f t="shared" si="23"/>
        <v>0</v>
      </c>
      <c r="H65" s="331">
        <f t="shared" si="24"/>
        <v>0</v>
      </c>
      <c r="I65" s="331">
        <f t="shared" si="20"/>
        <v>1</v>
      </c>
      <c r="J65" s="331">
        <f t="shared" si="21"/>
        <v>3</v>
      </c>
      <c r="K65" s="331"/>
      <c r="L65" s="331"/>
      <c r="M65" s="331"/>
      <c r="N65" s="331">
        <v>1</v>
      </c>
      <c r="O65" s="331"/>
      <c r="P65" s="331"/>
      <c r="Q65" s="331"/>
      <c r="R65" s="331"/>
      <c r="S65" s="331"/>
      <c r="T65" s="331"/>
      <c r="U65" s="331"/>
      <c r="V65" s="331"/>
      <c r="W65" s="331"/>
      <c r="X65" s="331"/>
      <c r="Y65" s="331"/>
      <c r="Z65" s="331"/>
      <c r="AA65" s="331"/>
      <c r="AB65" s="331"/>
      <c r="AC65" s="331"/>
      <c r="AD65" s="331"/>
      <c r="AE65" s="331"/>
      <c r="AF65" s="331"/>
      <c r="AG65" s="331"/>
      <c r="AH65" s="331"/>
      <c r="AI65" s="722"/>
      <c r="AJ65" s="327"/>
      <c r="AK65" s="327"/>
      <c r="AL65" s="573"/>
      <c r="AM65" s="308"/>
      <c r="AN65" s="308"/>
      <c r="AO65" s="308"/>
      <c r="AP65" s="308"/>
      <c r="AQ65" s="308"/>
      <c r="AR65" s="618"/>
      <c r="AS65" s="574"/>
      <c r="AT65" s="336"/>
      <c r="AU65" s="575"/>
      <c r="AV65" s="576"/>
      <c r="AW65" s="366"/>
      <c r="AX65" s="366"/>
      <c r="AY65" s="366"/>
      <c r="AZ65" s="366"/>
      <c r="BA65" s="366"/>
      <c r="BB65" s="366"/>
    </row>
    <row r="66" spans="1:54" ht="18.75" customHeight="1" x14ac:dyDescent="0.2">
      <c r="A66" s="624">
        <v>60</v>
      </c>
      <c r="B66" s="724" t="s">
        <v>395</v>
      </c>
      <c r="C66" s="332" t="s">
        <v>216</v>
      </c>
      <c r="D66" s="468">
        <f t="shared" si="19"/>
        <v>77</v>
      </c>
      <c r="E66" s="404">
        <v>14599</v>
      </c>
      <c r="F66" s="331">
        <f t="shared" si="22"/>
        <v>0</v>
      </c>
      <c r="G66" s="331">
        <f t="shared" si="23"/>
        <v>0</v>
      </c>
      <c r="H66" s="331">
        <f t="shared" si="24"/>
        <v>1</v>
      </c>
      <c r="I66" s="331">
        <f t="shared" si="20"/>
        <v>1</v>
      </c>
      <c r="J66" s="331">
        <f t="shared" si="21"/>
        <v>1</v>
      </c>
      <c r="K66" s="338"/>
      <c r="L66" s="338"/>
      <c r="M66" s="338"/>
      <c r="N66" s="338"/>
      <c r="O66" s="338"/>
      <c r="P66" s="338">
        <v>1</v>
      </c>
      <c r="Q66" s="338"/>
      <c r="R66" s="338"/>
      <c r="S66" s="338"/>
      <c r="T66" s="338"/>
      <c r="U66" s="338"/>
      <c r="V66" s="338"/>
      <c r="W66" s="338"/>
      <c r="X66" s="338"/>
      <c r="Y66" s="338"/>
      <c r="Z66" s="338"/>
      <c r="AA66" s="338"/>
      <c r="AB66" s="338"/>
      <c r="AC66" s="338"/>
      <c r="AD66" s="338"/>
      <c r="AE66" s="338"/>
      <c r="AF66" s="338"/>
      <c r="AG66" s="338"/>
      <c r="AH66" s="338"/>
      <c r="AI66" s="610"/>
      <c r="AJ66" s="339"/>
      <c r="AK66" s="339"/>
      <c r="AL66" s="725"/>
      <c r="AM66" s="340"/>
      <c r="AN66" s="340"/>
      <c r="AO66" s="340"/>
      <c r="AP66" s="340"/>
      <c r="AQ66" s="340"/>
      <c r="AR66" s="726"/>
      <c r="AS66" s="591"/>
      <c r="AT66" s="606"/>
      <c r="AU66" s="575"/>
      <c r="AV66" s="576"/>
      <c r="AW66" s="366"/>
      <c r="AX66" s="366"/>
      <c r="AY66" s="366"/>
      <c r="AZ66" s="366"/>
      <c r="BA66" s="366"/>
      <c r="BB66" s="366"/>
    </row>
    <row r="67" spans="1:54" s="330" customFormat="1" ht="18.75" customHeight="1" x14ac:dyDescent="0.2">
      <c r="A67" s="624"/>
      <c r="B67" s="776"/>
      <c r="C67" s="1454" t="s">
        <v>494</v>
      </c>
      <c r="D67" s="1489"/>
      <c r="E67" s="1455"/>
      <c r="F67" s="577">
        <f>SUM(F7:F66)</f>
        <v>46</v>
      </c>
      <c r="G67" s="577">
        <f>SUM(G7:G66)</f>
        <v>10</v>
      </c>
      <c r="H67" s="577">
        <f>SUM(H7:H66)</f>
        <v>32</v>
      </c>
      <c r="I67" s="577">
        <f>SUM(I7:I66)</f>
        <v>88</v>
      </c>
      <c r="J67" s="711">
        <f>SUM(J7:J66)</f>
        <v>190</v>
      </c>
      <c r="K67" s="331"/>
      <c r="L67" s="331"/>
      <c r="M67" s="331"/>
      <c r="N67" s="331"/>
      <c r="O67" s="331"/>
      <c r="P67" s="331"/>
      <c r="Q67" s="331"/>
      <c r="R67" s="331"/>
      <c r="S67" s="331"/>
      <c r="T67" s="331"/>
      <c r="U67" s="331"/>
      <c r="V67" s="331"/>
      <c r="W67" s="331"/>
      <c r="X67" s="331"/>
      <c r="Y67" s="331"/>
      <c r="Z67" s="331"/>
      <c r="AA67" s="331"/>
      <c r="AB67" s="331"/>
      <c r="AC67" s="331"/>
      <c r="AD67" s="331"/>
      <c r="AE67" s="331"/>
      <c r="AF67" s="331"/>
      <c r="AG67" s="331"/>
      <c r="AH67" s="331"/>
      <c r="AI67" s="610"/>
      <c r="AJ67" s="327"/>
      <c r="AK67" s="327"/>
      <c r="AL67" s="573"/>
      <c r="AM67" s="308"/>
      <c r="AN67" s="308"/>
      <c r="AO67" s="308"/>
      <c r="AP67" s="308"/>
      <c r="AQ67" s="308"/>
      <c r="AR67" s="618"/>
      <c r="AS67" s="574"/>
      <c r="AT67" s="336"/>
      <c r="AU67" s="575"/>
      <c r="AV67" s="576"/>
      <c r="AW67" s="416"/>
      <c r="AX67" s="416"/>
      <c r="AY67" s="416"/>
      <c r="AZ67" s="416"/>
      <c r="BA67" s="416"/>
      <c r="BB67" s="416"/>
    </row>
    <row r="68" spans="1:54" ht="21" customHeight="1" x14ac:dyDescent="0.2">
      <c r="A68" s="359"/>
      <c r="B68" s="87"/>
      <c r="C68" s="1490" t="s">
        <v>493</v>
      </c>
      <c r="D68" s="1490"/>
      <c r="E68" s="1491"/>
      <c r="F68" s="578">
        <f>SUM(K68,N68,Q68,T68,W68,Z68,AC68,AF68,AI68,AL68,AO68,AR68,AU68,AX68,BA68)</f>
        <v>46</v>
      </c>
      <c r="G68" s="578">
        <f>SUM(L68,O68,R68,U68,X68,AA68,AD68,AG68,AJ68,AM68,AP68,AS68,AV68,AY68,BB68)</f>
        <v>10</v>
      </c>
      <c r="H68" s="578">
        <f>SUM(M68,P68,S68,V68,Y68,AB68,AE68,AH68,AK68,AN68,AQ68,AT68,AW68,AZ68,BC68)</f>
        <v>32</v>
      </c>
      <c r="I68" s="578">
        <f>SUM(K68:AT68)</f>
        <v>88</v>
      </c>
      <c r="J68" s="578"/>
      <c r="K68" s="578">
        <f>SUM(K7:K66)</f>
        <v>0</v>
      </c>
      <c r="L68" s="578">
        <f>SUM(L7:L66)</f>
        <v>0</v>
      </c>
      <c r="M68" s="578">
        <f>SUM(M7:M66)</f>
        <v>0</v>
      </c>
      <c r="N68" s="578">
        <f>SUM(N7:N66)</f>
        <v>6</v>
      </c>
      <c r="O68" s="578">
        <f t="shared" ref="O68:AT68" si="25">SUM(O7:O66)</f>
        <v>2</v>
      </c>
      <c r="P68" s="578">
        <f t="shared" si="25"/>
        <v>13</v>
      </c>
      <c r="Q68" s="578">
        <f t="shared" si="25"/>
        <v>0</v>
      </c>
      <c r="R68" s="578">
        <f t="shared" si="25"/>
        <v>0</v>
      </c>
      <c r="S68" s="578">
        <f t="shared" si="25"/>
        <v>0</v>
      </c>
      <c r="T68" s="578">
        <f t="shared" si="25"/>
        <v>7</v>
      </c>
      <c r="U68" s="578">
        <f t="shared" si="25"/>
        <v>1</v>
      </c>
      <c r="V68" s="578">
        <f t="shared" si="25"/>
        <v>5</v>
      </c>
      <c r="W68" s="578">
        <f t="shared" si="25"/>
        <v>0</v>
      </c>
      <c r="X68" s="578">
        <f t="shared" si="25"/>
        <v>0</v>
      </c>
      <c r="Y68" s="578">
        <f t="shared" si="25"/>
        <v>0</v>
      </c>
      <c r="Z68" s="578">
        <f t="shared" si="25"/>
        <v>8</v>
      </c>
      <c r="AA68" s="578">
        <f t="shared" si="25"/>
        <v>3</v>
      </c>
      <c r="AB68" s="578">
        <f t="shared" si="25"/>
        <v>5</v>
      </c>
      <c r="AC68" s="578">
        <f t="shared" si="25"/>
        <v>6</v>
      </c>
      <c r="AD68" s="578">
        <f t="shared" si="25"/>
        <v>0</v>
      </c>
      <c r="AE68" s="578">
        <f t="shared" si="25"/>
        <v>6</v>
      </c>
      <c r="AF68" s="578">
        <f t="shared" si="25"/>
        <v>19</v>
      </c>
      <c r="AG68" s="578">
        <f t="shared" si="25"/>
        <v>4</v>
      </c>
      <c r="AH68" s="578">
        <f t="shared" si="25"/>
        <v>3</v>
      </c>
      <c r="AI68" s="578">
        <f t="shared" si="25"/>
        <v>0</v>
      </c>
      <c r="AJ68" s="578">
        <f t="shared" si="25"/>
        <v>0</v>
      </c>
      <c r="AK68" s="578">
        <f t="shared" si="25"/>
        <v>0</v>
      </c>
      <c r="AL68" s="578">
        <f t="shared" si="25"/>
        <v>0</v>
      </c>
      <c r="AM68" s="578">
        <f t="shared" si="25"/>
        <v>0</v>
      </c>
      <c r="AN68" s="578">
        <f t="shared" si="25"/>
        <v>0</v>
      </c>
      <c r="AO68" s="578">
        <f t="shared" si="25"/>
        <v>0</v>
      </c>
      <c r="AP68" s="578">
        <f t="shared" si="25"/>
        <v>0</v>
      </c>
      <c r="AQ68" s="578">
        <f t="shared" si="25"/>
        <v>0</v>
      </c>
      <c r="AR68" s="578">
        <f t="shared" si="25"/>
        <v>0</v>
      </c>
      <c r="AS68" s="578">
        <f t="shared" si="25"/>
        <v>0</v>
      </c>
      <c r="AT68" s="578">
        <f t="shared" si="25"/>
        <v>0</v>
      </c>
      <c r="AU68" s="627"/>
      <c r="AV68" s="341"/>
    </row>
    <row r="69" spans="1:54" ht="14.4" x14ac:dyDescent="0.2">
      <c r="A69" s="366"/>
      <c r="B69" s="387"/>
      <c r="C69" s="387"/>
      <c r="D69" s="387"/>
      <c r="E69" s="366"/>
      <c r="F69" s="386"/>
      <c r="G69" s="386"/>
      <c r="H69" s="386"/>
      <c r="I69" s="386"/>
      <c r="J69" s="386"/>
      <c r="K69" s="386"/>
      <c r="L69" s="386"/>
      <c r="M69" s="386"/>
      <c r="N69" s="386"/>
      <c r="O69" s="386"/>
      <c r="P69" s="386"/>
      <c r="Q69" s="386"/>
      <c r="R69" s="386"/>
      <c r="S69" s="386"/>
      <c r="T69" s="386"/>
      <c r="U69" s="386"/>
      <c r="V69" s="386"/>
      <c r="W69" s="386"/>
      <c r="X69" s="386"/>
      <c r="Y69" s="386"/>
      <c r="Z69" s="386"/>
      <c r="AA69" s="386"/>
      <c r="AB69" s="386"/>
      <c r="AC69" s="386"/>
      <c r="AD69" s="386"/>
      <c r="AE69" s="386"/>
      <c r="AF69" s="386"/>
      <c r="AG69" s="386"/>
      <c r="AH69" s="619"/>
      <c r="AI69" s="386"/>
      <c r="AJ69" s="386"/>
      <c r="AK69" s="386"/>
      <c r="AL69" s="386"/>
      <c r="AM69" s="386"/>
      <c r="AN69" s="386"/>
      <c r="AO69" s="386"/>
      <c r="AP69" s="386"/>
      <c r="AQ69" s="619"/>
      <c r="AS69" s="386"/>
      <c r="AT69" s="386"/>
      <c r="AU69" s="627"/>
      <c r="AV69" s="341"/>
    </row>
    <row r="70" spans="1:54" ht="14.4" x14ac:dyDescent="0.2">
      <c r="A70" s="366"/>
      <c r="B70" s="366"/>
      <c r="C70" s="366"/>
      <c r="D70" s="366"/>
      <c r="G70" s="366"/>
      <c r="H70" s="366"/>
      <c r="I70" s="366"/>
      <c r="J70" s="366"/>
      <c r="K70" s="366"/>
      <c r="L70" s="366"/>
      <c r="M70" s="366"/>
      <c r="N70" s="366"/>
      <c r="O70" s="366"/>
      <c r="P70" s="366"/>
      <c r="Q70" s="366"/>
      <c r="R70" s="366"/>
      <c r="S70" s="366"/>
      <c r="T70" s="366"/>
      <c r="U70" s="366"/>
      <c r="V70" s="366"/>
      <c r="W70" s="366"/>
      <c r="X70" s="366"/>
      <c r="Y70" s="366"/>
      <c r="Z70" s="366"/>
      <c r="AA70" s="366"/>
      <c r="AB70" s="366"/>
      <c r="AC70" s="366"/>
      <c r="AD70" s="366"/>
      <c r="AE70" s="366"/>
      <c r="AF70" s="366"/>
      <c r="AG70" s="366"/>
      <c r="AH70" s="359"/>
      <c r="AI70" s="366"/>
      <c r="AJ70" s="366"/>
      <c r="AK70" s="366"/>
      <c r="AL70" s="366"/>
      <c r="AM70" s="366"/>
      <c r="AN70" s="366"/>
      <c r="AO70" s="366"/>
      <c r="AP70" s="366"/>
      <c r="AQ70" s="366"/>
      <c r="AS70" s="366"/>
      <c r="AT70" s="366"/>
      <c r="AU70" s="366"/>
    </row>
    <row r="71" spans="1:54" ht="14.4" x14ac:dyDescent="0.2">
      <c r="A71" s="366"/>
      <c r="B71" s="366"/>
      <c r="C71" s="366"/>
      <c r="D71" s="366"/>
      <c r="E71" s="472"/>
      <c r="F71" s="366"/>
      <c r="G71" s="366"/>
      <c r="H71" s="366"/>
      <c r="I71" s="366"/>
      <c r="J71" s="366"/>
      <c r="K71" s="366"/>
      <c r="L71" s="366"/>
      <c r="M71" s="366"/>
      <c r="N71" s="366"/>
      <c r="O71" s="366"/>
      <c r="P71" s="366"/>
      <c r="Q71" s="366"/>
      <c r="R71" s="366"/>
      <c r="S71" s="366"/>
      <c r="T71" s="366"/>
      <c r="U71" s="366"/>
      <c r="V71" s="366"/>
      <c r="W71" s="366"/>
      <c r="X71" s="366"/>
      <c r="Y71" s="366"/>
      <c r="Z71" s="366"/>
      <c r="AA71" s="366"/>
      <c r="AB71" s="366"/>
      <c r="AC71" s="366"/>
      <c r="AD71" s="366"/>
      <c r="AE71" s="366"/>
      <c r="AF71" s="366"/>
      <c r="AG71" s="366"/>
      <c r="AH71" s="359"/>
      <c r="AI71" s="366"/>
      <c r="AJ71" s="366"/>
      <c r="AK71" s="366"/>
      <c r="AL71" s="366"/>
      <c r="AM71" s="366"/>
      <c r="AN71" s="366"/>
      <c r="AO71" s="366"/>
      <c r="AP71" s="366"/>
      <c r="AQ71" s="366"/>
      <c r="AS71" s="366"/>
      <c r="AT71" s="366"/>
      <c r="AU71" s="366"/>
    </row>
    <row r="72" spans="1:54" ht="14.4" x14ac:dyDescent="0.2">
      <c r="A72" s="366"/>
      <c r="B72" s="366"/>
      <c r="C72" s="366"/>
      <c r="D72" s="366"/>
      <c r="E72" s="366"/>
      <c r="F72" s="366"/>
      <c r="G72" s="366"/>
      <c r="H72" s="366"/>
      <c r="I72" s="366"/>
      <c r="J72" s="366"/>
      <c r="K72" s="366"/>
      <c r="L72" s="387"/>
      <c r="M72" s="366"/>
      <c r="N72" s="366"/>
      <c r="O72" s="366"/>
      <c r="P72" s="366"/>
      <c r="Q72" s="366"/>
      <c r="R72" s="366"/>
      <c r="S72" s="366"/>
      <c r="T72" s="366"/>
      <c r="U72" s="366"/>
      <c r="V72" s="366"/>
      <c r="W72" s="366"/>
      <c r="X72" s="366"/>
      <c r="Y72" s="366"/>
      <c r="Z72" s="366"/>
      <c r="AA72" s="366"/>
      <c r="AB72" s="366"/>
      <c r="AC72" s="366"/>
      <c r="AD72" s="366"/>
      <c r="AE72" s="366"/>
      <c r="AF72" s="366"/>
      <c r="AG72" s="366"/>
      <c r="AH72" s="359"/>
      <c r="AI72" s="366"/>
      <c r="AJ72" s="366"/>
      <c r="AK72" s="366"/>
      <c r="AL72" s="366"/>
      <c r="AM72" s="366"/>
      <c r="AN72" s="366"/>
      <c r="AO72" s="366"/>
      <c r="AP72" s="366"/>
      <c r="AQ72" s="366"/>
      <c r="AS72" s="366"/>
      <c r="AT72" s="366"/>
      <c r="AU72" s="366"/>
    </row>
    <row r="73" spans="1:54" ht="14.4" x14ac:dyDescent="0.2">
      <c r="A73" s="366"/>
      <c r="B73" s="366"/>
      <c r="C73" s="366"/>
      <c r="D73" s="366"/>
      <c r="E73" s="366"/>
      <c r="F73" s="366"/>
      <c r="G73" s="366"/>
      <c r="H73" s="366"/>
      <c r="I73" s="366"/>
      <c r="J73" s="366"/>
      <c r="K73" s="366"/>
      <c r="L73" s="366"/>
      <c r="M73" s="366"/>
      <c r="N73" s="366"/>
      <c r="O73" s="366"/>
      <c r="P73" s="366"/>
      <c r="Q73" s="366"/>
      <c r="R73" s="366"/>
      <c r="S73" s="366"/>
      <c r="T73" s="366"/>
      <c r="U73" s="366"/>
      <c r="V73" s="366"/>
      <c r="W73" s="366"/>
      <c r="X73" s="366"/>
      <c r="Y73" s="366"/>
      <c r="Z73" s="366"/>
      <c r="AA73" s="366"/>
      <c r="AB73" s="366"/>
      <c r="AC73" s="366"/>
      <c r="AD73" s="366"/>
      <c r="AE73" s="366"/>
      <c r="AF73" s="366"/>
      <c r="AG73" s="366"/>
      <c r="AH73" s="359"/>
      <c r="AI73" s="366"/>
      <c r="AJ73" s="366"/>
      <c r="AK73" s="366"/>
      <c r="AL73" s="366"/>
      <c r="AM73" s="366"/>
      <c r="AN73" s="366"/>
      <c r="AO73" s="366"/>
      <c r="AP73" s="366"/>
      <c r="AQ73" s="366"/>
      <c r="AS73" s="366"/>
      <c r="AT73" s="366"/>
      <c r="AU73" s="366"/>
    </row>
    <row r="74" spans="1:54" ht="14.4" x14ac:dyDescent="0.2">
      <c r="A74" s="366"/>
      <c r="B74" s="366"/>
      <c r="C74" s="366"/>
      <c r="D74" s="366"/>
      <c r="E74" s="366"/>
      <c r="F74" s="366"/>
      <c r="G74" s="366"/>
      <c r="H74" s="366"/>
      <c r="I74" s="366"/>
      <c r="J74" s="366"/>
      <c r="K74" s="366"/>
      <c r="L74" s="366"/>
      <c r="M74" s="366"/>
      <c r="N74" s="366"/>
      <c r="O74" s="366"/>
      <c r="P74" s="366"/>
      <c r="Q74" s="366"/>
      <c r="R74" s="366"/>
      <c r="S74" s="366"/>
      <c r="T74" s="366"/>
      <c r="U74" s="366"/>
      <c r="V74" s="366"/>
      <c r="W74" s="366"/>
      <c r="X74" s="366"/>
      <c r="Y74" s="366"/>
      <c r="Z74" s="366"/>
      <c r="AA74" s="366"/>
      <c r="AB74" s="366"/>
      <c r="AC74" s="366"/>
      <c r="AD74" s="366"/>
      <c r="AE74" s="366"/>
      <c r="AF74" s="366"/>
      <c r="AG74" s="366"/>
      <c r="AH74" s="359"/>
      <c r="AI74" s="366"/>
      <c r="AJ74" s="366"/>
      <c r="AK74" s="366"/>
      <c r="AL74" s="366"/>
      <c r="AM74" s="366"/>
      <c r="AN74" s="366"/>
      <c r="AO74" s="366"/>
      <c r="AP74" s="366"/>
      <c r="AQ74" s="366"/>
      <c r="AS74" s="366"/>
      <c r="AT74" s="366"/>
      <c r="AU74" s="366"/>
    </row>
    <row r="75" spans="1:54" ht="14.4" x14ac:dyDescent="0.2">
      <c r="A75" s="366"/>
      <c r="B75" s="366"/>
      <c r="C75" s="366"/>
      <c r="D75" s="366"/>
      <c r="E75" s="366"/>
      <c r="F75" s="366"/>
      <c r="G75" s="366"/>
      <c r="H75" s="366"/>
      <c r="I75" s="366"/>
      <c r="J75" s="366"/>
      <c r="K75" s="366"/>
      <c r="L75" s="366"/>
      <c r="M75" s="366"/>
      <c r="N75" s="366"/>
      <c r="O75" s="366"/>
      <c r="P75" s="366"/>
      <c r="Q75" s="366"/>
      <c r="R75" s="366"/>
      <c r="S75" s="366"/>
      <c r="T75" s="366"/>
      <c r="U75" s="366"/>
      <c r="V75" s="366"/>
      <c r="W75" s="366"/>
      <c r="X75" s="366"/>
      <c r="Y75" s="366"/>
      <c r="Z75" s="366"/>
      <c r="AA75" s="366"/>
      <c r="AB75" s="366"/>
      <c r="AC75" s="366"/>
      <c r="AD75" s="366"/>
      <c r="AE75" s="366"/>
      <c r="AF75" s="366"/>
      <c r="AG75" s="366"/>
      <c r="AH75" s="359"/>
      <c r="AI75" s="366"/>
      <c r="AJ75" s="366"/>
      <c r="AK75" s="366"/>
      <c r="AL75" s="366"/>
      <c r="AM75" s="366"/>
      <c r="AN75" s="366"/>
      <c r="AO75" s="366"/>
      <c r="AP75" s="366"/>
      <c r="AQ75" s="366"/>
      <c r="AS75" s="366"/>
      <c r="AT75" s="366"/>
      <c r="AU75" s="366"/>
    </row>
    <row r="76" spans="1:54" ht="14.4" x14ac:dyDescent="0.2">
      <c r="A76" s="366"/>
      <c r="B76" s="366"/>
      <c r="C76" s="366"/>
      <c r="D76" s="366"/>
      <c r="E76" s="366"/>
      <c r="F76" s="366"/>
      <c r="G76" s="366"/>
      <c r="H76" s="366"/>
      <c r="I76" s="366"/>
      <c r="J76" s="366"/>
      <c r="K76" s="366"/>
      <c r="L76" s="366"/>
      <c r="M76" s="366"/>
      <c r="N76" s="366"/>
      <c r="O76" s="366"/>
      <c r="P76" s="366"/>
      <c r="Q76" s="366"/>
      <c r="R76" s="366"/>
      <c r="S76" s="366"/>
      <c r="T76" s="366"/>
      <c r="U76" s="366"/>
      <c r="V76" s="366"/>
      <c r="W76" s="366"/>
      <c r="X76" s="366"/>
      <c r="Y76" s="366"/>
      <c r="Z76" s="366"/>
      <c r="AA76" s="366"/>
      <c r="AB76" s="366"/>
      <c r="AC76" s="366"/>
      <c r="AD76" s="366"/>
      <c r="AE76" s="366"/>
      <c r="AF76" s="366"/>
      <c r="AG76" s="366"/>
      <c r="AH76" s="359"/>
      <c r="AI76" s="366"/>
      <c r="AJ76" s="366"/>
      <c r="AK76" s="366"/>
      <c r="AL76" s="366"/>
      <c r="AM76" s="366"/>
      <c r="AN76" s="366"/>
      <c r="AO76" s="366"/>
      <c r="AP76" s="366"/>
      <c r="AQ76" s="366"/>
      <c r="AS76" s="366"/>
      <c r="AT76" s="366"/>
      <c r="AU76" s="366"/>
    </row>
    <row r="77" spans="1:54" ht="14.4" x14ac:dyDescent="0.2">
      <c r="A77" s="366"/>
      <c r="B77" s="366"/>
      <c r="C77" s="366"/>
      <c r="D77" s="366"/>
      <c r="E77" s="366"/>
      <c r="F77" s="366"/>
      <c r="G77" s="366"/>
      <c r="H77" s="366"/>
      <c r="I77" s="366"/>
      <c r="J77" s="366"/>
      <c r="K77" s="366"/>
      <c r="L77" s="366"/>
      <c r="M77" s="366"/>
      <c r="N77" s="366"/>
      <c r="O77" s="366"/>
      <c r="P77" s="366"/>
      <c r="Q77" s="366"/>
      <c r="R77" s="366"/>
      <c r="S77" s="366"/>
      <c r="T77" s="366"/>
      <c r="U77" s="366"/>
      <c r="V77" s="366"/>
      <c r="W77" s="366"/>
      <c r="X77" s="366"/>
      <c r="Y77" s="366"/>
      <c r="Z77" s="366"/>
      <c r="AA77" s="366"/>
      <c r="AB77" s="366"/>
      <c r="AC77" s="366"/>
      <c r="AD77" s="366"/>
      <c r="AE77" s="366"/>
      <c r="AF77" s="366"/>
      <c r="AG77" s="366"/>
      <c r="AH77" s="359"/>
      <c r="AI77" s="366"/>
      <c r="AJ77" s="366"/>
      <c r="AK77" s="366"/>
      <c r="AL77" s="366"/>
      <c r="AM77" s="366"/>
      <c r="AN77" s="366"/>
      <c r="AO77" s="366"/>
      <c r="AP77" s="366"/>
      <c r="AQ77" s="366"/>
      <c r="AS77" s="366"/>
      <c r="AT77" s="366"/>
      <c r="AU77" s="366"/>
    </row>
    <row r="78" spans="1:54" ht="14.4" x14ac:dyDescent="0.2">
      <c r="A78" s="366"/>
      <c r="B78" s="366"/>
      <c r="C78" s="366"/>
      <c r="D78" s="366"/>
      <c r="E78" s="366"/>
      <c r="F78" s="366"/>
      <c r="G78" s="366"/>
      <c r="H78" s="366"/>
      <c r="I78" s="366"/>
      <c r="J78" s="366"/>
      <c r="K78" s="366"/>
      <c r="L78" s="366"/>
      <c r="M78" s="366"/>
      <c r="N78" s="366"/>
      <c r="O78" s="366"/>
      <c r="P78" s="366"/>
      <c r="Q78" s="366"/>
      <c r="R78" s="366"/>
      <c r="S78" s="366"/>
      <c r="T78" s="366"/>
      <c r="U78" s="366"/>
      <c r="V78" s="366"/>
      <c r="W78" s="366"/>
      <c r="X78" s="366"/>
      <c r="Y78" s="366"/>
      <c r="Z78" s="366"/>
      <c r="AA78" s="366"/>
      <c r="AB78" s="366"/>
      <c r="AC78" s="366"/>
      <c r="AD78" s="366"/>
      <c r="AE78" s="366"/>
      <c r="AF78" s="366"/>
      <c r="AG78" s="366"/>
      <c r="AH78" s="359"/>
      <c r="AI78" s="366"/>
      <c r="AJ78" s="366"/>
      <c r="AK78" s="366"/>
      <c r="AL78" s="366"/>
      <c r="AM78" s="366"/>
      <c r="AN78" s="366"/>
      <c r="AO78" s="366"/>
      <c r="AP78" s="366"/>
      <c r="AQ78" s="366"/>
      <c r="AS78" s="366"/>
      <c r="AT78" s="366"/>
      <c r="AU78" s="366"/>
    </row>
    <row r="79" spans="1:54" ht="14.4" x14ac:dyDescent="0.2">
      <c r="A79" s="366"/>
      <c r="B79" s="366"/>
      <c r="C79" s="366"/>
      <c r="D79" s="366"/>
      <c r="E79" s="366"/>
      <c r="F79" s="366"/>
      <c r="G79" s="366"/>
      <c r="H79" s="366"/>
      <c r="I79" s="366"/>
      <c r="J79" s="366"/>
      <c r="K79" s="366"/>
      <c r="L79" s="366"/>
      <c r="M79" s="366"/>
      <c r="N79" s="366"/>
      <c r="O79" s="366"/>
      <c r="P79" s="366"/>
      <c r="Q79" s="366"/>
      <c r="R79" s="366"/>
      <c r="S79" s="366"/>
      <c r="T79" s="366"/>
      <c r="U79" s="366"/>
      <c r="V79" s="366"/>
      <c r="W79" s="366"/>
      <c r="X79" s="366"/>
      <c r="Y79" s="366"/>
      <c r="Z79" s="366"/>
      <c r="AA79" s="366"/>
      <c r="AB79" s="366"/>
      <c r="AC79" s="366"/>
      <c r="AD79" s="366"/>
      <c r="AE79" s="366"/>
      <c r="AF79" s="366"/>
      <c r="AG79" s="366"/>
      <c r="AH79" s="359"/>
      <c r="AI79" s="366"/>
      <c r="AJ79" s="366"/>
      <c r="AK79" s="366"/>
      <c r="AL79" s="366"/>
      <c r="AM79" s="366"/>
      <c r="AN79" s="366"/>
      <c r="AO79" s="366"/>
      <c r="AP79" s="366"/>
      <c r="AQ79" s="366"/>
      <c r="AS79" s="366"/>
      <c r="AT79" s="366"/>
      <c r="AU79" s="366"/>
    </row>
    <row r="80" spans="1:54" ht="14.4" x14ac:dyDescent="0.2">
      <c r="A80" s="366"/>
      <c r="B80" s="366"/>
      <c r="C80" s="366"/>
      <c r="D80" s="366"/>
      <c r="E80" s="366"/>
      <c r="F80" s="366"/>
      <c r="G80" s="366"/>
      <c r="H80" s="366"/>
      <c r="I80" s="366"/>
      <c r="J80" s="366"/>
      <c r="K80" s="366"/>
      <c r="L80" s="366"/>
      <c r="M80" s="366"/>
      <c r="N80" s="366"/>
      <c r="O80" s="366"/>
      <c r="P80" s="366"/>
      <c r="Q80" s="366"/>
      <c r="R80" s="366"/>
      <c r="S80" s="366"/>
      <c r="T80" s="366"/>
      <c r="U80" s="366"/>
      <c r="V80" s="366"/>
      <c r="W80" s="366"/>
      <c r="X80" s="366"/>
      <c r="Y80" s="366"/>
      <c r="Z80" s="366"/>
      <c r="AA80" s="366"/>
      <c r="AB80" s="366"/>
      <c r="AC80" s="366"/>
      <c r="AD80" s="366"/>
      <c r="AE80" s="366"/>
      <c r="AF80" s="366"/>
      <c r="AG80" s="366"/>
      <c r="AH80" s="359"/>
      <c r="AI80" s="366"/>
      <c r="AJ80" s="366"/>
      <c r="AK80" s="366"/>
      <c r="AL80" s="366"/>
      <c r="AM80" s="366"/>
      <c r="AN80" s="366"/>
      <c r="AO80" s="366"/>
      <c r="AP80" s="366"/>
      <c r="AQ80" s="366"/>
      <c r="AS80" s="366"/>
      <c r="AT80" s="366"/>
      <c r="AU80" s="366"/>
    </row>
    <row r="81" spans="1:47" ht="14.4" x14ac:dyDescent="0.2">
      <c r="A81" s="366"/>
      <c r="B81" s="366"/>
      <c r="C81" s="366"/>
      <c r="D81" s="366"/>
      <c r="E81" s="366"/>
      <c r="F81" s="366"/>
      <c r="G81" s="366"/>
      <c r="H81" s="366"/>
      <c r="I81" s="366"/>
      <c r="J81" s="366"/>
      <c r="K81" s="366"/>
      <c r="L81" s="366"/>
      <c r="M81" s="366"/>
      <c r="N81" s="366"/>
      <c r="O81" s="366"/>
      <c r="P81" s="366"/>
      <c r="Q81" s="366"/>
      <c r="R81" s="366"/>
      <c r="S81" s="366"/>
      <c r="T81" s="366"/>
      <c r="U81" s="366"/>
      <c r="V81" s="366"/>
      <c r="W81" s="366"/>
      <c r="X81" s="366"/>
      <c r="Y81" s="366"/>
      <c r="Z81" s="366"/>
      <c r="AA81" s="366"/>
      <c r="AB81" s="366"/>
      <c r="AC81" s="366"/>
      <c r="AD81" s="366"/>
      <c r="AE81" s="366"/>
      <c r="AF81" s="366"/>
      <c r="AG81" s="366"/>
      <c r="AH81" s="366"/>
      <c r="AI81" s="366"/>
      <c r="AJ81" s="366"/>
      <c r="AK81" s="366"/>
      <c r="AL81" s="366"/>
      <c r="AM81" s="366"/>
      <c r="AN81" s="366"/>
      <c r="AO81" s="366"/>
      <c r="AP81" s="366"/>
      <c r="AQ81" s="366"/>
      <c r="AS81" s="366"/>
      <c r="AT81" s="366"/>
      <c r="AU81" s="366"/>
    </row>
    <row r="82" spans="1:47" ht="14.4" x14ac:dyDescent="0.2">
      <c r="A82" s="366"/>
      <c r="B82" s="366"/>
      <c r="C82" s="366"/>
      <c r="D82" s="366"/>
      <c r="E82" s="366"/>
      <c r="F82" s="366"/>
      <c r="G82" s="366"/>
      <c r="H82" s="366"/>
      <c r="I82" s="366"/>
      <c r="J82" s="366"/>
      <c r="K82" s="366"/>
      <c r="L82" s="366"/>
      <c r="M82" s="366"/>
      <c r="N82" s="366"/>
      <c r="O82" s="366"/>
      <c r="P82" s="366"/>
      <c r="Q82" s="366"/>
      <c r="R82" s="366"/>
      <c r="S82" s="366"/>
      <c r="T82" s="366"/>
      <c r="U82" s="366"/>
      <c r="V82" s="366"/>
      <c r="W82" s="366"/>
      <c r="X82" s="366"/>
      <c r="Y82" s="366"/>
      <c r="Z82" s="366"/>
      <c r="AA82" s="366"/>
      <c r="AB82" s="366"/>
      <c r="AC82" s="366"/>
      <c r="AD82" s="366"/>
      <c r="AE82" s="366"/>
      <c r="AF82" s="366"/>
      <c r="AG82" s="366"/>
      <c r="AH82" s="366"/>
      <c r="AI82" s="366"/>
      <c r="AJ82" s="366"/>
      <c r="AK82" s="366"/>
      <c r="AL82" s="366"/>
      <c r="AM82" s="366"/>
      <c r="AN82" s="366"/>
      <c r="AO82" s="366"/>
      <c r="AP82" s="366"/>
      <c r="AQ82" s="366"/>
      <c r="AS82" s="366"/>
      <c r="AT82" s="366"/>
      <c r="AU82" s="366"/>
    </row>
    <row r="83" spans="1:47" ht="14.4" x14ac:dyDescent="0.2">
      <c r="A83" s="366"/>
      <c r="B83" s="366"/>
      <c r="C83" s="366"/>
      <c r="D83" s="366"/>
      <c r="E83" s="366"/>
      <c r="F83" s="366"/>
      <c r="G83" s="366"/>
      <c r="H83" s="366"/>
      <c r="I83" s="366"/>
      <c r="J83" s="366"/>
      <c r="K83" s="366"/>
      <c r="L83" s="366"/>
      <c r="M83" s="366"/>
      <c r="N83" s="366"/>
      <c r="O83" s="366"/>
      <c r="P83" s="366"/>
      <c r="Q83" s="366"/>
      <c r="R83" s="366"/>
      <c r="S83" s="366"/>
      <c r="T83" s="366"/>
      <c r="U83" s="366"/>
      <c r="V83" s="366"/>
      <c r="W83" s="366"/>
      <c r="X83" s="366"/>
      <c r="Y83" s="366"/>
      <c r="Z83" s="366"/>
      <c r="AA83" s="366"/>
      <c r="AB83" s="366"/>
      <c r="AC83" s="366"/>
      <c r="AD83" s="366"/>
      <c r="AE83" s="366"/>
      <c r="AF83" s="366"/>
      <c r="AG83" s="366"/>
      <c r="AH83" s="366"/>
      <c r="AI83" s="366"/>
      <c r="AJ83" s="366"/>
      <c r="AK83" s="366"/>
      <c r="AL83" s="366"/>
      <c r="AM83" s="366"/>
      <c r="AN83" s="366"/>
      <c r="AO83" s="366"/>
      <c r="AP83" s="366"/>
      <c r="AQ83" s="366"/>
      <c r="AS83" s="366"/>
      <c r="AT83" s="366"/>
      <c r="AU83" s="366"/>
    </row>
    <row r="84" spans="1:47" ht="14.4" x14ac:dyDescent="0.2">
      <c r="A84" s="366"/>
      <c r="B84" s="366"/>
      <c r="C84" s="366"/>
      <c r="D84" s="366"/>
      <c r="E84" s="366"/>
      <c r="F84" s="366"/>
      <c r="G84" s="366"/>
      <c r="H84" s="366"/>
      <c r="I84" s="366"/>
      <c r="J84" s="366"/>
      <c r="K84" s="366"/>
      <c r="L84" s="366"/>
      <c r="M84" s="366"/>
      <c r="N84" s="366"/>
      <c r="O84" s="366"/>
      <c r="P84" s="366"/>
      <c r="Q84" s="366"/>
      <c r="R84" s="366"/>
      <c r="S84" s="366"/>
      <c r="T84" s="366"/>
      <c r="U84" s="366"/>
      <c r="V84" s="366"/>
      <c r="W84" s="366"/>
      <c r="X84" s="366"/>
      <c r="Y84" s="366"/>
      <c r="Z84" s="366"/>
      <c r="AA84" s="366"/>
      <c r="AB84" s="366"/>
      <c r="AC84" s="366"/>
      <c r="AD84" s="366"/>
      <c r="AE84" s="366"/>
      <c r="AF84" s="366"/>
      <c r="AG84" s="366"/>
      <c r="AH84" s="366"/>
      <c r="AI84" s="366"/>
      <c r="AJ84" s="366"/>
      <c r="AK84" s="366"/>
      <c r="AL84" s="366"/>
      <c r="AM84" s="366"/>
      <c r="AN84" s="366"/>
      <c r="AO84" s="366"/>
      <c r="AP84" s="366"/>
      <c r="AQ84" s="366"/>
      <c r="AS84" s="366"/>
      <c r="AT84" s="366"/>
      <c r="AU84" s="366"/>
    </row>
    <row r="85" spans="1:47" ht="14.4" x14ac:dyDescent="0.2">
      <c r="A85" s="366"/>
      <c r="B85" s="366"/>
      <c r="C85" s="366"/>
      <c r="D85" s="366"/>
      <c r="E85" s="366"/>
      <c r="F85" s="366"/>
      <c r="G85" s="366"/>
      <c r="H85" s="366"/>
      <c r="I85" s="366"/>
      <c r="J85" s="366"/>
      <c r="K85" s="366"/>
      <c r="L85" s="366"/>
      <c r="M85" s="366"/>
      <c r="N85" s="366"/>
      <c r="O85" s="366"/>
      <c r="P85" s="366"/>
      <c r="Q85" s="366"/>
      <c r="R85" s="366"/>
      <c r="S85" s="366"/>
      <c r="T85" s="366"/>
      <c r="U85" s="366"/>
      <c r="V85" s="366"/>
      <c r="W85" s="366"/>
      <c r="X85" s="366"/>
      <c r="Y85" s="366"/>
      <c r="Z85" s="366"/>
      <c r="AA85" s="366"/>
      <c r="AB85" s="366"/>
      <c r="AC85" s="366"/>
      <c r="AD85" s="366"/>
      <c r="AE85" s="366"/>
      <c r="AF85" s="366"/>
      <c r="AG85" s="366"/>
      <c r="AH85" s="366"/>
      <c r="AI85" s="366"/>
      <c r="AJ85" s="366"/>
      <c r="AK85" s="366"/>
      <c r="AL85" s="366"/>
      <c r="AM85" s="366"/>
      <c r="AN85" s="366"/>
      <c r="AO85" s="366"/>
      <c r="AP85" s="366"/>
      <c r="AQ85" s="366"/>
      <c r="AS85" s="366"/>
      <c r="AT85" s="366"/>
      <c r="AU85" s="366"/>
    </row>
    <row r="86" spans="1:47" ht="14.4" x14ac:dyDescent="0.2">
      <c r="A86" s="366"/>
      <c r="B86" s="366"/>
      <c r="C86" s="366"/>
      <c r="D86" s="366"/>
      <c r="E86" s="366"/>
      <c r="F86" s="366"/>
      <c r="G86" s="366"/>
      <c r="H86" s="366"/>
      <c r="I86" s="366"/>
      <c r="J86" s="366"/>
      <c r="K86" s="366"/>
      <c r="L86" s="366"/>
      <c r="M86" s="366"/>
      <c r="N86" s="366"/>
      <c r="O86" s="366"/>
      <c r="P86" s="366"/>
      <c r="Q86" s="366"/>
      <c r="R86" s="366"/>
      <c r="S86" s="366"/>
      <c r="T86" s="366"/>
      <c r="U86" s="366"/>
      <c r="V86" s="366"/>
      <c r="W86" s="366"/>
      <c r="X86" s="366"/>
      <c r="Y86" s="366"/>
      <c r="Z86" s="366"/>
      <c r="AA86" s="366"/>
      <c r="AB86" s="366"/>
      <c r="AC86" s="366"/>
      <c r="AD86" s="366"/>
      <c r="AE86" s="366"/>
      <c r="AF86" s="366"/>
      <c r="AG86" s="366"/>
      <c r="AH86" s="366"/>
      <c r="AI86" s="366"/>
      <c r="AJ86" s="366"/>
      <c r="AK86" s="366"/>
      <c r="AL86" s="366"/>
      <c r="AM86" s="366"/>
      <c r="AN86" s="366"/>
      <c r="AO86" s="366"/>
      <c r="AP86" s="366"/>
      <c r="AQ86" s="366"/>
      <c r="AS86" s="366"/>
      <c r="AT86" s="366"/>
      <c r="AU86" s="366"/>
    </row>
    <row r="87" spans="1:47" ht="14.4" x14ac:dyDescent="0.2">
      <c r="A87" s="366"/>
      <c r="B87" s="366"/>
      <c r="C87" s="366"/>
      <c r="D87" s="366"/>
      <c r="E87" s="366"/>
      <c r="F87" s="366"/>
      <c r="G87" s="366"/>
      <c r="H87" s="366"/>
      <c r="I87" s="366"/>
      <c r="J87" s="366"/>
      <c r="K87" s="366"/>
      <c r="L87" s="366"/>
      <c r="M87" s="366"/>
      <c r="N87" s="366"/>
      <c r="O87" s="366"/>
      <c r="P87" s="366"/>
      <c r="Q87" s="366"/>
      <c r="R87" s="366"/>
      <c r="S87" s="366"/>
      <c r="T87" s="366"/>
      <c r="U87" s="366"/>
      <c r="V87" s="366"/>
      <c r="W87" s="366"/>
      <c r="X87" s="366"/>
      <c r="Y87" s="366"/>
      <c r="Z87" s="366"/>
      <c r="AA87" s="366"/>
      <c r="AB87" s="366"/>
      <c r="AC87" s="366"/>
      <c r="AD87" s="366"/>
      <c r="AE87" s="366"/>
      <c r="AF87" s="366"/>
      <c r="AG87" s="366"/>
      <c r="AH87" s="366"/>
      <c r="AI87" s="366"/>
      <c r="AJ87" s="366"/>
      <c r="AK87" s="366"/>
      <c r="AL87" s="366"/>
      <c r="AM87" s="366"/>
      <c r="AN87" s="366"/>
      <c r="AO87" s="366"/>
      <c r="AP87" s="366"/>
      <c r="AQ87" s="366"/>
      <c r="AS87" s="366"/>
      <c r="AT87" s="366"/>
      <c r="AU87" s="366"/>
    </row>
    <row r="88" spans="1:47" ht="14.4" x14ac:dyDescent="0.2">
      <c r="A88" s="366"/>
      <c r="B88" s="366"/>
      <c r="C88" s="366"/>
      <c r="D88" s="366"/>
      <c r="E88" s="366"/>
      <c r="F88" s="366"/>
      <c r="G88" s="366"/>
      <c r="H88" s="366"/>
      <c r="I88" s="366"/>
      <c r="J88" s="366"/>
      <c r="K88" s="366"/>
      <c r="L88" s="366"/>
      <c r="M88" s="366"/>
      <c r="N88" s="366"/>
      <c r="O88" s="366"/>
      <c r="P88" s="366"/>
      <c r="Q88" s="366"/>
      <c r="R88" s="366"/>
      <c r="S88" s="366"/>
      <c r="T88" s="366"/>
      <c r="U88" s="366"/>
      <c r="V88" s="366"/>
      <c r="W88" s="366"/>
      <c r="X88" s="366"/>
      <c r="Y88" s="366"/>
      <c r="Z88" s="366"/>
      <c r="AA88" s="366"/>
      <c r="AB88" s="366"/>
      <c r="AC88" s="366"/>
      <c r="AD88" s="366"/>
      <c r="AE88" s="366"/>
      <c r="AF88" s="366"/>
      <c r="AG88" s="366"/>
      <c r="AH88" s="366"/>
      <c r="AI88" s="366"/>
      <c r="AJ88" s="366"/>
      <c r="AK88" s="366"/>
      <c r="AL88" s="366"/>
      <c r="AM88" s="366"/>
      <c r="AN88" s="366"/>
      <c r="AO88" s="366"/>
      <c r="AP88" s="366"/>
      <c r="AQ88" s="366"/>
      <c r="AS88" s="366"/>
      <c r="AT88" s="366"/>
      <c r="AU88" s="366"/>
    </row>
    <row r="89" spans="1:47" ht="14.4" x14ac:dyDescent="0.2">
      <c r="A89" s="366"/>
      <c r="B89" s="366"/>
      <c r="C89" s="366"/>
      <c r="D89" s="366"/>
      <c r="E89" s="366"/>
      <c r="F89" s="366"/>
      <c r="G89" s="366"/>
      <c r="H89" s="366"/>
      <c r="I89" s="366"/>
      <c r="J89" s="366"/>
      <c r="K89" s="366"/>
      <c r="L89" s="366"/>
      <c r="M89" s="366"/>
      <c r="N89" s="366"/>
      <c r="O89" s="366"/>
      <c r="P89" s="366"/>
      <c r="Q89" s="366"/>
      <c r="R89" s="366"/>
      <c r="S89" s="366"/>
      <c r="T89" s="366"/>
      <c r="U89" s="366"/>
      <c r="V89" s="366"/>
      <c r="W89" s="366"/>
      <c r="X89" s="366"/>
      <c r="Y89" s="366"/>
      <c r="Z89" s="366"/>
      <c r="AA89" s="366"/>
      <c r="AB89" s="366"/>
      <c r="AC89" s="366"/>
      <c r="AD89" s="366"/>
      <c r="AE89" s="366"/>
      <c r="AF89" s="366"/>
      <c r="AG89" s="366"/>
      <c r="AH89" s="366"/>
      <c r="AI89" s="366"/>
      <c r="AJ89" s="366"/>
      <c r="AK89" s="366"/>
      <c r="AL89" s="366"/>
      <c r="AM89" s="366"/>
      <c r="AN89" s="366"/>
      <c r="AO89" s="366"/>
      <c r="AP89" s="366"/>
      <c r="AQ89" s="366"/>
      <c r="AS89" s="366"/>
      <c r="AT89" s="366"/>
      <c r="AU89" s="366"/>
    </row>
    <row r="90" spans="1:47" ht="14.4" x14ac:dyDescent="0.2">
      <c r="A90" s="366"/>
      <c r="B90" s="366"/>
      <c r="C90" s="366"/>
      <c r="D90" s="366"/>
      <c r="E90" s="366"/>
      <c r="F90" s="366"/>
      <c r="G90" s="366"/>
      <c r="H90" s="366"/>
      <c r="I90" s="366"/>
      <c r="J90" s="366"/>
      <c r="K90" s="366"/>
      <c r="L90" s="366"/>
      <c r="M90" s="366"/>
      <c r="N90" s="366"/>
      <c r="O90" s="366"/>
      <c r="P90" s="366"/>
      <c r="Q90" s="366"/>
      <c r="R90" s="366"/>
      <c r="S90" s="366"/>
      <c r="T90" s="366"/>
      <c r="U90" s="366"/>
      <c r="V90" s="366"/>
      <c r="W90" s="366"/>
      <c r="X90" s="366"/>
      <c r="Y90" s="366"/>
      <c r="Z90" s="366"/>
      <c r="AA90" s="366"/>
      <c r="AB90" s="366"/>
      <c r="AC90" s="366"/>
      <c r="AD90" s="366"/>
      <c r="AE90" s="366"/>
      <c r="AF90" s="366"/>
      <c r="AG90" s="366"/>
      <c r="AH90" s="366"/>
      <c r="AI90" s="366"/>
      <c r="AJ90" s="366"/>
      <c r="AK90" s="366"/>
      <c r="AL90" s="366"/>
      <c r="AM90" s="366"/>
      <c r="AN90" s="366"/>
      <c r="AO90" s="366"/>
      <c r="AP90" s="366"/>
      <c r="AQ90" s="366"/>
      <c r="AS90" s="366"/>
      <c r="AT90" s="366"/>
      <c r="AU90" s="366"/>
    </row>
    <row r="91" spans="1:47" ht="14.4" x14ac:dyDescent="0.2">
      <c r="A91" s="366"/>
      <c r="B91" s="366"/>
      <c r="C91" s="366"/>
      <c r="D91" s="366"/>
      <c r="E91" s="366"/>
      <c r="F91" s="366"/>
      <c r="G91" s="366"/>
      <c r="H91" s="366"/>
      <c r="I91" s="366"/>
      <c r="J91" s="366"/>
      <c r="K91" s="366"/>
      <c r="L91" s="366"/>
      <c r="M91" s="366"/>
      <c r="N91" s="366"/>
      <c r="O91" s="366"/>
      <c r="P91" s="366"/>
      <c r="Q91" s="366"/>
      <c r="R91" s="366"/>
      <c r="S91" s="366"/>
      <c r="T91" s="366"/>
      <c r="U91" s="366"/>
      <c r="V91" s="366"/>
      <c r="W91" s="366"/>
      <c r="X91" s="366"/>
      <c r="Y91" s="366"/>
      <c r="Z91" s="366"/>
      <c r="AA91" s="366"/>
      <c r="AB91" s="366"/>
      <c r="AC91" s="366"/>
      <c r="AD91" s="366"/>
      <c r="AE91" s="366"/>
      <c r="AF91" s="366"/>
      <c r="AG91" s="366"/>
      <c r="AH91" s="366"/>
      <c r="AI91" s="366"/>
      <c r="AJ91" s="366"/>
      <c r="AK91" s="366"/>
      <c r="AL91" s="366"/>
      <c r="AM91" s="366"/>
      <c r="AN91" s="366"/>
      <c r="AO91" s="366"/>
      <c r="AP91" s="366"/>
      <c r="AQ91" s="366"/>
      <c r="AS91" s="366"/>
      <c r="AT91" s="366"/>
      <c r="AU91" s="366"/>
    </row>
    <row r="92" spans="1:47" ht="14.4" x14ac:dyDescent="0.2">
      <c r="A92" s="366"/>
      <c r="B92" s="366"/>
      <c r="C92" s="366"/>
      <c r="D92" s="366"/>
      <c r="E92" s="366"/>
      <c r="F92" s="366"/>
      <c r="G92" s="366"/>
      <c r="H92" s="366"/>
      <c r="I92" s="366"/>
      <c r="J92" s="366"/>
      <c r="K92" s="366"/>
      <c r="L92" s="366"/>
      <c r="M92" s="366"/>
      <c r="N92" s="366"/>
      <c r="O92" s="366"/>
      <c r="P92" s="366"/>
      <c r="Q92" s="366"/>
      <c r="R92" s="366"/>
      <c r="S92" s="366"/>
      <c r="T92" s="366"/>
      <c r="U92" s="366"/>
      <c r="V92" s="366"/>
      <c r="W92" s="366"/>
      <c r="X92" s="366"/>
      <c r="Y92" s="366"/>
      <c r="Z92" s="366"/>
      <c r="AA92" s="366"/>
      <c r="AB92" s="366"/>
      <c r="AC92" s="366"/>
      <c r="AD92" s="366"/>
      <c r="AE92" s="366"/>
      <c r="AF92" s="366"/>
      <c r="AG92" s="366"/>
      <c r="AH92" s="366"/>
      <c r="AI92" s="366"/>
      <c r="AJ92" s="366"/>
      <c r="AK92" s="366"/>
      <c r="AL92" s="366"/>
      <c r="AM92" s="366"/>
      <c r="AN92" s="366"/>
      <c r="AO92" s="366"/>
      <c r="AP92" s="366"/>
      <c r="AQ92" s="366"/>
      <c r="AS92" s="366"/>
      <c r="AT92" s="366"/>
      <c r="AU92" s="366"/>
    </row>
    <row r="93" spans="1:47" ht="14.4" x14ac:dyDescent="0.2">
      <c r="A93" s="366"/>
      <c r="B93" s="366"/>
      <c r="C93" s="366"/>
      <c r="D93" s="366"/>
      <c r="E93" s="366"/>
      <c r="F93" s="366"/>
      <c r="G93" s="366"/>
      <c r="H93" s="366"/>
      <c r="I93" s="366"/>
      <c r="J93" s="366"/>
      <c r="K93" s="366"/>
      <c r="L93" s="366"/>
      <c r="M93" s="366"/>
      <c r="N93" s="366"/>
      <c r="O93" s="366"/>
      <c r="P93" s="366"/>
      <c r="Q93" s="366"/>
      <c r="R93" s="366"/>
      <c r="S93" s="366"/>
      <c r="T93" s="366"/>
      <c r="U93" s="366"/>
      <c r="V93" s="366"/>
      <c r="W93" s="366"/>
      <c r="X93" s="366"/>
      <c r="Y93" s="366"/>
      <c r="Z93" s="366"/>
      <c r="AA93" s="366"/>
      <c r="AB93" s="366"/>
      <c r="AC93" s="366"/>
      <c r="AD93" s="366"/>
      <c r="AE93" s="366"/>
      <c r="AF93" s="366"/>
      <c r="AG93" s="366"/>
      <c r="AH93" s="366"/>
      <c r="AI93" s="366"/>
      <c r="AJ93" s="366"/>
      <c r="AK93" s="366"/>
      <c r="AL93" s="366"/>
      <c r="AM93" s="366"/>
      <c r="AN93" s="366"/>
      <c r="AO93" s="366"/>
      <c r="AP93" s="366"/>
      <c r="AQ93" s="366"/>
      <c r="AS93" s="366"/>
      <c r="AT93" s="366"/>
      <c r="AU93" s="366"/>
    </row>
    <row r="94" spans="1:47" ht="14.4" x14ac:dyDescent="0.2">
      <c r="A94" s="366"/>
      <c r="B94" s="366"/>
      <c r="C94" s="366"/>
      <c r="D94" s="366"/>
      <c r="E94" s="366"/>
      <c r="F94" s="366"/>
      <c r="G94" s="366"/>
      <c r="H94" s="366"/>
      <c r="I94" s="366"/>
      <c r="J94" s="366"/>
      <c r="K94" s="366"/>
      <c r="L94" s="366"/>
      <c r="M94" s="366"/>
      <c r="N94" s="366"/>
      <c r="O94" s="366"/>
      <c r="P94" s="366"/>
      <c r="Q94" s="366"/>
      <c r="R94" s="366"/>
      <c r="S94" s="366"/>
      <c r="T94" s="366"/>
      <c r="U94" s="366"/>
      <c r="V94" s="366"/>
      <c r="W94" s="366"/>
      <c r="X94" s="366"/>
      <c r="Y94" s="366"/>
      <c r="Z94" s="366"/>
      <c r="AA94" s="366"/>
      <c r="AB94" s="366"/>
      <c r="AC94" s="366"/>
      <c r="AD94" s="366"/>
      <c r="AE94" s="366"/>
      <c r="AF94" s="366"/>
      <c r="AG94" s="366"/>
      <c r="AH94" s="366"/>
      <c r="AI94" s="366"/>
      <c r="AJ94" s="366"/>
      <c r="AK94" s="366"/>
      <c r="AL94" s="366"/>
      <c r="AM94" s="366"/>
      <c r="AN94" s="366"/>
      <c r="AO94" s="366"/>
      <c r="AP94" s="366"/>
      <c r="AQ94" s="366"/>
      <c r="AS94" s="366"/>
      <c r="AT94" s="366"/>
      <c r="AU94" s="366"/>
    </row>
  </sheetData>
  <mergeCells count="43">
    <mergeCell ref="AF3:AH3"/>
    <mergeCell ref="N3:P3"/>
    <mergeCell ref="Q3:S3"/>
    <mergeCell ref="T3:V3"/>
    <mergeCell ref="W3:Y3"/>
    <mergeCell ref="Z3:AB3"/>
    <mergeCell ref="AC3:AE3"/>
    <mergeCell ref="C67:E67"/>
    <mergeCell ref="C68:E68"/>
    <mergeCell ref="AX3:BB3"/>
    <mergeCell ref="AF5:AH5"/>
    <mergeCell ref="AC5:AE5"/>
    <mergeCell ref="AO4:AQ4"/>
    <mergeCell ref="AL5:AN5"/>
    <mergeCell ref="AO5:AQ5"/>
    <mergeCell ref="AC4:AE4"/>
    <mergeCell ref="AI5:AK5"/>
    <mergeCell ref="T4:V4"/>
    <mergeCell ref="T5:V5"/>
    <mergeCell ref="J4:J6"/>
    <mergeCell ref="Q4:S4"/>
    <mergeCell ref="W4:Y4"/>
    <mergeCell ref="Q5:S5"/>
    <mergeCell ref="B4:B6"/>
    <mergeCell ref="I4:I6"/>
    <mergeCell ref="C4:C6"/>
    <mergeCell ref="K4:M4"/>
    <mergeCell ref="F4:F6"/>
    <mergeCell ref="D4:D6"/>
    <mergeCell ref="E4:E6"/>
    <mergeCell ref="G4:G6"/>
    <mergeCell ref="H4:H6"/>
    <mergeCell ref="K5:M5"/>
    <mergeCell ref="AR4:AT4"/>
    <mergeCell ref="AR5:AT5"/>
    <mergeCell ref="AI4:AK4"/>
    <mergeCell ref="Z5:AB5"/>
    <mergeCell ref="W5:Y5"/>
    <mergeCell ref="N5:P5"/>
    <mergeCell ref="N4:P4"/>
    <mergeCell ref="AL4:AN4"/>
    <mergeCell ref="AF4:AH4"/>
    <mergeCell ref="Z4:AB4"/>
  </mergeCells>
  <phoneticPr fontId="19"/>
  <printOptions horizontalCentered="1" verticalCentered="1"/>
  <pageMargins left="0" right="0" top="0.19685039370078741" bottom="0" header="0.51181102362204722" footer="0.51181102362204722"/>
  <pageSetup paperSize="9" scale="47" orientation="landscape" blackAndWhite="1" horizontalDpi="4294967293" r:id="rId1"/>
  <headerFooter alignWithMargins="0"/>
  <rowBreaks count="1" manualBreakCount="1">
    <brk id="68" max="4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CK57"/>
  <sheetViews>
    <sheetView zoomScale="60" zoomScaleNormal="60" zoomScaleSheetLayoutView="50" workbookViewId="0">
      <pane xSplit="3" ySplit="6" topLeftCell="D40" activePane="bottomRight" state="frozen"/>
      <selection pane="topRight" activeCell="D1" sqref="D1"/>
      <selection pane="bottomLeft" activeCell="A7" sqref="A7"/>
      <selection pane="bottomRight" activeCell="BQ49" sqref="BQ49"/>
    </sheetView>
  </sheetViews>
  <sheetFormatPr defaultRowHeight="14.4" x14ac:dyDescent="0.2"/>
  <cols>
    <col min="1" max="1" width="0.44140625" customWidth="1"/>
    <col min="2" max="2" width="20" style="4" customWidth="1"/>
    <col min="3" max="3" width="3.6640625" style="4" customWidth="1"/>
    <col min="4" max="4" width="3.44140625" style="4" customWidth="1"/>
    <col min="5" max="5" width="2.6640625" style="4" customWidth="1"/>
    <col min="6" max="6" width="3.77734375" style="4" customWidth="1"/>
    <col min="7" max="7" width="2.6640625" style="166" customWidth="1"/>
    <col min="8" max="8" width="4" style="4" customWidth="1"/>
    <col min="9" max="9" width="2.6640625" style="257" customWidth="1"/>
    <col min="10" max="10" width="3.33203125" style="4" customWidth="1"/>
    <col min="11" max="11" width="2.6640625" style="4" customWidth="1"/>
    <col min="12" max="12" width="3.6640625" style="4" customWidth="1"/>
    <col min="13" max="13" width="2.109375" style="4" customWidth="1"/>
    <col min="14" max="14" width="3.77734375" style="4" customWidth="1"/>
    <col min="15" max="15" width="2.6640625" style="4" customWidth="1"/>
    <col min="16" max="16" width="3.33203125" customWidth="1"/>
    <col min="17" max="17" width="2.6640625" style="4" customWidth="1"/>
    <col min="18" max="18" width="3.6640625" style="4" customWidth="1"/>
    <col min="19" max="19" width="2.44140625" style="4" customWidth="1"/>
    <col min="20" max="20" width="3.88671875" style="4" customWidth="1"/>
    <col min="21" max="21" width="2.6640625" style="257" customWidth="1"/>
    <col min="22" max="22" width="2.77734375" style="4" customWidth="1"/>
    <col min="23" max="23" width="2.6640625" style="4" customWidth="1"/>
    <col min="24" max="24" width="3.77734375" style="4" customWidth="1"/>
    <col min="25" max="25" width="2.6640625" style="257" customWidth="1"/>
    <col min="26" max="26" width="3.77734375" style="4" customWidth="1"/>
    <col min="27" max="27" width="2.6640625" style="4" customWidth="1"/>
    <col min="28" max="28" width="3.109375" customWidth="1"/>
    <col min="29" max="29" width="2.6640625" customWidth="1"/>
    <col min="30" max="30" width="3.88671875" customWidth="1"/>
    <col min="31" max="31" width="2.6640625" style="76" customWidth="1"/>
    <col min="32" max="32" width="3.77734375" customWidth="1"/>
    <col min="33" max="33" width="2.6640625" style="76" customWidth="1"/>
    <col min="34" max="34" width="3" style="4" customWidth="1"/>
    <col min="35" max="35" width="2.6640625" customWidth="1"/>
    <col min="36" max="36" width="4" customWidth="1"/>
    <col min="37" max="37" width="2.6640625" style="76" customWidth="1"/>
    <col min="38" max="38" width="3.77734375" customWidth="1"/>
    <col min="39" max="39" width="2.6640625" style="69" customWidth="1"/>
    <col min="40" max="40" width="3" style="4" customWidth="1"/>
    <col min="41" max="41" width="2.6640625" style="4" customWidth="1"/>
    <col min="42" max="42" width="3.77734375" style="4" customWidth="1"/>
    <col min="43" max="43" width="2.6640625" style="166" customWidth="1"/>
    <col min="44" max="44" width="3.77734375" style="4" customWidth="1"/>
    <col min="45" max="45" width="2.6640625" style="166" customWidth="1"/>
    <col min="46" max="46" width="2.88671875" style="4" customWidth="1"/>
    <col min="47" max="47" width="2.6640625" style="4" customWidth="1"/>
    <col min="48" max="48" width="4" style="4" customWidth="1"/>
    <col min="49" max="49" width="2.6640625" style="166" customWidth="1"/>
    <col min="50" max="50" width="3.88671875" style="4" customWidth="1"/>
    <col min="51" max="51" width="3.33203125" style="68" customWidth="1"/>
    <col min="52" max="52" width="3.109375" style="4" customWidth="1"/>
    <col min="53" max="53" width="2.44140625" style="4" customWidth="1"/>
    <col min="54" max="54" width="4.21875" style="4" customWidth="1"/>
    <col min="55" max="55" width="2.6640625" style="68" customWidth="1"/>
    <col min="56" max="56" width="3.6640625" style="4" customWidth="1"/>
    <col min="57" max="57" width="2.6640625" style="68" customWidth="1"/>
    <col min="58" max="58" width="2.88671875" style="4" customWidth="1"/>
    <col min="59" max="59" width="2.6640625" customWidth="1"/>
    <col min="60" max="60" width="4" customWidth="1"/>
    <col min="61" max="61" width="2.6640625" style="76" customWidth="1"/>
    <col min="62" max="62" width="3.77734375" customWidth="1"/>
    <col min="63" max="63" width="2.6640625" customWidth="1"/>
    <col min="64" max="64" width="3" style="166" customWidth="1"/>
    <col min="65" max="65" width="2.6640625" style="4" customWidth="1"/>
    <col min="66" max="66" width="3.6640625" style="4" customWidth="1"/>
    <col min="67" max="67" width="2.6640625" style="166" customWidth="1"/>
    <col min="68" max="68" width="3.6640625" style="4" customWidth="1"/>
    <col min="69" max="69" width="2.6640625" style="166" customWidth="1"/>
    <col min="70" max="70" width="3" style="4" customWidth="1"/>
    <col min="71" max="71" width="2.6640625" style="4" customWidth="1"/>
    <col min="72" max="72" width="4" style="4" customWidth="1"/>
    <col min="73" max="73" width="2.6640625" style="166" customWidth="1"/>
    <col min="74" max="74" width="3.88671875" style="4" customWidth="1"/>
    <col min="75" max="75" width="2.44140625" style="68" customWidth="1"/>
    <col min="76" max="76" width="0.44140625" customWidth="1"/>
    <col min="77" max="77" width="4.88671875" customWidth="1"/>
    <col min="78" max="78" width="4.6640625" customWidth="1"/>
    <col min="79" max="79" width="4.33203125" customWidth="1"/>
    <col min="80" max="80" width="3.88671875" customWidth="1"/>
    <col min="81" max="83" width="5.44140625" customWidth="1"/>
    <col min="84" max="84" width="18.77734375" customWidth="1"/>
    <col min="85" max="85" width="8.21875" customWidth="1"/>
    <col min="86" max="86" width="5.44140625" customWidth="1"/>
    <col min="87" max="87" width="5" customWidth="1"/>
    <col min="88" max="88" width="0.6640625" customWidth="1"/>
  </cols>
  <sheetData>
    <row r="1" spans="1:89" ht="6.75" customHeight="1" x14ac:dyDescent="0.2">
      <c r="B1" s="1"/>
      <c r="C1" s="1"/>
      <c r="D1" s="1"/>
      <c r="E1" s="1"/>
      <c r="F1" s="1"/>
      <c r="G1" s="234"/>
      <c r="H1" s="1"/>
      <c r="I1" s="235"/>
      <c r="J1" s="3"/>
      <c r="K1" s="3"/>
      <c r="L1" s="3"/>
      <c r="M1" s="3"/>
      <c r="N1" s="3"/>
      <c r="O1" s="3"/>
      <c r="P1" s="2"/>
      <c r="Q1" s="3"/>
      <c r="R1" s="3"/>
      <c r="S1" s="3"/>
      <c r="T1" s="3"/>
      <c r="U1" s="66"/>
      <c r="V1" s="3"/>
      <c r="W1" s="3"/>
      <c r="X1" s="3"/>
      <c r="Y1" s="66"/>
      <c r="Z1" s="3"/>
      <c r="AA1" s="3"/>
      <c r="AB1" s="2"/>
      <c r="AC1" s="2"/>
      <c r="AD1" s="2"/>
      <c r="AE1" s="236"/>
      <c r="AF1" s="2"/>
      <c r="AG1" s="236"/>
      <c r="AH1" s="3"/>
      <c r="AI1" s="2"/>
      <c r="AJ1" s="2"/>
      <c r="AK1" s="236"/>
      <c r="AL1" s="2"/>
      <c r="AM1" s="237"/>
      <c r="AN1" s="1"/>
      <c r="AO1" s="1"/>
      <c r="AP1" s="1"/>
      <c r="AQ1" s="234"/>
      <c r="AR1" s="1"/>
      <c r="AS1" s="234"/>
      <c r="AT1" s="1"/>
      <c r="AU1" s="1"/>
      <c r="AV1" s="1"/>
      <c r="AW1" s="234"/>
      <c r="AX1" s="1"/>
      <c r="AY1" s="238"/>
      <c r="AZ1" s="1"/>
      <c r="BA1" s="1"/>
      <c r="BB1" s="1"/>
      <c r="BC1" s="238"/>
      <c r="BD1" s="1"/>
      <c r="BE1" s="238"/>
      <c r="BF1" s="3"/>
      <c r="BG1" s="2"/>
      <c r="BH1" s="2"/>
      <c r="BI1" s="236"/>
      <c r="BJ1" s="2"/>
      <c r="BK1" s="2"/>
      <c r="BL1" s="240"/>
      <c r="BM1" s="3"/>
      <c r="BN1" s="3"/>
      <c r="BO1" s="240"/>
      <c r="BP1" s="3"/>
      <c r="BQ1" s="240"/>
      <c r="BR1" s="1"/>
      <c r="BS1" s="1"/>
      <c r="BT1" s="1"/>
      <c r="BU1" s="234"/>
      <c r="BV1" s="3"/>
      <c r="BW1" s="239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</row>
    <row r="2" spans="1:89" ht="23.25" customHeight="1" x14ac:dyDescent="0.2">
      <c r="B2" s="3"/>
      <c r="D2" s="3"/>
      <c r="F2" s="8"/>
      <c r="G2" s="242"/>
      <c r="H2" s="8"/>
      <c r="I2" s="108"/>
      <c r="J2" s="6"/>
      <c r="K2" s="6"/>
      <c r="M2" s="7"/>
      <c r="N2" s="7"/>
      <c r="O2" s="7"/>
      <c r="P2" s="5"/>
      <c r="Q2" s="5"/>
      <c r="R2" s="5"/>
      <c r="S2" s="5"/>
      <c r="U2" s="241"/>
      <c r="W2" s="9"/>
      <c r="X2" s="9"/>
      <c r="Y2" s="241"/>
      <c r="Z2" s="9"/>
      <c r="AA2" s="9"/>
      <c r="AC2" s="6"/>
      <c r="AD2" s="6"/>
      <c r="AE2" s="243"/>
      <c r="AF2" s="6"/>
      <c r="AG2" s="243"/>
      <c r="AH2" s="8"/>
      <c r="AI2" s="6"/>
      <c r="AJ2" s="6"/>
      <c r="AK2" s="243"/>
      <c r="AL2" s="6"/>
      <c r="AM2" s="244"/>
      <c r="AN2" s="9"/>
      <c r="AO2" s="9"/>
      <c r="AP2" s="9"/>
      <c r="AQ2" s="243"/>
      <c r="AR2" s="9"/>
      <c r="AS2" s="243"/>
      <c r="AT2" s="9"/>
      <c r="AU2" s="9"/>
      <c r="AV2" s="9"/>
      <c r="AW2" s="243"/>
      <c r="AX2" s="9"/>
      <c r="AY2" s="244"/>
      <c r="AZ2" s="6"/>
      <c r="BA2" s="8"/>
      <c r="BC2" s="237"/>
      <c r="BD2" s="10"/>
      <c r="BE2" s="245"/>
      <c r="BF2" s="9"/>
      <c r="BG2" s="9"/>
      <c r="BH2" s="9"/>
      <c r="BI2" s="243"/>
      <c r="BJ2" s="9"/>
      <c r="BK2" s="9"/>
      <c r="BM2" s="5"/>
      <c r="BN2" s="5"/>
      <c r="BO2" s="242"/>
      <c r="BP2" s="5"/>
      <c r="BQ2" s="242"/>
      <c r="BR2" s="9"/>
      <c r="BS2" s="9"/>
      <c r="BT2" s="9"/>
      <c r="BU2" s="243"/>
      <c r="BV2" s="9"/>
      <c r="BX2" s="5"/>
      <c r="CA2" s="2"/>
      <c r="CF2" s="11"/>
      <c r="CH2" s="12"/>
      <c r="CI2" s="13"/>
      <c r="CJ2" s="2"/>
      <c r="CK2" s="14" t="s">
        <v>0</v>
      </c>
    </row>
    <row r="3" spans="1:89" ht="33" customHeight="1" x14ac:dyDescent="0.2">
      <c r="B3" s="3"/>
      <c r="D3" s="3"/>
      <c r="F3" s="8"/>
      <c r="G3" s="242"/>
      <c r="H3" s="8"/>
      <c r="I3" s="108"/>
      <c r="J3" s="6"/>
      <c r="K3" s="6"/>
      <c r="M3" s="7"/>
      <c r="N3" s="7"/>
      <c r="O3" s="7"/>
      <c r="P3" s="5"/>
      <c r="Q3" s="5"/>
      <c r="R3" s="5"/>
      <c r="S3" s="5"/>
      <c r="U3" s="241"/>
      <c r="V3" s="246"/>
      <c r="W3" s="9"/>
      <c r="X3" s="9"/>
      <c r="Y3" s="241"/>
      <c r="Z3" s="9"/>
      <c r="AA3" s="9"/>
      <c r="AC3" s="6"/>
      <c r="AD3" s="6"/>
      <c r="AE3" s="243"/>
      <c r="AF3" s="6"/>
      <c r="AG3" s="243"/>
      <c r="AH3" s="8"/>
      <c r="AI3" s="6"/>
      <c r="AJ3" s="6"/>
      <c r="AK3" s="243"/>
      <c r="AL3" s="6"/>
      <c r="AM3" s="244"/>
      <c r="AN3" s="9"/>
      <c r="AO3" s="9"/>
      <c r="AP3" s="9"/>
      <c r="AQ3" s="243"/>
      <c r="AR3" s="9"/>
      <c r="AS3" s="243"/>
      <c r="AT3" s="9"/>
      <c r="AU3" s="9"/>
      <c r="AV3" s="9"/>
      <c r="AW3" s="243"/>
      <c r="AX3" s="9"/>
      <c r="AY3" s="244"/>
      <c r="AZ3" s="6"/>
      <c r="BA3" s="8"/>
      <c r="BC3" s="237"/>
      <c r="BD3" s="10"/>
      <c r="BE3" s="245"/>
      <c r="BF3" s="9"/>
      <c r="BG3" s="9"/>
      <c r="BH3" s="9"/>
      <c r="BI3" s="243"/>
      <c r="BJ3" s="9"/>
      <c r="BK3" s="9"/>
      <c r="BM3" s="5"/>
      <c r="BN3" s="5"/>
      <c r="BO3" s="242"/>
      <c r="BP3" s="5"/>
      <c r="BQ3" s="242"/>
      <c r="BR3" s="9"/>
      <c r="BS3" s="9"/>
      <c r="BT3" s="9"/>
      <c r="BU3" s="243"/>
      <c r="BV3" s="9"/>
      <c r="BX3" s="5"/>
      <c r="CA3" s="2"/>
      <c r="CH3" s="12"/>
      <c r="CI3" s="13"/>
      <c r="CJ3" s="2"/>
      <c r="CK3" s="14"/>
    </row>
    <row r="4" spans="1:89" ht="32.25" customHeight="1" x14ac:dyDescent="0.2">
      <c r="B4" s="247" t="s">
        <v>124</v>
      </c>
      <c r="C4" s="247"/>
      <c r="D4" s="247"/>
      <c r="E4" s="247"/>
      <c r="F4" s="247"/>
      <c r="G4" s="247"/>
      <c r="H4" s="247"/>
      <c r="I4" s="108"/>
      <c r="J4" s="247"/>
      <c r="K4" s="247"/>
      <c r="L4" s="247"/>
      <c r="M4" s="247"/>
      <c r="N4" s="247"/>
      <c r="O4" s="247"/>
      <c r="P4" s="247"/>
      <c r="Q4" s="247"/>
      <c r="R4" s="247"/>
      <c r="S4" s="247"/>
      <c r="T4" s="247"/>
      <c r="U4" s="247"/>
      <c r="V4" s="6"/>
      <c r="W4" s="6"/>
      <c r="X4" s="6"/>
      <c r="Y4" s="241"/>
      <c r="Z4" s="6"/>
      <c r="AA4" s="6"/>
      <c r="AB4" s="6"/>
      <c r="AC4" s="6"/>
      <c r="AD4" s="6"/>
      <c r="AE4" s="243"/>
      <c r="AF4" s="6"/>
      <c r="AG4" s="243"/>
      <c r="AH4" s="8"/>
      <c r="AI4" s="6"/>
      <c r="AJ4" s="6"/>
      <c r="AK4" s="243"/>
      <c r="AL4" s="6"/>
      <c r="AN4" s="6"/>
      <c r="AO4" s="248" t="s">
        <v>2</v>
      </c>
      <c r="AP4" s="6"/>
      <c r="AQ4" s="243"/>
      <c r="AS4" s="243"/>
      <c r="AU4" s="6"/>
      <c r="AW4" s="243"/>
      <c r="AZ4" s="6"/>
      <c r="BA4" s="8"/>
      <c r="BB4" s="8"/>
      <c r="BC4" s="237"/>
      <c r="BD4" s="10"/>
      <c r="BE4" s="245"/>
      <c r="BG4" s="6"/>
      <c r="BH4" s="6"/>
      <c r="BI4" s="243"/>
      <c r="BJ4" s="6"/>
      <c r="BK4" s="6"/>
      <c r="BL4" s="243"/>
      <c r="BM4" s="5"/>
      <c r="BN4" s="5"/>
      <c r="BQ4" s="242"/>
      <c r="BR4" s="6"/>
      <c r="BS4" s="6"/>
      <c r="BT4" s="6"/>
      <c r="BU4" s="243"/>
      <c r="BV4" s="6"/>
      <c r="BW4" s="244"/>
      <c r="BX4" s="249"/>
      <c r="BY4" s="2"/>
      <c r="CA4" s="2"/>
      <c r="CB4" s="2"/>
      <c r="CE4" s="250" t="s">
        <v>125</v>
      </c>
      <c r="CG4" s="11"/>
      <c r="CH4" s="12"/>
      <c r="CI4" s="13"/>
      <c r="CJ4" s="2"/>
    </row>
    <row r="5" spans="1:89" ht="39" customHeight="1" x14ac:dyDescent="0.2">
      <c r="B5" s="973" t="s">
        <v>4</v>
      </c>
      <c r="C5" s="992" t="s">
        <v>5</v>
      </c>
      <c r="D5" s="997" t="str">
        <f>B7</f>
        <v>白鳥シルバー
スターズ</v>
      </c>
      <c r="E5" s="996"/>
      <c r="F5" s="996"/>
      <c r="G5" s="996"/>
      <c r="H5" s="996"/>
      <c r="I5" s="998"/>
      <c r="J5" s="989" t="str">
        <f>B10</f>
        <v>シルバー岐阜</v>
      </c>
      <c r="K5" s="990"/>
      <c r="L5" s="990"/>
      <c r="M5" s="990"/>
      <c r="N5" s="990"/>
      <c r="O5" s="991"/>
      <c r="P5" s="993" t="str">
        <f>B13</f>
        <v>各務原フレンズ
シニア</v>
      </c>
      <c r="Q5" s="994"/>
      <c r="R5" s="994"/>
      <c r="S5" s="994"/>
      <c r="T5" s="994"/>
      <c r="U5" s="995"/>
      <c r="V5" s="996" t="str">
        <f>B16</f>
        <v>シニア
高山宝生閣</v>
      </c>
      <c r="W5" s="990"/>
      <c r="X5" s="990"/>
      <c r="Y5" s="990"/>
      <c r="Z5" s="990"/>
      <c r="AA5" s="991"/>
      <c r="AB5" s="997" t="str">
        <f>B19</f>
        <v>岐阜グレート
ベア－ズ</v>
      </c>
      <c r="AC5" s="990"/>
      <c r="AD5" s="990"/>
      <c r="AE5" s="990"/>
      <c r="AF5" s="990"/>
      <c r="AG5" s="991"/>
      <c r="AH5" s="989" t="str">
        <f>B22</f>
        <v>各務原クラブ</v>
      </c>
      <c r="AI5" s="990"/>
      <c r="AJ5" s="990"/>
      <c r="AK5" s="990"/>
      <c r="AL5" s="990"/>
      <c r="AM5" s="991"/>
      <c r="AN5" s="989" t="str">
        <f>B25</f>
        <v>中津川シニア</v>
      </c>
      <c r="AO5" s="990"/>
      <c r="AP5" s="990"/>
      <c r="AQ5" s="990"/>
      <c r="AR5" s="990"/>
      <c r="AS5" s="991"/>
      <c r="AT5" s="997" t="str">
        <f>B28</f>
        <v>シニア岐南
バッティング</v>
      </c>
      <c r="AU5" s="996"/>
      <c r="AV5" s="996"/>
      <c r="AW5" s="996"/>
      <c r="AX5" s="996"/>
      <c r="AY5" s="998"/>
      <c r="AZ5" s="989" t="str">
        <f>B31</f>
        <v>シニア下呂</v>
      </c>
      <c r="BA5" s="990"/>
      <c r="BB5" s="990"/>
      <c r="BC5" s="990"/>
      <c r="BD5" s="990"/>
      <c r="BE5" s="991"/>
      <c r="BF5" s="989" t="str">
        <f>B34</f>
        <v>関シニア</v>
      </c>
      <c r="BG5" s="990"/>
      <c r="BH5" s="990"/>
      <c r="BI5" s="990"/>
      <c r="BJ5" s="990"/>
      <c r="BK5" s="991"/>
      <c r="BL5" s="990" t="str">
        <f>B37</f>
        <v>可児シニア</v>
      </c>
      <c r="BM5" s="990"/>
      <c r="BN5" s="990"/>
      <c r="BO5" s="990"/>
      <c r="BP5" s="990"/>
      <c r="BQ5" s="991"/>
      <c r="BR5" s="989" t="str">
        <f>B40</f>
        <v>稲羽クラブ</v>
      </c>
      <c r="BS5" s="990"/>
      <c r="BT5" s="990"/>
      <c r="BU5" s="990"/>
      <c r="BV5" s="990"/>
      <c r="BW5" s="991"/>
      <c r="BX5" s="17"/>
      <c r="BY5" s="999" t="s">
        <v>6</v>
      </c>
      <c r="BZ5" s="973" t="s">
        <v>7</v>
      </c>
      <c r="CA5" s="973" t="s">
        <v>8</v>
      </c>
      <c r="CB5" s="973" t="s">
        <v>9</v>
      </c>
      <c r="CC5" s="972" t="s">
        <v>10</v>
      </c>
      <c r="CD5" s="972" t="s">
        <v>11</v>
      </c>
      <c r="CE5" s="973" t="s">
        <v>12</v>
      </c>
      <c r="CF5" s="977" t="s">
        <v>13</v>
      </c>
      <c r="CG5" s="972" t="s">
        <v>14</v>
      </c>
      <c r="CH5" s="972" t="s">
        <v>15</v>
      </c>
      <c r="CI5" s="972" t="s">
        <v>16</v>
      </c>
      <c r="CJ5" s="18"/>
    </row>
    <row r="6" spans="1:89" ht="36.75" customHeight="1" x14ac:dyDescent="0.2">
      <c r="B6" s="973"/>
      <c r="C6" s="992"/>
      <c r="D6" s="22"/>
      <c r="E6" s="20" t="s">
        <v>17</v>
      </c>
      <c r="F6" s="23" t="s">
        <v>18</v>
      </c>
      <c r="G6" s="23"/>
      <c r="H6" s="20" t="s">
        <v>19</v>
      </c>
      <c r="I6" s="21"/>
      <c r="J6" s="19"/>
      <c r="K6" s="20" t="s">
        <v>17</v>
      </c>
      <c r="L6" s="20" t="s">
        <v>18</v>
      </c>
      <c r="M6" s="20"/>
      <c r="N6" s="20" t="s">
        <v>19</v>
      </c>
      <c r="O6" s="21"/>
      <c r="P6" s="19"/>
      <c r="Q6" s="20" t="s">
        <v>17</v>
      </c>
      <c r="R6" s="20" t="s">
        <v>18</v>
      </c>
      <c r="S6" s="20"/>
      <c r="T6" s="20" t="s">
        <v>19</v>
      </c>
      <c r="U6" s="21"/>
      <c r="V6" s="19"/>
      <c r="W6" s="20" t="s">
        <v>17</v>
      </c>
      <c r="X6" s="20" t="s">
        <v>18</v>
      </c>
      <c r="Y6" s="20"/>
      <c r="Z6" s="20" t="s">
        <v>19</v>
      </c>
      <c r="AA6" s="20"/>
      <c r="AB6" s="24"/>
      <c r="AC6" s="20" t="s">
        <v>17</v>
      </c>
      <c r="AD6" s="20" t="s">
        <v>18</v>
      </c>
      <c r="AE6" s="20"/>
      <c r="AF6" s="20" t="s">
        <v>19</v>
      </c>
      <c r="AG6" s="20"/>
      <c r="AH6" s="24"/>
      <c r="AI6" s="20" t="s">
        <v>17</v>
      </c>
      <c r="AJ6" s="20" t="s">
        <v>18</v>
      </c>
      <c r="AK6" s="20"/>
      <c r="AL6" s="20" t="s">
        <v>19</v>
      </c>
      <c r="AM6" s="251"/>
      <c r="AN6" s="24"/>
      <c r="AO6" s="20" t="s">
        <v>17</v>
      </c>
      <c r="AP6" s="20" t="s">
        <v>18</v>
      </c>
      <c r="AQ6" s="20"/>
      <c r="AR6" s="20" t="s">
        <v>19</v>
      </c>
      <c r="AS6" s="20"/>
      <c r="AT6" s="24"/>
      <c r="AU6" s="20" t="s">
        <v>17</v>
      </c>
      <c r="AV6" s="20" t="s">
        <v>18</v>
      </c>
      <c r="AW6" s="20"/>
      <c r="AX6" s="20" t="s">
        <v>19</v>
      </c>
      <c r="AY6" s="251"/>
      <c r="AZ6" s="24"/>
      <c r="BA6" s="20" t="s">
        <v>17</v>
      </c>
      <c r="BB6" s="20" t="s">
        <v>18</v>
      </c>
      <c r="BC6" s="252"/>
      <c r="BD6" s="20" t="s">
        <v>19</v>
      </c>
      <c r="BE6" s="251"/>
      <c r="BF6" s="24"/>
      <c r="BG6" s="20" t="s">
        <v>17</v>
      </c>
      <c r="BH6" s="20" t="s">
        <v>18</v>
      </c>
      <c r="BI6" s="20"/>
      <c r="BJ6" s="20" t="s">
        <v>19</v>
      </c>
      <c r="BK6" s="20"/>
      <c r="BL6" s="24"/>
      <c r="BM6" s="20" t="s">
        <v>17</v>
      </c>
      <c r="BN6" s="20" t="s">
        <v>18</v>
      </c>
      <c r="BO6" s="20"/>
      <c r="BP6" s="20" t="s">
        <v>19</v>
      </c>
      <c r="BQ6" s="21"/>
      <c r="BR6" s="24"/>
      <c r="BS6" s="20" t="s">
        <v>17</v>
      </c>
      <c r="BT6" s="20" t="s">
        <v>18</v>
      </c>
      <c r="BU6" s="20"/>
      <c r="BV6" s="20" t="s">
        <v>19</v>
      </c>
      <c r="BW6" s="251"/>
      <c r="BX6" s="25"/>
      <c r="BY6" s="999"/>
      <c r="BZ6" s="973"/>
      <c r="CA6" s="973"/>
      <c r="CB6" s="973"/>
      <c r="CC6" s="973"/>
      <c r="CD6" s="972"/>
      <c r="CE6" s="973"/>
      <c r="CF6" s="978"/>
      <c r="CG6" s="972"/>
      <c r="CH6" s="972"/>
      <c r="CI6" s="973"/>
      <c r="CJ6" s="18"/>
    </row>
    <row r="7" spans="1:89" ht="24" customHeight="1" x14ac:dyDescent="0.2">
      <c r="A7" s="48"/>
      <c r="B7" s="1035" t="s">
        <v>44</v>
      </c>
      <c r="C7" s="1006">
        <v>3</v>
      </c>
      <c r="D7" s="1000" t="str">
        <f>IF(F7="", "", IF(F7=H7, "△", IF(F7&gt;H7, "○","●")))</f>
        <v/>
      </c>
      <c r="E7" s="1001"/>
      <c r="F7" s="1001"/>
      <c r="G7" s="1001"/>
      <c r="H7" s="1001"/>
      <c r="I7" s="1002"/>
      <c r="J7" s="31" t="s">
        <v>609</v>
      </c>
      <c r="K7" s="28" t="str">
        <f>IF(L7="", "", IF(L7=N7, "△", IF(L7&gt;N7, "○","●")))</f>
        <v>△</v>
      </c>
      <c r="L7" s="27">
        <v>4</v>
      </c>
      <c r="M7" s="27"/>
      <c r="N7" s="27">
        <v>4</v>
      </c>
      <c r="O7" s="102"/>
      <c r="P7" s="31" t="s">
        <v>596</v>
      </c>
      <c r="Q7" s="28" t="str">
        <f t="shared" ref="Q7:Q12" si="0">IF(R7="", "", IF(R7=T7, "△", IF(R7&gt;T7, "○","●")))</f>
        <v>●</v>
      </c>
      <c r="R7" s="27">
        <v>1</v>
      </c>
      <c r="S7" s="27"/>
      <c r="T7" s="27">
        <v>4</v>
      </c>
      <c r="U7" s="102"/>
      <c r="V7" s="31" t="s">
        <v>596</v>
      </c>
      <c r="W7" s="28" t="str">
        <f t="shared" ref="W7:W14" si="1">IF(X7="", "", IF(X7=Z7, "△", IF(X7&gt;Z7, "○","●")))</f>
        <v>○</v>
      </c>
      <c r="X7" s="27">
        <v>7</v>
      </c>
      <c r="Y7" s="66"/>
      <c r="Z7" s="27">
        <v>6</v>
      </c>
      <c r="AA7" s="30"/>
      <c r="AB7" s="27" t="s">
        <v>610</v>
      </c>
      <c r="AC7" s="28" t="str">
        <f t="shared" ref="AC7:AC14" si="2">IF(AD7="", "", IF(AD7=AF7, "△", IF(AD7&gt;AF7, "○","●")))</f>
        <v>○</v>
      </c>
      <c r="AD7" s="27">
        <v>7</v>
      </c>
      <c r="AE7" s="66"/>
      <c r="AF7" s="27">
        <v>3</v>
      </c>
      <c r="AG7" s="102"/>
      <c r="AH7" s="27" t="s">
        <v>719</v>
      </c>
      <c r="AI7" s="28" t="str">
        <f t="shared" ref="AI7:AI14" si="3">IF(AJ7="", "", IF(AJ7=AL7, "△", IF(AJ7&gt;AL7, "○","●")))</f>
        <v>○</v>
      </c>
      <c r="AJ7" s="27">
        <v>5</v>
      </c>
      <c r="AK7" s="66"/>
      <c r="AL7" s="27">
        <v>2</v>
      </c>
      <c r="AM7" s="47"/>
      <c r="AN7" s="31" t="s">
        <v>586</v>
      </c>
      <c r="AO7" s="28" t="str">
        <f>IF(AP7="", "", IF(AP7=AR7, "△", IF(AP7&gt;AR7, "○","●")))</f>
        <v>○</v>
      </c>
      <c r="AP7" s="27">
        <v>10</v>
      </c>
      <c r="AQ7" s="66" t="s">
        <v>607</v>
      </c>
      <c r="AR7" s="27">
        <v>7</v>
      </c>
      <c r="AS7" s="102"/>
      <c r="AT7" s="27" t="s">
        <v>633</v>
      </c>
      <c r="AU7" s="28" t="str">
        <f>IF(AV7="", "", IF(AV7=AX7, "△", IF(AV7&gt;AX7, "○","●")))</f>
        <v>○</v>
      </c>
      <c r="AV7" s="27">
        <v>12</v>
      </c>
      <c r="AW7" s="66" t="s">
        <v>607</v>
      </c>
      <c r="AX7" s="27">
        <v>1</v>
      </c>
      <c r="AY7" s="47"/>
      <c r="AZ7" s="27" t="s">
        <v>633</v>
      </c>
      <c r="BA7" s="28" t="str">
        <f>IF(BB7="", "", IF(BB7=BD7, "△", IF(BB7&gt;BD7, "○","●")))</f>
        <v>○</v>
      </c>
      <c r="BB7" s="27">
        <v>9</v>
      </c>
      <c r="BC7" s="36" t="s">
        <v>607</v>
      </c>
      <c r="BD7" s="27">
        <v>6</v>
      </c>
      <c r="BE7" s="47"/>
      <c r="BF7" s="27" t="s">
        <v>586</v>
      </c>
      <c r="BG7" s="28" t="str">
        <f>IF(BH7="", "", IF(BH7=BJ7, "△", IF(BH7&gt;BJ7, "○","●")))</f>
        <v>○</v>
      </c>
      <c r="BH7" s="27">
        <v>14</v>
      </c>
      <c r="BI7" s="66" t="s">
        <v>607</v>
      </c>
      <c r="BJ7" s="27">
        <v>0</v>
      </c>
      <c r="BK7" s="30"/>
      <c r="BL7" s="66"/>
      <c r="BM7" s="28" t="str">
        <f>IF(BN7="", "", IF(BN7=BP7, "△", IF(BN7&gt;BP7, "○","●")))</f>
        <v/>
      </c>
      <c r="BN7" s="27"/>
      <c r="BO7" s="66"/>
      <c r="BP7" s="27"/>
      <c r="BQ7" s="102"/>
      <c r="BR7" s="31"/>
      <c r="BS7" s="28" t="str">
        <f>IF(BT7="", "", IF(BT7=BV7, "△", IF(BT7&gt;BV7, "○","●")))</f>
        <v/>
      </c>
      <c r="BT7" s="27"/>
      <c r="BU7" s="66"/>
      <c r="BV7" s="27"/>
      <c r="BW7" s="47"/>
      <c r="BX7" s="25"/>
      <c r="BY7" s="973">
        <f>BZ7+CA7+CB7</f>
        <v>20</v>
      </c>
      <c r="BZ7" s="973">
        <f>COUNTIF(D7:BW9,"○")</f>
        <v>17</v>
      </c>
      <c r="CA7" s="973">
        <f>COUNTIF(D7:BW9,"●")</f>
        <v>2</v>
      </c>
      <c r="CB7" s="973">
        <f>COUNTIF(D7:BW9,"△")</f>
        <v>1</v>
      </c>
      <c r="CC7" s="987">
        <f>SUM(F7:F9,R7:R9,L7:L9,X7:X9,BT7:BT9,AP7:AP9,BH7:BH9,AV7:AV9,AD7:AD9,BB7:BB9,AJ7:AJ9,BN7:BN9)</f>
        <v>153</v>
      </c>
      <c r="CD7" s="987">
        <f>SUM(H7:H9,T7:T9,N7:N9,Z7:Z9,BV7:BV9,AR7:AR9,BJ7:BJ9,AX7:AX9,AF7:AF9,BD7:BD9,AL7:AL9,BP7:BP9)</f>
        <v>70</v>
      </c>
      <c r="CE7" s="979">
        <f>SUM(CC7-CD7)</f>
        <v>83</v>
      </c>
      <c r="CF7" s="982" t="str">
        <f>B7</f>
        <v>白鳥シルバー
スターズ</v>
      </c>
      <c r="CG7" s="981">
        <f>IF(ISERROR(BZ7/BY7-CB7),"",BZ7/(BY7-CB7))</f>
        <v>0.89473684210526316</v>
      </c>
      <c r="CH7" s="974">
        <f>(BZ7*2)+(CB7*1)</f>
        <v>35</v>
      </c>
      <c r="CI7" s="976">
        <f>IF(ISBLANK(CH7),"",RANK(CH7,$CH$7:$CH$42))</f>
        <v>1</v>
      </c>
      <c r="CJ7" s="18"/>
      <c r="CK7" s="18"/>
    </row>
    <row r="8" spans="1:89" ht="24" customHeight="1" x14ac:dyDescent="0.2">
      <c r="A8" s="48"/>
      <c r="B8" s="1035"/>
      <c r="C8" s="1007"/>
      <c r="D8" s="1000"/>
      <c r="E8" s="1001"/>
      <c r="F8" s="1001"/>
      <c r="G8" s="1001"/>
      <c r="H8" s="1001"/>
      <c r="I8" s="1002"/>
      <c r="J8" s="31" t="s">
        <v>590</v>
      </c>
      <c r="K8" s="28" t="str">
        <f>IF(L8="", "", IF(L8=N8, "△", IF(L8&gt;N8, "○","●")))</f>
        <v>○</v>
      </c>
      <c r="L8" s="27">
        <v>8</v>
      </c>
      <c r="M8" s="27" t="s">
        <v>597</v>
      </c>
      <c r="N8" s="27">
        <v>3</v>
      </c>
      <c r="O8" s="102"/>
      <c r="P8" s="31" t="s">
        <v>719</v>
      </c>
      <c r="Q8" s="28" t="s">
        <v>720</v>
      </c>
      <c r="R8" s="27">
        <v>3</v>
      </c>
      <c r="S8" s="27"/>
      <c r="T8" s="27">
        <v>17</v>
      </c>
      <c r="U8" s="102"/>
      <c r="V8" s="31" t="s">
        <v>747</v>
      </c>
      <c r="W8" s="28" t="str">
        <f>IF(X8="", "", IF(X8=Z8, "△", IF(X8&gt;Z8, "○","●")))</f>
        <v>○</v>
      </c>
      <c r="X8" s="27">
        <v>11</v>
      </c>
      <c r="Y8" s="66"/>
      <c r="Z8" s="27">
        <v>5</v>
      </c>
      <c r="AA8" s="30"/>
      <c r="AB8" s="27" t="s">
        <v>711</v>
      </c>
      <c r="AC8" s="28" t="str">
        <f t="shared" si="2"/>
        <v>○</v>
      </c>
      <c r="AD8" s="27">
        <v>5</v>
      </c>
      <c r="AE8" s="66" t="s">
        <v>597</v>
      </c>
      <c r="AF8" s="27">
        <v>2</v>
      </c>
      <c r="AG8" s="102"/>
      <c r="AH8" s="27" t="s">
        <v>735</v>
      </c>
      <c r="AI8" s="28" t="str">
        <f t="shared" si="3"/>
        <v>○</v>
      </c>
      <c r="AJ8" s="27">
        <v>2</v>
      </c>
      <c r="AK8" s="66" t="s">
        <v>739</v>
      </c>
      <c r="AL8" s="27">
        <v>0</v>
      </c>
      <c r="AM8" s="47"/>
      <c r="AN8" s="27" t="s">
        <v>711</v>
      </c>
      <c r="AO8" s="28" t="str">
        <f>IF(AP8="", "", IF(AP8=AR8, "△", IF(AP8&gt;AR8, "○","●")))</f>
        <v>○</v>
      </c>
      <c r="AP8" s="27">
        <v>5</v>
      </c>
      <c r="AQ8" s="66" t="s">
        <v>607</v>
      </c>
      <c r="AR8" s="27">
        <v>3</v>
      </c>
      <c r="AS8" s="102"/>
      <c r="AT8" s="27" t="s">
        <v>590</v>
      </c>
      <c r="AU8" s="28" t="str">
        <f>IF(AV8="", "", IF(AV8=AX8, "△", IF(AV8&gt;AX8, "○","●")))</f>
        <v>○</v>
      </c>
      <c r="AV8" s="27">
        <v>9</v>
      </c>
      <c r="AW8" s="66" t="s">
        <v>607</v>
      </c>
      <c r="AX8" s="27">
        <v>3</v>
      </c>
      <c r="AY8" s="47"/>
      <c r="AZ8" s="27"/>
      <c r="BA8" s="28" t="str">
        <f>IF(BB8="", "", IF(BB8=BD8, "△", IF(BB8&gt;BD8, "○","●")))</f>
        <v/>
      </c>
      <c r="BB8" s="27"/>
      <c r="BC8" s="36"/>
      <c r="BD8" s="27"/>
      <c r="BE8" s="47"/>
      <c r="BF8" s="27"/>
      <c r="BG8" s="28" t="str">
        <f>IF(BH8="", "", IF(BH8=BJ8, "△", IF(BH8&gt;BJ8, "○","●")))</f>
        <v/>
      </c>
      <c r="BH8" s="27"/>
      <c r="BI8" s="66"/>
      <c r="BJ8" s="27"/>
      <c r="BK8" s="30"/>
      <c r="BL8" s="66"/>
      <c r="BM8" s="28" t="str">
        <f>IF(BN8="", "", IF(BN8=BP8, "△", IF(BN8&gt;BP8, "○","●")))</f>
        <v/>
      </c>
      <c r="BN8" s="27"/>
      <c r="BO8" s="66"/>
      <c r="BP8" s="27"/>
      <c r="BQ8" s="102"/>
      <c r="BR8" s="31"/>
      <c r="BS8" s="28" t="str">
        <f>IF(BT8="", "", IF(BT8=BV8, "△", IF(BT8&gt;BV8, "○","●")))</f>
        <v/>
      </c>
      <c r="BT8" s="27"/>
      <c r="BU8" s="66"/>
      <c r="BV8" s="27"/>
      <c r="BW8" s="47"/>
      <c r="BX8" s="25"/>
      <c r="BY8" s="973"/>
      <c r="BZ8" s="973"/>
      <c r="CA8" s="973"/>
      <c r="CB8" s="973"/>
      <c r="CC8" s="987"/>
      <c r="CD8" s="987"/>
      <c r="CE8" s="980"/>
      <c r="CF8" s="983"/>
      <c r="CG8" s="981"/>
      <c r="CH8" s="975"/>
      <c r="CI8" s="976"/>
      <c r="CJ8" s="18"/>
      <c r="CK8" s="18"/>
    </row>
    <row r="9" spans="1:89" ht="24" customHeight="1" x14ac:dyDescent="0.2">
      <c r="A9" s="48"/>
      <c r="B9" s="1036"/>
      <c r="C9" s="1008"/>
      <c r="D9" s="1003"/>
      <c r="E9" s="1004"/>
      <c r="F9" s="1004"/>
      <c r="G9" s="1004"/>
      <c r="H9" s="1004"/>
      <c r="I9" s="1005"/>
      <c r="J9" s="40" t="s">
        <v>752</v>
      </c>
      <c r="K9" s="28" t="str">
        <f>IF(L9="", "", IF(L9=N9, "△", IF(L9&gt;N9, "○","●")))</f>
        <v>○</v>
      </c>
      <c r="L9" s="41">
        <v>7</v>
      </c>
      <c r="M9" s="41" t="s">
        <v>753</v>
      </c>
      <c r="N9" s="41">
        <v>1</v>
      </c>
      <c r="O9" s="114"/>
      <c r="P9" s="53"/>
      <c r="Q9" s="42" t="str">
        <f t="shared" si="0"/>
        <v/>
      </c>
      <c r="R9" s="41"/>
      <c r="S9" s="41"/>
      <c r="T9" s="41"/>
      <c r="U9" s="114"/>
      <c r="V9" s="40"/>
      <c r="W9" s="42" t="str">
        <f t="shared" si="1"/>
        <v/>
      </c>
      <c r="X9" s="41"/>
      <c r="Y9" s="113"/>
      <c r="Z9" s="41"/>
      <c r="AA9" s="43"/>
      <c r="AB9" s="41" t="s">
        <v>767</v>
      </c>
      <c r="AC9" s="28" t="str">
        <f t="shared" si="2"/>
        <v>○</v>
      </c>
      <c r="AD9" s="41">
        <v>12</v>
      </c>
      <c r="AE9" s="113" t="s">
        <v>768</v>
      </c>
      <c r="AF9" s="41">
        <v>3</v>
      </c>
      <c r="AG9" s="114"/>
      <c r="AH9" s="41" t="s">
        <v>763</v>
      </c>
      <c r="AI9" s="28" t="str">
        <f t="shared" si="3"/>
        <v>○</v>
      </c>
      <c r="AJ9" s="41">
        <v>7</v>
      </c>
      <c r="AK9" s="113"/>
      <c r="AL9" s="41">
        <v>0</v>
      </c>
      <c r="AM9" s="253"/>
      <c r="AN9" s="41"/>
      <c r="AO9" s="42"/>
      <c r="AP9" s="41"/>
      <c r="AQ9" s="113"/>
      <c r="AR9" s="41"/>
      <c r="AS9" s="114"/>
      <c r="AT9" s="41" t="s">
        <v>733</v>
      </c>
      <c r="AU9" s="28" t="str">
        <f>IF(AV9="", "", IF(AV9=AX9, "△", IF(AV9&gt;AX9, "○","●")))</f>
        <v>○</v>
      </c>
      <c r="AV9" s="41">
        <v>15</v>
      </c>
      <c r="AW9" s="113"/>
      <c r="AX9" s="41">
        <v>0</v>
      </c>
      <c r="AY9" s="253"/>
      <c r="AZ9" s="41"/>
      <c r="BA9" s="42"/>
      <c r="BB9" s="41"/>
      <c r="BC9" s="254"/>
      <c r="BD9" s="41"/>
      <c r="BE9" s="253"/>
      <c r="BF9" s="41"/>
      <c r="BG9" s="42"/>
      <c r="BH9" s="41"/>
      <c r="BI9" s="113"/>
      <c r="BJ9" s="41"/>
      <c r="BK9" s="43"/>
      <c r="BL9" s="113"/>
      <c r="BM9" s="42"/>
      <c r="BN9" s="41"/>
      <c r="BO9" s="113"/>
      <c r="BP9" s="41"/>
      <c r="BQ9" s="114"/>
      <c r="BR9" s="53"/>
      <c r="BS9" s="42"/>
      <c r="BT9" s="41"/>
      <c r="BU9" s="113"/>
      <c r="BV9" s="41"/>
      <c r="BW9" s="253"/>
      <c r="BX9" s="25"/>
      <c r="BY9" s="973"/>
      <c r="BZ9" s="973"/>
      <c r="CA9" s="973"/>
      <c r="CB9" s="973"/>
      <c r="CC9" s="987"/>
      <c r="CD9" s="987"/>
      <c r="CE9" s="988"/>
      <c r="CF9" s="983"/>
      <c r="CG9" s="981"/>
      <c r="CH9" s="975"/>
      <c r="CI9" s="976"/>
      <c r="CJ9" s="18"/>
      <c r="CK9" s="18"/>
    </row>
    <row r="10" spans="1:89" ht="24" customHeight="1" x14ac:dyDescent="0.2">
      <c r="B10" s="1040" t="s">
        <v>31</v>
      </c>
      <c r="C10" s="1006">
        <v>1</v>
      </c>
      <c r="D10" s="39" t="s">
        <v>609</v>
      </c>
      <c r="E10" s="28" t="str">
        <f t="shared" ref="E10:E15" si="4">IF(F10="", "", IF(F10=H10, "△", IF(F10&gt;H10, "○","●")))</f>
        <v>△</v>
      </c>
      <c r="F10" s="27">
        <v>4</v>
      </c>
      <c r="G10" s="221"/>
      <c r="H10" s="29">
        <v>4</v>
      </c>
      <c r="I10" s="102"/>
      <c r="J10" s="1009" t="str">
        <f>IF(L10="", "", IF(L10=N10, "△", IF(L10&gt;N10, "○","●")))</f>
        <v/>
      </c>
      <c r="K10" s="1010"/>
      <c r="L10" s="1010"/>
      <c r="M10" s="1010"/>
      <c r="N10" s="1010"/>
      <c r="O10" s="1011"/>
      <c r="P10" s="27" t="s">
        <v>596</v>
      </c>
      <c r="Q10" s="28" t="str">
        <f t="shared" si="0"/>
        <v>●</v>
      </c>
      <c r="R10" s="27">
        <v>1</v>
      </c>
      <c r="S10" s="27"/>
      <c r="T10" s="27">
        <v>2</v>
      </c>
      <c r="U10" s="119"/>
      <c r="V10" s="27" t="s">
        <v>596</v>
      </c>
      <c r="W10" s="28" t="str">
        <f t="shared" si="1"/>
        <v>●</v>
      </c>
      <c r="X10" s="27">
        <v>1</v>
      </c>
      <c r="Y10" s="66"/>
      <c r="Z10" s="27">
        <v>9</v>
      </c>
      <c r="AA10" s="30"/>
      <c r="AB10" s="27" t="s">
        <v>610</v>
      </c>
      <c r="AC10" s="28" t="str">
        <f t="shared" si="2"/>
        <v>○</v>
      </c>
      <c r="AD10" s="27">
        <v>17</v>
      </c>
      <c r="AE10" s="66"/>
      <c r="AF10" s="27">
        <v>2</v>
      </c>
      <c r="AG10" s="102"/>
      <c r="AH10" s="27" t="s">
        <v>633</v>
      </c>
      <c r="AI10" s="28" t="str">
        <f t="shared" si="3"/>
        <v>○</v>
      </c>
      <c r="AJ10" s="27">
        <v>3</v>
      </c>
      <c r="AK10" s="66" t="s">
        <v>607</v>
      </c>
      <c r="AL10" s="27">
        <v>0</v>
      </c>
      <c r="AM10" s="47"/>
      <c r="AN10" s="27" t="s">
        <v>592</v>
      </c>
      <c r="AO10" s="28" t="str">
        <f>IF(AP10="", "", IF(AP10=AR10, "△", IF(AP10&gt;AR10, "○","●")))</f>
        <v>○</v>
      </c>
      <c r="AP10" s="27">
        <v>7</v>
      </c>
      <c r="AQ10" s="221" t="s">
        <v>597</v>
      </c>
      <c r="AR10" s="29">
        <v>0</v>
      </c>
      <c r="AS10" s="102"/>
      <c r="AT10" s="27" t="s">
        <v>586</v>
      </c>
      <c r="AU10" s="28" t="str">
        <f>IF(AV10="", "", IF(AV10=AX10, "△", IF(AV10&gt;AX10, "○","●")))</f>
        <v>△</v>
      </c>
      <c r="AV10" s="27">
        <v>5</v>
      </c>
      <c r="AW10" s="66"/>
      <c r="AX10" s="27">
        <v>5</v>
      </c>
      <c r="AY10" s="47"/>
      <c r="AZ10" s="27" t="s">
        <v>669</v>
      </c>
      <c r="BA10" s="28" t="str">
        <f>IF(BB10="", "", IF(BB10=BD10, "△", IF(BB10&gt;BD10, "○","●")))</f>
        <v>○</v>
      </c>
      <c r="BB10" s="27">
        <v>9</v>
      </c>
      <c r="BC10" s="36" t="s">
        <v>607</v>
      </c>
      <c r="BD10" s="27">
        <v>0</v>
      </c>
      <c r="BE10" s="47"/>
      <c r="BF10" s="27" t="s">
        <v>633</v>
      </c>
      <c r="BG10" s="28" t="str">
        <f>IF(BH10="", "", IF(BH10=BJ10, "△", IF(BH10&gt;BJ10, "○","●")))</f>
        <v>○</v>
      </c>
      <c r="BH10" s="27">
        <v>7</v>
      </c>
      <c r="BI10" s="66" t="s">
        <v>607</v>
      </c>
      <c r="BJ10" s="27">
        <v>1</v>
      </c>
      <c r="BK10" s="30"/>
      <c r="BL10" s="66"/>
      <c r="BM10" s="28" t="str">
        <f>IF(BN10="", "", IF(BN10=BP10, "△", IF(BN10&gt;BP10, "○","●")))</f>
        <v/>
      </c>
      <c r="BN10" s="27"/>
      <c r="BO10" s="66"/>
      <c r="BP10" s="27"/>
      <c r="BQ10" s="102"/>
      <c r="BR10" s="27"/>
      <c r="BS10" s="28" t="str">
        <f>IF(BT10="", "", IF(BT10=BV10, "△", IF(BT10&gt;BV10, "○","●")))</f>
        <v/>
      </c>
      <c r="BT10" s="27"/>
      <c r="BU10" s="66"/>
      <c r="BV10" s="27"/>
      <c r="BW10" s="47"/>
      <c r="BX10" s="25"/>
      <c r="BY10" s="973">
        <f>BZ10+CA10+CB10</f>
        <v>20</v>
      </c>
      <c r="BZ10" s="973">
        <f>COUNTIF(D10:BW12,"○")</f>
        <v>12</v>
      </c>
      <c r="CA10" s="973">
        <f>COUNTIF(D10:BW12,"●")</f>
        <v>6</v>
      </c>
      <c r="CB10" s="973">
        <f>COUNTIF(D10:BW12,"△")</f>
        <v>2</v>
      </c>
      <c r="CC10" s="987">
        <f>SUM(F10:F12,R10:R12,L10:L12,X10:X12,BT10:BT12,AP10:AP12,BH10:BH12,AV10:AV12,AD10:AD12,BB10:BB12,AJ10:AJ12,BN10:BN12)</f>
        <v>145</v>
      </c>
      <c r="CD10" s="987">
        <f>SUM(H10:H12,T10:T12,N10:N12,Z10:Z12,BV10:BV12,AR10:AR12,BJ10:BJ12,AX10:AX12,AF10:AF12,BD10:BD12,AL10:AL12,BP10:BP12)</f>
        <v>74</v>
      </c>
      <c r="CE10" s="979">
        <f>SUM(CC10-CD10)</f>
        <v>71</v>
      </c>
      <c r="CF10" s="984" t="str">
        <f>B10</f>
        <v>シルバー岐阜</v>
      </c>
      <c r="CG10" s="981">
        <f>IF(ISERROR(BZ10/BY10-CB10),"",BZ10/(BY10-CB10))</f>
        <v>0.66666666666666663</v>
      </c>
      <c r="CH10" s="974">
        <f>(BZ10*2)+(CB10*1)</f>
        <v>26</v>
      </c>
      <c r="CI10" s="976">
        <f>IF(ISBLANK(CH10),"",RANK(CH10,$CH$7:$CH$42))</f>
        <v>3</v>
      </c>
      <c r="CJ10" s="18"/>
    </row>
    <row r="11" spans="1:89" ht="24" customHeight="1" x14ac:dyDescent="0.2">
      <c r="B11" s="1040"/>
      <c r="C11" s="1007"/>
      <c r="D11" s="39" t="s">
        <v>669</v>
      </c>
      <c r="E11" s="28" t="str">
        <f t="shared" si="4"/>
        <v>●</v>
      </c>
      <c r="F11" s="27">
        <v>3</v>
      </c>
      <c r="G11" s="66"/>
      <c r="H11" s="27">
        <v>8</v>
      </c>
      <c r="I11" s="102" t="s">
        <v>607</v>
      </c>
      <c r="J11" s="1000"/>
      <c r="K11" s="1001"/>
      <c r="L11" s="1001"/>
      <c r="M11" s="1001"/>
      <c r="N11" s="1001"/>
      <c r="O11" s="1002"/>
      <c r="P11" s="27" t="s">
        <v>719</v>
      </c>
      <c r="Q11" s="28" t="s">
        <v>720</v>
      </c>
      <c r="R11" s="27">
        <v>3</v>
      </c>
      <c r="S11" s="27"/>
      <c r="T11" s="27">
        <v>11</v>
      </c>
      <c r="U11" s="102"/>
      <c r="V11" s="27" t="s">
        <v>586</v>
      </c>
      <c r="W11" s="28" t="str">
        <f t="shared" si="1"/>
        <v>○</v>
      </c>
      <c r="X11" s="27">
        <v>12</v>
      </c>
      <c r="Y11" s="66"/>
      <c r="Z11" s="27">
        <v>4</v>
      </c>
      <c r="AA11" s="47"/>
      <c r="AB11" s="27" t="s">
        <v>719</v>
      </c>
      <c r="AC11" s="28" t="str">
        <f t="shared" si="2"/>
        <v>○</v>
      </c>
      <c r="AD11" s="27">
        <v>11</v>
      </c>
      <c r="AE11" s="66"/>
      <c r="AF11" s="27">
        <v>0</v>
      </c>
      <c r="AG11" s="102"/>
      <c r="AH11" s="27" t="s">
        <v>736</v>
      </c>
      <c r="AI11" s="28" t="str">
        <f t="shared" si="3"/>
        <v>○</v>
      </c>
      <c r="AJ11" s="27">
        <v>13</v>
      </c>
      <c r="AK11" s="66" t="s">
        <v>741</v>
      </c>
      <c r="AL11" s="27">
        <v>1</v>
      </c>
      <c r="AM11" s="47"/>
      <c r="AN11" s="27"/>
      <c r="AO11" s="28" t="str">
        <f>IF(AP11="", "", IF(AP11=AR11, "△", IF(AP11&gt;AR11, "○","●")))</f>
        <v/>
      </c>
      <c r="AP11" s="27"/>
      <c r="AQ11" s="66"/>
      <c r="AR11" s="27"/>
      <c r="AS11" s="102"/>
      <c r="AT11" s="27" t="s">
        <v>592</v>
      </c>
      <c r="AU11" s="28" t="str">
        <f>IF(AV11="", "", IF(AV11=AX11, "△", IF(AV11&gt;AX11, "○","●")))</f>
        <v>○</v>
      </c>
      <c r="AV11" s="27">
        <v>9</v>
      </c>
      <c r="AW11" s="66" t="s">
        <v>597</v>
      </c>
      <c r="AX11" s="27">
        <v>1</v>
      </c>
      <c r="AY11" s="47"/>
      <c r="AZ11" s="27" t="s">
        <v>763</v>
      </c>
      <c r="BA11" s="28" t="str">
        <f>IF(BB11="", "", IF(BB11=BD11, "△", IF(BB11&gt;BD11, "○","●")))</f>
        <v>○</v>
      </c>
      <c r="BB11" s="27">
        <v>16</v>
      </c>
      <c r="BC11" s="970" t="s">
        <v>770</v>
      </c>
      <c r="BD11" s="27">
        <v>2</v>
      </c>
      <c r="BE11" s="47"/>
      <c r="BF11" s="27"/>
      <c r="BG11" s="28" t="str">
        <f>IF(BH11="", "", IF(BH11=BJ11, "△", IF(BH11&gt;BJ11, "○","●")))</f>
        <v/>
      </c>
      <c r="BH11" s="27"/>
      <c r="BI11" s="66"/>
      <c r="BJ11" s="27"/>
      <c r="BK11" s="30"/>
      <c r="BL11" s="66"/>
      <c r="BM11" s="28" t="str">
        <f>IF(BN11="", "", IF(BN11=BP11, "△", IF(BN11&gt;BP11, "○","●")))</f>
        <v/>
      </c>
      <c r="BN11" s="27"/>
      <c r="BO11" s="66"/>
      <c r="BP11" s="27"/>
      <c r="BQ11" s="102"/>
      <c r="BR11" s="27"/>
      <c r="BS11" s="28" t="str">
        <f>IF(BT11="", "", IF(BT11=BV11, "△", IF(BT11&gt;BV11, "○","●")))</f>
        <v/>
      </c>
      <c r="BT11" s="27"/>
      <c r="BU11" s="66"/>
      <c r="BV11" s="27"/>
      <c r="BW11" s="47"/>
      <c r="BX11" s="30"/>
      <c r="BY11" s="973"/>
      <c r="BZ11" s="973"/>
      <c r="CA11" s="973"/>
      <c r="CB11" s="973"/>
      <c r="CC11" s="987"/>
      <c r="CD11" s="987"/>
      <c r="CE11" s="980"/>
      <c r="CF11" s="985"/>
      <c r="CG11" s="981"/>
      <c r="CH11" s="975"/>
      <c r="CI11" s="976"/>
      <c r="CJ11" s="18"/>
    </row>
    <row r="12" spans="1:89" ht="24" customHeight="1" x14ac:dyDescent="0.2">
      <c r="B12" s="1041"/>
      <c r="C12" s="1008"/>
      <c r="D12" s="40" t="s">
        <v>747</v>
      </c>
      <c r="E12" s="42" t="s">
        <v>746</v>
      </c>
      <c r="F12" s="41">
        <v>1</v>
      </c>
      <c r="G12" s="113"/>
      <c r="H12" s="41">
        <v>7</v>
      </c>
      <c r="I12" s="114" t="s">
        <v>721</v>
      </c>
      <c r="J12" s="1003"/>
      <c r="K12" s="1004"/>
      <c r="L12" s="1004"/>
      <c r="M12" s="1004"/>
      <c r="N12" s="1004"/>
      <c r="O12" s="1005"/>
      <c r="P12" s="46"/>
      <c r="Q12" s="42" t="str">
        <f t="shared" si="0"/>
        <v/>
      </c>
      <c r="R12" s="41"/>
      <c r="S12" s="41"/>
      <c r="T12" s="41"/>
      <c r="U12" s="114"/>
      <c r="V12" s="41" t="s">
        <v>771</v>
      </c>
      <c r="W12" s="28" t="str">
        <f t="shared" si="1"/>
        <v>○</v>
      </c>
      <c r="X12" s="41">
        <v>12</v>
      </c>
      <c r="Y12" s="113" t="s">
        <v>769</v>
      </c>
      <c r="Z12" s="41">
        <v>4</v>
      </c>
      <c r="AA12" s="253"/>
      <c r="AB12" s="41" t="s">
        <v>735</v>
      </c>
      <c r="AC12" s="28" t="str">
        <f t="shared" si="2"/>
        <v>○</v>
      </c>
      <c r="AD12" s="41">
        <v>8</v>
      </c>
      <c r="AE12" s="113"/>
      <c r="AF12" s="41">
        <v>4</v>
      </c>
      <c r="AG12" s="114"/>
      <c r="AH12" s="41"/>
      <c r="AI12" s="42" t="str">
        <f t="shared" si="3"/>
        <v/>
      </c>
      <c r="AJ12" s="41"/>
      <c r="AK12" s="113"/>
      <c r="AL12" s="41"/>
      <c r="AM12" s="253"/>
      <c r="AN12" s="41"/>
      <c r="AO12" s="42"/>
      <c r="AP12" s="41"/>
      <c r="AQ12" s="113"/>
      <c r="AR12" s="41"/>
      <c r="AS12" s="114"/>
      <c r="AT12" s="41" t="s">
        <v>747</v>
      </c>
      <c r="AU12" s="42" t="s">
        <v>746</v>
      </c>
      <c r="AV12" s="41">
        <v>3</v>
      </c>
      <c r="AW12" s="113"/>
      <c r="AX12" s="41">
        <v>9</v>
      </c>
      <c r="AY12" s="253"/>
      <c r="AZ12" s="41"/>
      <c r="BA12" s="42"/>
      <c r="BB12" s="41"/>
      <c r="BC12" s="254"/>
      <c r="BD12" s="41"/>
      <c r="BE12" s="253"/>
      <c r="BF12" s="41"/>
      <c r="BG12" s="42" t="str">
        <f>IF(BH12="", "", IF(BH12=BJ12, "△", IF(BH12&gt;BJ12, "○","●")))</f>
        <v/>
      </c>
      <c r="BH12" s="41"/>
      <c r="BI12" s="113"/>
      <c r="BJ12" s="41"/>
      <c r="BK12" s="43"/>
      <c r="BL12" s="113"/>
      <c r="BM12" s="42"/>
      <c r="BN12" s="41"/>
      <c r="BO12" s="113"/>
      <c r="BP12" s="41"/>
      <c r="BQ12" s="114"/>
      <c r="BR12" s="41"/>
      <c r="BS12" s="42"/>
      <c r="BT12" s="41"/>
      <c r="BU12" s="113"/>
      <c r="BV12" s="41"/>
      <c r="BW12" s="253"/>
      <c r="BX12" s="30"/>
      <c r="BY12" s="973"/>
      <c r="BZ12" s="973"/>
      <c r="CA12" s="973"/>
      <c r="CB12" s="973"/>
      <c r="CC12" s="987"/>
      <c r="CD12" s="987"/>
      <c r="CE12" s="980"/>
      <c r="CF12" s="985"/>
      <c r="CG12" s="981"/>
      <c r="CH12" s="975"/>
      <c r="CI12" s="976"/>
      <c r="CJ12" s="18"/>
    </row>
    <row r="13" spans="1:89" ht="24" customHeight="1" x14ac:dyDescent="0.2">
      <c r="B13" s="1037" t="s">
        <v>20</v>
      </c>
      <c r="C13" s="1012">
        <v>2</v>
      </c>
      <c r="D13" s="31" t="s">
        <v>596</v>
      </c>
      <c r="E13" s="28" t="str">
        <f t="shared" si="4"/>
        <v>○</v>
      </c>
      <c r="F13" s="27">
        <v>4</v>
      </c>
      <c r="G13" s="66"/>
      <c r="H13" s="27">
        <v>1</v>
      </c>
      <c r="I13" s="102"/>
      <c r="J13" s="27" t="s">
        <v>596</v>
      </c>
      <c r="K13" s="28" t="str">
        <f t="shared" ref="K13:K29" si="5">IF(L13="", "", IF(L13=N13, "△", IF(L13&gt;N13, "○","●")))</f>
        <v>○</v>
      </c>
      <c r="L13" s="27">
        <v>2</v>
      </c>
      <c r="M13" s="27"/>
      <c r="N13" s="27">
        <v>1</v>
      </c>
      <c r="O13" s="102"/>
      <c r="P13" s="1000" t="str">
        <f>IF(R13="", "", IF(R13=T13, "△", IF(R13&gt;T13, "○","●")))</f>
        <v/>
      </c>
      <c r="Q13" s="1001"/>
      <c r="R13" s="1001"/>
      <c r="S13" s="1001"/>
      <c r="T13" s="1001"/>
      <c r="U13" s="1002"/>
      <c r="V13" s="27" t="s">
        <v>633</v>
      </c>
      <c r="W13" s="28" t="str">
        <f t="shared" si="1"/>
        <v>○</v>
      </c>
      <c r="X13" s="27">
        <v>11</v>
      </c>
      <c r="Y13" s="66"/>
      <c r="Z13" s="27">
        <v>0</v>
      </c>
      <c r="AA13" s="30"/>
      <c r="AB13" s="27" t="s">
        <v>633</v>
      </c>
      <c r="AC13" s="28" t="str">
        <f t="shared" si="2"/>
        <v>○</v>
      </c>
      <c r="AD13" s="27">
        <v>13</v>
      </c>
      <c r="AE13" s="66"/>
      <c r="AF13" s="27">
        <v>1</v>
      </c>
      <c r="AG13" s="102"/>
      <c r="AH13" s="35" t="s">
        <v>586</v>
      </c>
      <c r="AI13" s="28" t="str">
        <f t="shared" si="3"/>
        <v>△</v>
      </c>
      <c r="AJ13" s="27">
        <v>4</v>
      </c>
      <c r="AK13" s="66"/>
      <c r="AL13" s="27">
        <v>4</v>
      </c>
      <c r="AM13" s="47"/>
      <c r="AN13" s="27" t="s">
        <v>610</v>
      </c>
      <c r="AO13" s="28" t="str">
        <f>IF(AP13="", "", IF(AP13=AR13, "△", IF(AP13&gt;AR13, "○","●")))</f>
        <v>○</v>
      </c>
      <c r="AP13" s="27">
        <v>7</v>
      </c>
      <c r="AQ13" s="66"/>
      <c r="AR13" s="27">
        <v>0</v>
      </c>
      <c r="AS13" s="102"/>
      <c r="AT13" s="27" t="s">
        <v>610</v>
      </c>
      <c r="AU13" s="28" t="str">
        <f>IF(AV13="", "", IF(AV13=AX13, "△", IF(AV13&gt;AX13, "○","●")))</f>
        <v>○</v>
      </c>
      <c r="AV13" s="27">
        <v>9</v>
      </c>
      <c r="AW13" s="66" t="s">
        <v>597</v>
      </c>
      <c r="AX13" s="27">
        <v>2</v>
      </c>
      <c r="AY13" s="47"/>
      <c r="AZ13" s="27" t="s">
        <v>745</v>
      </c>
      <c r="BA13" s="28" t="str">
        <f>IF(BB13="", "", IF(BB13=BD13, "△", IF(BB13&gt;BD13, "○","●")))</f>
        <v>○</v>
      </c>
      <c r="BB13" s="27">
        <v>10</v>
      </c>
      <c r="BC13" s="36"/>
      <c r="BD13" s="27">
        <v>0</v>
      </c>
      <c r="BE13" s="63"/>
      <c r="BF13" s="27" t="s">
        <v>586</v>
      </c>
      <c r="BG13" s="28" t="str">
        <f>IF(BH13="", "", IF(BH13=BJ13, "△", IF(BH13&gt;BJ13, "○","●")))</f>
        <v>○</v>
      </c>
      <c r="BH13" s="27">
        <v>16</v>
      </c>
      <c r="BI13" s="66"/>
      <c r="BJ13" s="27">
        <v>1</v>
      </c>
      <c r="BK13" s="30"/>
      <c r="BL13" s="66"/>
      <c r="BM13" s="28" t="str">
        <f>IF(BN13="", "", IF(BN13=BP13, "△", IF(BN13&gt;BP13, "○","●")))</f>
        <v/>
      </c>
      <c r="BN13" s="27"/>
      <c r="BO13" s="66"/>
      <c r="BP13" s="27"/>
      <c r="BQ13" s="102"/>
      <c r="BR13" s="27"/>
      <c r="BS13" s="28" t="str">
        <f>IF(BT13="", "", IF(BT13=BV13, "△", IF(BT13&gt;BV13, "○","●")))</f>
        <v/>
      </c>
      <c r="BT13" s="27"/>
      <c r="BU13" s="66"/>
      <c r="BV13" s="27"/>
      <c r="BW13" s="47"/>
      <c r="BX13" s="38"/>
      <c r="BY13" s="973">
        <f>BZ13+CA13+CB13</f>
        <v>14</v>
      </c>
      <c r="BZ13" s="973">
        <f>COUNTIF(D13:BW15,"○")</f>
        <v>13</v>
      </c>
      <c r="CA13" s="973">
        <f>COUNTIF(D13:BW15,"●")</f>
        <v>0</v>
      </c>
      <c r="CB13" s="973">
        <f>COUNTIF(D13:BW15,"△")</f>
        <v>1</v>
      </c>
      <c r="CC13" s="987">
        <f>SUM(F13:F15,R13:R15,L13:L15,X13:X15,BT13:BT15,AP13:AP15,BH13:BH15,AV13:AV15,AD13:AD15,BB13:BB15,AJ13:AJ15,BN13:BN15)</f>
        <v>155</v>
      </c>
      <c r="CD13" s="987">
        <f>SUM(H13:H15,T13:T15,N13:N15,Z13:Z15,BV13:BV15,AR13:AR15,BJ13:BJ15,AX13:AX15,AF13:AF15,BD13:BD15,AL13:AL15,BP13:BP15)</f>
        <v>16</v>
      </c>
      <c r="CE13" s="979">
        <f>SUM(CC13-CD13)</f>
        <v>139</v>
      </c>
      <c r="CF13" s="982" t="str">
        <f>B13</f>
        <v>各務原フレンズ
シニア</v>
      </c>
      <c r="CG13" s="981">
        <f>IF(ISERROR(BZ13/BY13-CB13),"",BZ13/(BY13-CB13))</f>
        <v>1</v>
      </c>
      <c r="CH13" s="974">
        <f>(BZ13*2)+(CB13*1)</f>
        <v>27</v>
      </c>
      <c r="CI13" s="976">
        <f>IF(ISBLANK(CH13),"",RANK(CH13,$CH$7:$CH$42))</f>
        <v>2</v>
      </c>
    </row>
    <row r="14" spans="1:89" ht="24" customHeight="1" x14ac:dyDescent="0.2">
      <c r="B14" s="1038"/>
      <c r="C14" s="1013"/>
      <c r="D14" s="31" t="s">
        <v>719</v>
      </c>
      <c r="E14" s="28" t="str">
        <f>IF(F14="", "", IF(F14=H14, "△", IF(F14&gt;H14, "○","●")))</f>
        <v>○</v>
      </c>
      <c r="F14" s="27">
        <v>17</v>
      </c>
      <c r="G14" s="66"/>
      <c r="H14" s="27">
        <v>3</v>
      </c>
      <c r="I14" s="102"/>
      <c r="J14" s="27" t="s">
        <v>719</v>
      </c>
      <c r="K14" s="28" t="str">
        <f>IF(L14="", "", IF(L14=N14, "△", IF(L14&gt;N14, "○","●")))</f>
        <v>○</v>
      </c>
      <c r="L14" s="27">
        <v>11</v>
      </c>
      <c r="M14" s="36"/>
      <c r="N14" s="27">
        <v>3</v>
      </c>
      <c r="O14" s="102"/>
      <c r="P14" s="1000"/>
      <c r="Q14" s="1001"/>
      <c r="R14" s="1001"/>
      <c r="S14" s="1001"/>
      <c r="T14" s="1001"/>
      <c r="U14" s="1002"/>
      <c r="V14" s="27"/>
      <c r="W14" s="28" t="str">
        <f t="shared" si="1"/>
        <v/>
      </c>
      <c r="X14" s="27"/>
      <c r="Y14" s="66"/>
      <c r="Z14" s="27"/>
      <c r="AA14" s="30"/>
      <c r="AB14" s="35" t="s">
        <v>750</v>
      </c>
      <c r="AC14" s="28" t="str">
        <f t="shared" si="2"/>
        <v>○</v>
      </c>
      <c r="AD14" s="27">
        <v>17</v>
      </c>
      <c r="AE14" s="66" t="s">
        <v>749</v>
      </c>
      <c r="AF14" s="27">
        <v>0</v>
      </c>
      <c r="AG14" s="102"/>
      <c r="AH14" s="35"/>
      <c r="AI14" s="28" t="str">
        <f t="shared" si="3"/>
        <v/>
      </c>
      <c r="AJ14" s="27"/>
      <c r="AK14" s="66"/>
      <c r="AL14" s="27"/>
      <c r="AM14" s="47"/>
      <c r="AN14" s="27" t="s">
        <v>735</v>
      </c>
      <c r="AO14" s="28" t="str">
        <f>IF(AP14="", "", IF(AP14=AR14, "△", IF(AP14&gt;AR14, "○","●")))</f>
        <v>○</v>
      </c>
      <c r="AP14" s="27">
        <v>16</v>
      </c>
      <c r="AQ14" s="66"/>
      <c r="AR14" s="27">
        <v>0</v>
      </c>
      <c r="AS14" s="102"/>
      <c r="AT14" s="27" t="s">
        <v>733</v>
      </c>
      <c r="AU14" s="28" t="str">
        <f>IF(AV14="", "", IF(AV14=AX14, "△", IF(AV14&gt;AX14, "○","●")))</f>
        <v>○</v>
      </c>
      <c r="AV14" s="27">
        <v>18</v>
      </c>
      <c r="AW14" s="66"/>
      <c r="AX14" s="27">
        <v>0</v>
      </c>
      <c r="AY14" s="47"/>
      <c r="AZ14" s="27"/>
      <c r="BA14" s="28" t="str">
        <f>IF(BB14="", "", IF(BB14=BD14, "△", IF(BB14&gt;BD14, "○","●")))</f>
        <v/>
      </c>
      <c r="BB14" s="27"/>
      <c r="BC14" s="36"/>
      <c r="BD14" s="27"/>
      <c r="BE14" s="47"/>
      <c r="BF14" s="27"/>
      <c r="BG14" s="28" t="str">
        <f>IF(BH14="", "", IF(BH14=BJ14, "△", IF(BH14&gt;BJ14, "○","●")))</f>
        <v/>
      </c>
      <c r="BH14" s="27"/>
      <c r="BI14" s="66"/>
      <c r="BJ14" s="27"/>
      <c r="BK14" s="30"/>
      <c r="BL14" s="66"/>
      <c r="BM14" s="28" t="str">
        <f>IF(BN14="", "", IF(BN14=BP14, "△", IF(BN14&gt;BP14, "○","●")))</f>
        <v/>
      </c>
      <c r="BN14" s="27"/>
      <c r="BO14" s="66"/>
      <c r="BP14" s="27"/>
      <c r="BQ14" s="102"/>
      <c r="BR14" s="27"/>
      <c r="BS14" s="28" t="str">
        <f>IF(BT14="", "", IF(BT14=BV14, "△", IF(BT14&gt;BV14, "○","●")))</f>
        <v/>
      </c>
      <c r="BT14" s="27"/>
      <c r="BU14" s="66"/>
      <c r="BV14" s="27"/>
      <c r="BW14" s="47"/>
      <c r="BX14" s="38"/>
      <c r="BY14" s="973"/>
      <c r="BZ14" s="973"/>
      <c r="CA14" s="973"/>
      <c r="CB14" s="973"/>
      <c r="CC14" s="987"/>
      <c r="CD14" s="987"/>
      <c r="CE14" s="980"/>
      <c r="CF14" s="983"/>
      <c r="CG14" s="981"/>
      <c r="CH14" s="975"/>
      <c r="CI14" s="976"/>
    </row>
    <row r="15" spans="1:89" ht="24" customHeight="1" x14ac:dyDescent="0.2">
      <c r="B15" s="1039"/>
      <c r="C15" s="1014"/>
      <c r="D15" s="40"/>
      <c r="E15" s="42" t="str">
        <f t="shared" si="4"/>
        <v/>
      </c>
      <c r="F15" s="41"/>
      <c r="G15" s="113"/>
      <c r="H15" s="41"/>
      <c r="I15" s="114"/>
      <c r="J15" s="46"/>
      <c r="K15" s="42" t="str">
        <f t="shared" si="5"/>
        <v/>
      </c>
      <c r="L15" s="41"/>
      <c r="M15" s="254"/>
      <c r="N15" s="41"/>
      <c r="O15" s="114"/>
      <c r="P15" s="1003"/>
      <c r="Q15" s="1004"/>
      <c r="R15" s="1004"/>
      <c r="S15" s="1004"/>
      <c r="T15" s="1004"/>
      <c r="U15" s="1005"/>
      <c r="V15" s="41"/>
      <c r="W15" s="42"/>
      <c r="X15" s="41"/>
      <c r="Y15" s="113"/>
      <c r="Z15" s="41"/>
      <c r="AA15" s="43"/>
      <c r="AB15" s="41"/>
      <c r="AC15" s="42"/>
      <c r="AD15" s="41"/>
      <c r="AE15" s="113"/>
      <c r="AF15" s="41"/>
      <c r="AG15" s="114"/>
      <c r="AH15" s="46"/>
      <c r="AI15" s="42"/>
      <c r="AJ15" s="41"/>
      <c r="AK15" s="113"/>
      <c r="AL15" s="41"/>
      <c r="AM15" s="253"/>
      <c r="AN15" s="41"/>
      <c r="AO15" s="42"/>
      <c r="AP15" s="41"/>
      <c r="AQ15" s="113"/>
      <c r="AR15" s="41"/>
      <c r="AS15" s="114"/>
      <c r="AT15" s="41"/>
      <c r="AU15" s="42"/>
      <c r="AV15" s="41"/>
      <c r="AW15" s="113"/>
      <c r="AX15" s="41"/>
      <c r="AY15" s="253"/>
      <c r="AZ15" s="41"/>
      <c r="BA15" s="42"/>
      <c r="BB15" s="41"/>
      <c r="BC15" s="254"/>
      <c r="BD15" s="41"/>
      <c r="BE15" s="253"/>
      <c r="BF15" s="41"/>
      <c r="BG15" s="42"/>
      <c r="BH15" s="41"/>
      <c r="BI15" s="113"/>
      <c r="BJ15" s="41"/>
      <c r="BK15" s="43"/>
      <c r="BL15" s="113"/>
      <c r="BM15" s="42"/>
      <c r="BN15" s="41"/>
      <c r="BO15" s="113"/>
      <c r="BP15" s="41"/>
      <c r="BQ15" s="114"/>
      <c r="BR15" s="41"/>
      <c r="BS15" s="42"/>
      <c r="BT15" s="41"/>
      <c r="BU15" s="113"/>
      <c r="BV15" s="41"/>
      <c r="BW15" s="253"/>
      <c r="BX15" s="38"/>
      <c r="BY15" s="973"/>
      <c r="BZ15" s="973"/>
      <c r="CA15" s="973"/>
      <c r="CB15" s="973"/>
      <c r="CC15" s="987"/>
      <c r="CD15" s="987"/>
      <c r="CE15" s="980"/>
      <c r="CF15" s="983"/>
      <c r="CG15" s="981"/>
      <c r="CH15" s="975"/>
      <c r="CI15" s="976"/>
    </row>
    <row r="16" spans="1:89" ht="24" customHeight="1" x14ac:dyDescent="0.2">
      <c r="B16" s="1015" t="s">
        <v>57</v>
      </c>
      <c r="C16" s="1012">
        <v>4</v>
      </c>
      <c r="D16" s="31" t="s">
        <v>596</v>
      </c>
      <c r="E16" s="28" t="str">
        <f t="shared" ref="E16:E29" si="6">IF(F16="", "", IF(F16=H16, "△", IF(F16&gt;H16, "○","●")))</f>
        <v>●</v>
      </c>
      <c r="F16" s="27">
        <v>6</v>
      </c>
      <c r="G16" s="66"/>
      <c r="H16" s="27">
        <v>7</v>
      </c>
      <c r="I16" s="102"/>
      <c r="J16" s="27" t="s">
        <v>596</v>
      </c>
      <c r="K16" s="28" t="str">
        <f t="shared" si="5"/>
        <v>○</v>
      </c>
      <c r="L16" s="27">
        <v>9</v>
      </c>
      <c r="M16" s="27"/>
      <c r="N16" s="27">
        <v>1</v>
      </c>
      <c r="O16" s="102"/>
      <c r="P16" s="27" t="s">
        <v>633</v>
      </c>
      <c r="Q16" s="28" t="str">
        <f>IF(R16="", "", IF(R16=T16, "△", IF(R16&gt;T16, "○","●")))</f>
        <v>●</v>
      </c>
      <c r="R16" s="27">
        <v>0</v>
      </c>
      <c r="S16" s="27"/>
      <c r="T16" s="27">
        <v>11</v>
      </c>
      <c r="U16" s="102"/>
      <c r="V16" s="1000" t="str">
        <f>IF(X16="", "", IF(X16=Z16, "△", IF(X16&gt;Z16, "○","●")))</f>
        <v/>
      </c>
      <c r="W16" s="1001"/>
      <c r="X16" s="1001"/>
      <c r="Y16" s="1001"/>
      <c r="Z16" s="1001"/>
      <c r="AA16" s="1002"/>
      <c r="AB16" s="55" t="s">
        <v>614</v>
      </c>
      <c r="AC16" s="28" t="str">
        <f t="shared" ref="AC16:AC28" si="7">IF(AD16="", "", IF(AD16=AF16, "△", IF(AD16&gt;AF16, "○","●")))</f>
        <v>●</v>
      </c>
      <c r="AD16" s="27">
        <v>6</v>
      </c>
      <c r="AE16" s="66"/>
      <c r="AF16" s="27">
        <v>8</v>
      </c>
      <c r="AG16" s="66"/>
      <c r="AH16" s="35" t="s">
        <v>767</v>
      </c>
      <c r="AI16" s="51" t="str">
        <f>IF(AJ16="", "", IF(AJ16=AL16, "△", IF(AJ16&gt;AL16, "○","●")))</f>
        <v>●</v>
      </c>
      <c r="AJ16" s="27">
        <v>5</v>
      </c>
      <c r="AK16" s="66"/>
      <c r="AL16" s="27">
        <v>13</v>
      </c>
      <c r="AM16" s="47"/>
      <c r="AN16" s="55" t="s">
        <v>633</v>
      </c>
      <c r="AO16" s="28" t="str">
        <f>IF(AP16="", "", IF(AP16=AR16, "△", IF(AP16&gt;AR16, "○","●")))</f>
        <v>○</v>
      </c>
      <c r="AP16" s="27">
        <v>10</v>
      </c>
      <c r="AQ16" s="66"/>
      <c r="AR16" s="27">
        <v>3</v>
      </c>
      <c r="AS16" s="102"/>
      <c r="AT16" s="27" t="s">
        <v>586</v>
      </c>
      <c r="AU16" s="28" t="str">
        <f>IF(AV16="", "", IF(AV16=AX16, "△", IF(AV16&gt;AX16, "○","●")))</f>
        <v>○</v>
      </c>
      <c r="AV16" s="27">
        <v>6</v>
      </c>
      <c r="AW16" s="66"/>
      <c r="AX16" s="27">
        <v>5</v>
      </c>
      <c r="AY16" s="47"/>
      <c r="AZ16" s="35" t="s">
        <v>669</v>
      </c>
      <c r="BA16" s="28" t="str">
        <f>IF(BB16="", "", IF(BB16=BD16, "△", IF(BB16&gt;BD16, "○","●")))</f>
        <v>○</v>
      </c>
      <c r="BB16" s="27">
        <v>21</v>
      </c>
      <c r="BC16" s="36"/>
      <c r="BD16" s="27">
        <v>2</v>
      </c>
      <c r="BE16" s="47"/>
      <c r="BF16" s="35" t="s">
        <v>614</v>
      </c>
      <c r="BG16" s="28" t="str">
        <f t="shared" ref="BG16:BG23" si="8">IF(BH16="", "", IF(BH16=BJ16, "△", IF(BH16&gt;BJ16, "○","●")))</f>
        <v>○</v>
      </c>
      <c r="BH16" s="27">
        <v>10</v>
      </c>
      <c r="BI16" s="66"/>
      <c r="BJ16" s="27">
        <v>3</v>
      </c>
      <c r="BK16" s="36"/>
      <c r="BL16" s="255"/>
      <c r="BM16" s="28" t="str">
        <f>IF(BN16="", "", IF(BN16=BP16, "△", IF(BN16&gt;BP16, "○","●")))</f>
        <v/>
      </c>
      <c r="BN16" s="27"/>
      <c r="BO16" s="66"/>
      <c r="BP16" s="27"/>
      <c r="BQ16" s="102"/>
      <c r="BR16" s="35"/>
      <c r="BS16" s="28" t="str">
        <f>IF(BT16="", "", IF(BT16=BV16, "△", IF(BT16&gt;BV16, "○","●")))</f>
        <v/>
      </c>
      <c r="BT16" s="27"/>
      <c r="BU16" s="66"/>
      <c r="BV16" s="27"/>
      <c r="BW16" s="47"/>
      <c r="BX16" s="38"/>
      <c r="BY16" s="986">
        <f>BZ16+CA16+CB16</f>
        <v>14</v>
      </c>
      <c r="BZ16" s="986">
        <f>COUNTIF(D16:BW18,"○")</f>
        <v>6</v>
      </c>
      <c r="CA16" s="986">
        <f>COUNTIF(D16:BW18,"●")</f>
        <v>8</v>
      </c>
      <c r="CB16" s="986">
        <f>COUNTIF(D16:BW18,"△")</f>
        <v>0</v>
      </c>
      <c r="CC16" s="988">
        <f>SUM(F16:F18,R16:R18,L16:L18,X16:X18,BT16:BT18,AP16:AP18,BH16:BH18,AV16:AV18,AD16:AD18,BB16:BB18,AJ16:AJ18,BN16:BN18)</f>
        <v>98</v>
      </c>
      <c r="CD16" s="988">
        <f>SUM(H16:H18,T16:T18,N16:N18,Z16:Z18,BV16:BV18,AR16:AR18,BJ16:BJ18,AX16:AX18,AF16:AF18,BD16:BD18,AL16:AL18,BP16:BP18)</f>
        <v>93</v>
      </c>
      <c r="CE16" s="979">
        <f>SUM(CC16-CD16)</f>
        <v>5</v>
      </c>
      <c r="CF16" s="982" t="str">
        <f>B16</f>
        <v>シニア
高山宝生閣</v>
      </c>
      <c r="CG16" s="981">
        <f>IF(ISERROR(BZ16/BY16-CB16),"",BZ16/(BY16-CB16))</f>
        <v>0.42857142857142855</v>
      </c>
      <c r="CH16" s="974">
        <f>(BZ16*2)+(CB16*1)</f>
        <v>12</v>
      </c>
      <c r="CI16" s="976">
        <f>IF(ISBLANK(CH16),"",RANK(CH16,$CH$7:$CH$42))</f>
        <v>6</v>
      </c>
    </row>
    <row r="17" spans="1:88" ht="24" customHeight="1" x14ac:dyDescent="0.2">
      <c r="B17" s="1016"/>
      <c r="C17" s="1013"/>
      <c r="D17" s="31" t="s">
        <v>747</v>
      </c>
      <c r="E17" s="28" t="s">
        <v>748</v>
      </c>
      <c r="F17" s="27">
        <v>5</v>
      </c>
      <c r="G17" s="66"/>
      <c r="H17" s="27">
        <v>11</v>
      </c>
      <c r="I17" s="66"/>
      <c r="J17" s="35" t="s">
        <v>651</v>
      </c>
      <c r="K17" s="28" t="str">
        <f t="shared" si="5"/>
        <v>●</v>
      </c>
      <c r="L17" s="27">
        <v>4</v>
      </c>
      <c r="M17" s="36"/>
      <c r="N17" s="27">
        <v>12</v>
      </c>
      <c r="O17" s="102"/>
      <c r="P17" s="35"/>
      <c r="Q17" s="28" t="str">
        <f>IF(R17="", "", IF(R17=T17, "△", IF(R17&gt;T17, "○","●")))</f>
        <v/>
      </c>
      <c r="R17" s="27"/>
      <c r="S17" s="27"/>
      <c r="T17" s="27"/>
      <c r="U17" s="102"/>
      <c r="V17" s="1000"/>
      <c r="W17" s="1001"/>
      <c r="X17" s="1001"/>
      <c r="Y17" s="1001"/>
      <c r="Z17" s="1001"/>
      <c r="AA17" s="1002"/>
      <c r="AB17" s="27" t="s">
        <v>747</v>
      </c>
      <c r="AC17" s="28" t="str">
        <f>IF(AD17="", "", IF(AD17=AF17, "△", IF(AD17&gt;AF17, "○","●")))</f>
        <v>○</v>
      </c>
      <c r="AD17" s="27">
        <v>8</v>
      </c>
      <c r="AE17" s="66"/>
      <c r="AF17" s="27">
        <v>0</v>
      </c>
      <c r="AG17" s="102"/>
      <c r="AH17" s="27"/>
      <c r="AI17" s="28" t="str">
        <f>IF(AJ17="", "", IF(AJ17=AL17, "△", IF(AJ17&gt;AL17, "○","●")))</f>
        <v/>
      </c>
      <c r="AJ17" s="27"/>
      <c r="AK17" s="66"/>
      <c r="AL17" s="27"/>
      <c r="AM17" s="47"/>
      <c r="AN17" s="27"/>
      <c r="AO17" s="28" t="str">
        <f>IF(AP17="", "", IF(AP17=AR17, "△", IF(AP17&gt;AR17, "○","●")))</f>
        <v/>
      </c>
      <c r="AP17" s="27"/>
      <c r="AQ17" s="66"/>
      <c r="AR17" s="27"/>
      <c r="AS17" s="102"/>
      <c r="AT17" s="27" t="s">
        <v>590</v>
      </c>
      <c r="AU17" s="28" t="str">
        <f>IF(AV17="", "", IF(AV17=AX17, "△", IF(AV17&gt;AX17, "○","●")))</f>
        <v>●</v>
      </c>
      <c r="AV17" s="27">
        <v>4</v>
      </c>
      <c r="AW17" s="66"/>
      <c r="AX17" s="27">
        <v>5</v>
      </c>
      <c r="AY17" s="47"/>
      <c r="AZ17" s="27"/>
      <c r="BA17" s="28" t="str">
        <f>IF(BB17="", "", IF(BB17=BD17, "△", IF(BB17&gt;BD17, "○","●")))</f>
        <v/>
      </c>
      <c r="BB17" s="27"/>
      <c r="BC17" s="36"/>
      <c r="BD17" s="27"/>
      <c r="BE17" s="47"/>
      <c r="BF17" s="27"/>
      <c r="BG17" s="28" t="str">
        <f t="shared" si="8"/>
        <v/>
      </c>
      <c r="BH17" s="27"/>
      <c r="BI17" s="66"/>
      <c r="BJ17" s="27"/>
      <c r="BK17" s="30"/>
      <c r="BL17" s="66"/>
      <c r="BM17" s="28" t="str">
        <f>IF(BN17="", "", IF(BN17=BP17, "△", IF(BN17&gt;BP17, "○","●")))</f>
        <v/>
      </c>
      <c r="BN17" s="27"/>
      <c r="BO17" s="66"/>
      <c r="BP17" s="27"/>
      <c r="BQ17" s="102"/>
      <c r="BR17" s="27"/>
      <c r="BS17" s="28" t="str">
        <f>IF(BT17="", "", IF(BT17=BV17, "△", IF(BT17&gt;BV17, "○","●")))</f>
        <v/>
      </c>
      <c r="BT17" s="27"/>
      <c r="BU17" s="66"/>
      <c r="BV17" s="27"/>
      <c r="BW17" s="47"/>
      <c r="BX17" s="38"/>
      <c r="BY17" s="973"/>
      <c r="BZ17" s="973"/>
      <c r="CA17" s="973"/>
      <c r="CB17" s="973"/>
      <c r="CC17" s="987"/>
      <c r="CD17" s="987"/>
      <c r="CE17" s="980"/>
      <c r="CF17" s="983"/>
      <c r="CG17" s="981"/>
      <c r="CH17" s="975"/>
      <c r="CI17" s="976"/>
    </row>
    <row r="18" spans="1:88" ht="24" customHeight="1" x14ac:dyDescent="0.2">
      <c r="B18" s="1017"/>
      <c r="C18" s="1014"/>
      <c r="D18" s="53"/>
      <c r="E18" s="42" t="str">
        <f t="shared" si="6"/>
        <v/>
      </c>
      <c r="F18" s="41"/>
      <c r="G18" s="113"/>
      <c r="H18" s="41"/>
      <c r="I18" s="114"/>
      <c r="J18" s="46" t="s">
        <v>767</v>
      </c>
      <c r="K18" s="28" t="str">
        <f t="shared" si="5"/>
        <v>●</v>
      </c>
      <c r="L18" s="41">
        <v>4</v>
      </c>
      <c r="M18" s="254"/>
      <c r="N18" s="41">
        <v>12</v>
      </c>
      <c r="O18" s="114" t="s">
        <v>721</v>
      </c>
      <c r="P18" s="41"/>
      <c r="Q18" s="42"/>
      <c r="R18" s="41"/>
      <c r="S18" s="41"/>
      <c r="T18" s="41"/>
      <c r="U18" s="114"/>
      <c r="V18" s="1003"/>
      <c r="W18" s="1004"/>
      <c r="X18" s="1004"/>
      <c r="Y18" s="1004"/>
      <c r="Z18" s="1004"/>
      <c r="AA18" s="1005"/>
      <c r="AB18" s="41"/>
      <c r="AC18" s="42" t="str">
        <f t="shared" si="7"/>
        <v/>
      </c>
      <c r="AD18" s="41"/>
      <c r="AE18" s="113"/>
      <c r="AF18" s="41"/>
      <c r="AG18" s="114"/>
      <c r="AH18" s="46"/>
      <c r="AI18" s="42"/>
      <c r="AJ18" s="41"/>
      <c r="AK18" s="113"/>
      <c r="AL18" s="41"/>
      <c r="AM18" s="253"/>
      <c r="AN18" s="41"/>
      <c r="AO18" s="42"/>
      <c r="AP18" s="41"/>
      <c r="AQ18" s="113"/>
      <c r="AR18" s="41"/>
      <c r="AS18" s="114"/>
      <c r="AT18" s="41"/>
      <c r="AU18" s="42"/>
      <c r="AV18" s="41"/>
      <c r="AW18" s="113"/>
      <c r="AX18" s="41"/>
      <c r="AY18" s="253"/>
      <c r="AZ18" s="41"/>
      <c r="BA18" s="42"/>
      <c r="BB18" s="41"/>
      <c r="BC18" s="254"/>
      <c r="BD18" s="41"/>
      <c r="BE18" s="253"/>
      <c r="BF18" s="41"/>
      <c r="BG18" s="42" t="str">
        <f t="shared" si="8"/>
        <v/>
      </c>
      <c r="BH18" s="41"/>
      <c r="BI18" s="113"/>
      <c r="BJ18" s="41"/>
      <c r="BK18" s="43"/>
      <c r="BL18" s="113"/>
      <c r="BM18" s="42"/>
      <c r="BN18" s="41"/>
      <c r="BO18" s="113"/>
      <c r="BP18" s="41"/>
      <c r="BQ18" s="114"/>
      <c r="BR18" s="41"/>
      <c r="BS18" s="42"/>
      <c r="BT18" s="41"/>
      <c r="BU18" s="113"/>
      <c r="BV18" s="41"/>
      <c r="BW18" s="253"/>
      <c r="BX18" s="38"/>
      <c r="BY18" s="973"/>
      <c r="BZ18" s="973"/>
      <c r="CA18" s="973"/>
      <c r="CB18" s="973"/>
      <c r="CC18" s="987"/>
      <c r="CD18" s="987"/>
      <c r="CE18" s="988"/>
      <c r="CF18" s="983"/>
      <c r="CG18" s="981"/>
      <c r="CH18" s="975"/>
      <c r="CI18" s="976"/>
    </row>
    <row r="19" spans="1:88" ht="24" customHeight="1" x14ac:dyDescent="0.2">
      <c r="A19" s="48"/>
      <c r="B19" s="1030" t="s">
        <v>74</v>
      </c>
      <c r="C19" s="1012">
        <v>8</v>
      </c>
      <c r="D19" s="59" t="s">
        <v>610</v>
      </c>
      <c r="E19" s="51" t="str">
        <f>IF(F19="", "", IF(F19=H19, "△", IF(F19&gt;H19, "○","●")))</f>
        <v>●</v>
      </c>
      <c r="F19" s="29">
        <v>3</v>
      </c>
      <c r="G19" s="221"/>
      <c r="H19" s="29">
        <v>7</v>
      </c>
      <c r="I19" s="119"/>
      <c r="J19" s="29" t="s">
        <v>609</v>
      </c>
      <c r="K19" s="51" t="str">
        <f>IF(L19="", "", IF(L19=N19, "△", IF(L19&gt;N19, "○","●")))</f>
        <v>●</v>
      </c>
      <c r="L19" s="29">
        <v>2</v>
      </c>
      <c r="M19" s="29"/>
      <c r="N19" s="29">
        <v>17</v>
      </c>
      <c r="O19" s="119"/>
      <c r="P19" s="29" t="s">
        <v>633</v>
      </c>
      <c r="Q19" s="51" t="str">
        <f t="shared" ref="Q19:Q25" si="9">IF(R19="", "", IF(R19=T19, "△", IF(R19&gt;T19, "○","●")))</f>
        <v>●</v>
      </c>
      <c r="R19" s="29">
        <v>1</v>
      </c>
      <c r="S19" s="29"/>
      <c r="T19" s="29">
        <v>13</v>
      </c>
      <c r="U19" s="119"/>
      <c r="V19" s="29" t="s">
        <v>615</v>
      </c>
      <c r="W19" s="51" t="str">
        <f t="shared" ref="W19:W26" si="10">IF(X19="", "", IF(X19=Z19, "△", IF(X19&gt;Z19, "○","●")))</f>
        <v>○</v>
      </c>
      <c r="X19" s="29">
        <v>8</v>
      </c>
      <c r="Y19" s="221"/>
      <c r="Z19" s="29">
        <v>6</v>
      </c>
      <c r="AA19" s="63"/>
      <c r="AB19" s="1018" t="str">
        <f>IF(AD19="", "", IF(AD19=AF19, "△", IF(AD19&gt;AF19, "○","●")))</f>
        <v/>
      </c>
      <c r="AC19" s="1019"/>
      <c r="AD19" s="1019"/>
      <c r="AE19" s="1019"/>
      <c r="AF19" s="1019"/>
      <c r="AG19" s="1020"/>
      <c r="AH19" s="29" t="s">
        <v>586</v>
      </c>
      <c r="AI19" s="51" t="str">
        <f>IF(AJ19="", "", IF(AJ19=AL19, "△", IF(AJ19&gt;AL19, "○","●")))</f>
        <v>●</v>
      </c>
      <c r="AJ19" s="29">
        <v>0</v>
      </c>
      <c r="AK19" s="221"/>
      <c r="AL19" s="29">
        <v>9</v>
      </c>
      <c r="AM19" s="63" t="s">
        <v>607</v>
      </c>
      <c r="AN19" s="29" t="s">
        <v>633</v>
      </c>
      <c r="AO19" s="51" t="str">
        <f>IF(AP19="", "", IF(AP19=AR19, "△", IF(AP19&gt;AR19, "○","●")))</f>
        <v>●</v>
      </c>
      <c r="AP19" s="29">
        <v>2</v>
      </c>
      <c r="AQ19" s="221"/>
      <c r="AR19" s="29">
        <v>4</v>
      </c>
      <c r="AS19" s="119"/>
      <c r="AT19" s="29" t="s">
        <v>712</v>
      </c>
      <c r="AU19" s="51" t="str">
        <f>IF(AV19="", "", IF(AV19=AX19, "△", IF(AV19&gt;AX19, "○","●")))</f>
        <v>○</v>
      </c>
      <c r="AV19" s="29">
        <v>6</v>
      </c>
      <c r="AW19" s="221"/>
      <c r="AX19" s="29">
        <v>5</v>
      </c>
      <c r="AY19" s="63"/>
      <c r="AZ19" s="29" t="s">
        <v>586</v>
      </c>
      <c r="BA19" s="51" t="str">
        <f>IF(BB19="", "", IF(BB19=BD19, "△", IF(BB19&gt;BD19, "○","●")))</f>
        <v>○</v>
      </c>
      <c r="BB19" s="29">
        <v>11</v>
      </c>
      <c r="BC19" s="52" t="s">
        <v>607</v>
      </c>
      <c r="BD19" s="29">
        <v>2</v>
      </c>
      <c r="BE19" s="63"/>
      <c r="BF19" s="29" t="s">
        <v>596</v>
      </c>
      <c r="BG19" s="51" t="str">
        <f>IF(BH19="", "", IF(BH19=BJ19, "△", IF(BH19&gt;BJ19, "○","●")))</f>
        <v>○</v>
      </c>
      <c r="BH19" s="29">
        <v>9</v>
      </c>
      <c r="BI19" s="221"/>
      <c r="BJ19" s="29">
        <v>2</v>
      </c>
      <c r="BK19" s="34"/>
      <c r="BL19" s="221"/>
      <c r="BM19" s="51" t="str">
        <f>IF(BN19="", "", IF(BN19=BP19, "△", IF(BN19&gt;BP19, "○","●")))</f>
        <v/>
      </c>
      <c r="BN19" s="29"/>
      <c r="BO19" s="221"/>
      <c r="BP19" s="29"/>
      <c r="BQ19" s="119"/>
      <c r="BR19" s="55"/>
      <c r="BS19" s="51" t="str">
        <f>IF(BT19="", "", IF(BT19=BV19, "△", IF(BT19&gt;BV19, "○","●")))</f>
        <v/>
      </c>
      <c r="BT19" s="29"/>
      <c r="BU19" s="221"/>
      <c r="BV19" s="29"/>
      <c r="BW19" s="63"/>
      <c r="BX19" s="25"/>
      <c r="BY19" s="973">
        <f>BZ19+CA19+CB19</f>
        <v>20</v>
      </c>
      <c r="BZ19" s="973">
        <f>COUNTIF(D19:BW21,"○")</f>
        <v>7</v>
      </c>
      <c r="CA19" s="973">
        <f>COUNTIF(D19:BW21,"●")</f>
        <v>13</v>
      </c>
      <c r="CB19" s="973">
        <f>COUNTIF(D19:BW21,"△")</f>
        <v>0</v>
      </c>
      <c r="CC19" s="987">
        <f>SUM(F19:F21,R19:R21,L19:L21,X19:X21,BT19:BT21,AP19:AP21,BH19:BH21,AV19:AV21,AD19:AD21,BB19:BB21,AJ19:AJ21,BN19:BN21)</f>
        <v>80</v>
      </c>
      <c r="CD19" s="987">
        <f>SUM(H19:H21,T19:T21,N19:N21,Z19:Z21,BV19:BV21,AR19:AR21,BJ19:BJ21,AX19:AX21,AF19:AF21,BD19:BD21,AL19:AL21,BP19:BP21)</f>
        <v>149</v>
      </c>
      <c r="CE19" s="979">
        <f>SUM(CC19-CD19)</f>
        <v>-69</v>
      </c>
      <c r="CF19" s="1044" t="str">
        <f>B19</f>
        <v>岐阜グレート
ベア－ズ</v>
      </c>
      <c r="CG19" s="981">
        <f>IF(ISERROR(BZ19/BY19-CB19),"",BZ19/(BY19-CB19))</f>
        <v>0.35</v>
      </c>
      <c r="CH19" s="974">
        <f>(BZ19*2)+(CB19*1)</f>
        <v>14</v>
      </c>
      <c r="CI19" s="976">
        <f>IF(ISBLANK(CH19),"",RANK(CH19,$CH$7:$CH$42))</f>
        <v>4</v>
      </c>
    </row>
    <row r="20" spans="1:88" ht="24" customHeight="1" x14ac:dyDescent="0.2">
      <c r="A20" s="48"/>
      <c r="B20" s="1031"/>
      <c r="C20" s="1013"/>
      <c r="D20" s="31" t="s">
        <v>592</v>
      </c>
      <c r="E20" s="28" t="str">
        <f>IF(F20="", "", IF(F20=H20, "△", IF(F20&gt;H20, "○","●")))</f>
        <v>●</v>
      </c>
      <c r="F20" s="27">
        <v>2</v>
      </c>
      <c r="G20" s="66"/>
      <c r="H20" s="27">
        <v>5</v>
      </c>
      <c r="I20" s="102" t="s">
        <v>597</v>
      </c>
      <c r="J20" s="27" t="s">
        <v>719</v>
      </c>
      <c r="K20" s="28" t="s">
        <v>720</v>
      </c>
      <c r="L20" s="27">
        <v>0</v>
      </c>
      <c r="M20" s="27"/>
      <c r="N20" s="27">
        <v>11</v>
      </c>
      <c r="O20" s="102"/>
      <c r="P20" s="27" t="s">
        <v>745</v>
      </c>
      <c r="Q20" s="28" t="s">
        <v>746</v>
      </c>
      <c r="R20" s="27">
        <v>0</v>
      </c>
      <c r="S20" s="27" t="s">
        <v>749</v>
      </c>
      <c r="T20" s="27">
        <v>17</v>
      </c>
      <c r="U20" s="102"/>
      <c r="V20" s="27" t="s">
        <v>745</v>
      </c>
      <c r="W20" s="28" t="s">
        <v>746</v>
      </c>
      <c r="X20" s="27">
        <v>0</v>
      </c>
      <c r="Y20" s="66"/>
      <c r="Z20" s="27">
        <v>8</v>
      </c>
      <c r="AA20" s="30"/>
      <c r="AB20" s="1021"/>
      <c r="AC20" s="1022"/>
      <c r="AD20" s="1022"/>
      <c r="AE20" s="1022"/>
      <c r="AF20" s="1022"/>
      <c r="AG20" s="1023"/>
      <c r="AH20" s="27" t="s">
        <v>679</v>
      </c>
      <c r="AI20" s="28" t="str">
        <f>IF(AJ20="", "", IF(AJ20=AL20, "△", IF(AJ20&gt;AL20, "○","●")))</f>
        <v>●</v>
      </c>
      <c r="AJ20" s="27">
        <v>0</v>
      </c>
      <c r="AK20" s="66"/>
      <c r="AL20" s="27">
        <v>8</v>
      </c>
      <c r="AM20" s="47" t="s">
        <v>607</v>
      </c>
      <c r="AN20" s="27" t="s">
        <v>735</v>
      </c>
      <c r="AO20" s="28" t="s">
        <v>742</v>
      </c>
      <c r="AP20" s="27">
        <v>3</v>
      </c>
      <c r="AQ20" s="66"/>
      <c r="AR20" s="27">
        <v>5</v>
      </c>
      <c r="AS20" s="102"/>
      <c r="AT20" s="27" t="s">
        <v>719</v>
      </c>
      <c r="AU20" s="51" t="str">
        <f>IF(AV20="", "", IF(AV20=AX20, "△", IF(AV20&gt;AX20, "○","●")))</f>
        <v>○</v>
      </c>
      <c r="AV20" s="27">
        <v>10</v>
      </c>
      <c r="AW20" s="66"/>
      <c r="AX20" s="27">
        <v>3</v>
      </c>
      <c r="AY20" s="47"/>
      <c r="AZ20" s="27" t="s">
        <v>763</v>
      </c>
      <c r="BA20" s="51" t="str">
        <f>IF(BB20="", "", IF(BB20=BD20, "△", IF(BB20&gt;BD20, "○","●")))</f>
        <v>○</v>
      </c>
      <c r="BB20" s="27">
        <v>9</v>
      </c>
      <c r="BC20" s="970" t="s">
        <v>765</v>
      </c>
      <c r="BD20" s="27">
        <v>7</v>
      </c>
      <c r="BE20" s="47"/>
      <c r="BF20" s="27" t="s">
        <v>615</v>
      </c>
      <c r="BG20" s="28" t="str">
        <f>IF(BH20="", "", IF(BH20=BJ20, "△", IF(BH20&gt;BJ20, "○","●")))</f>
        <v>○</v>
      </c>
      <c r="BH20" s="27">
        <v>7</v>
      </c>
      <c r="BI20" s="66"/>
      <c r="BJ20" s="27">
        <v>0</v>
      </c>
      <c r="BK20" s="30"/>
      <c r="BL20" s="66"/>
      <c r="BM20" s="28" t="str">
        <f>IF(BN20="", "", IF(BN20=BP20, "△", IF(BN20&gt;BP20, "○","●")))</f>
        <v/>
      </c>
      <c r="BN20" s="27"/>
      <c r="BO20" s="66"/>
      <c r="BP20" s="27"/>
      <c r="BQ20" s="102"/>
      <c r="BR20" s="27"/>
      <c r="BS20" s="28" t="str">
        <f>IF(BT20="", "", IF(BT20=BV20, "△", IF(BT20&gt;BV20, "○","●")))</f>
        <v/>
      </c>
      <c r="BT20" s="27"/>
      <c r="BU20" s="66"/>
      <c r="BV20" s="27"/>
      <c r="BW20" s="47"/>
      <c r="BX20" s="25"/>
      <c r="BY20" s="973"/>
      <c r="BZ20" s="973"/>
      <c r="CA20" s="973"/>
      <c r="CB20" s="973"/>
      <c r="CC20" s="987"/>
      <c r="CD20" s="987"/>
      <c r="CE20" s="980"/>
      <c r="CF20" s="1045"/>
      <c r="CG20" s="981"/>
      <c r="CH20" s="975"/>
      <c r="CI20" s="976"/>
    </row>
    <row r="21" spans="1:88" ht="24" customHeight="1" x14ac:dyDescent="0.2">
      <c r="A21" s="48"/>
      <c r="B21" s="986"/>
      <c r="C21" s="1014"/>
      <c r="D21" s="53" t="s">
        <v>763</v>
      </c>
      <c r="E21" s="28" t="str">
        <f>IF(F21="", "", IF(F21=H21, "△", IF(F21&gt;H21, "○","●")))</f>
        <v>●</v>
      </c>
      <c r="F21" s="41">
        <v>3</v>
      </c>
      <c r="G21" s="113"/>
      <c r="H21" s="41">
        <v>12</v>
      </c>
      <c r="I21" s="114" t="s">
        <v>766</v>
      </c>
      <c r="J21" s="41" t="s">
        <v>733</v>
      </c>
      <c r="K21" s="42" t="s">
        <v>734</v>
      </c>
      <c r="L21" s="41">
        <v>4</v>
      </c>
      <c r="M21" s="41"/>
      <c r="N21" s="41">
        <v>8</v>
      </c>
      <c r="O21" s="114"/>
      <c r="P21" s="41"/>
      <c r="Q21" s="42" t="str">
        <f t="shared" si="9"/>
        <v/>
      </c>
      <c r="R21" s="41"/>
      <c r="S21" s="41"/>
      <c r="T21" s="41"/>
      <c r="U21" s="114"/>
      <c r="V21" s="41"/>
      <c r="W21" s="42" t="str">
        <f t="shared" si="10"/>
        <v/>
      </c>
      <c r="X21" s="41"/>
      <c r="Y21" s="113"/>
      <c r="Z21" s="41"/>
      <c r="AA21" s="43"/>
      <c r="AB21" s="1024"/>
      <c r="AC21" s="1025"/>
      <c r="AD21" s="1025"/>
      <c r="AE21" s="1025"/>
      <c r="AF21" s="1025"/>
      <c r="AG21" s="1026"/>
      <c r="AH21" s="41"/>
      <c r="AI21" s="42"/>
      <c r="AJ21" s="41"/>
      <c r="AK21" s="113"/>
      <c r="AL21" s="41"/>
      <c r="AM21" s="253"/>
      <c r="AN21" s="41"/>
      <c r="AO21" s="42"/>
      <c r="AP21" s="41"/>
      <c r="AQ21" s="113"/>
      <c r="AR21" s="41"/>
      <c r="AS21" s="114"/>
      <c r="AT21" s="41"/>
      <c r="AU21" s="42"/>
      <c r="AV21" s="41"/>
      <c r="AW21" s="113"/>
      <c r="AX21" s="41"/>
      <c r="AY21" s="253"/>
      <c r="AZ21" s="41"/>
      <c r="BA21" s="42"/>
      <c r="BB21" s="41"/>
      <c r="BC21" s="254"/>
      <c r="BD21" s="41"/>
      <c r="BE21" s="253"/>
      <c r="BF21" s="41"/>
      <c r="BG21" s="42"/>
      <c r="BH21" s="41"/>
      <c r="BI21" s="113"/>
      <c r="BJ21" s="41"/>
      <c r="BK21" s="43"/>
      <c r="BL21" s="113"/>
      <c r="BM21" s="42"/>
      <c r="BN21" s="41"/>
      <c r="BO21" s="113"/>
      <c r="BP21" s="41"/>
      <c r="BQ21" s="114"/>
      <c r="BR21" s="41"/>
      <c r="BS21" s="42"/>
      <c r="BT21" s="41"/>
      <c r="BU21" s="113"/>
      <c r="BV21" s="41"/>
      <c r="BW21" s="253"/>
      <c r="BX21" s="25"/>
      <c r="BY21" s="973"/>
      <c r="BZ21" s="973"/>
      <c r="CA21" s="973"/>
      <c r="CB21" s="973"/>
      <c r="CC21" s="987"/>
      <c r="CD21" s="987"/>
      <c r="CE21" s="980"/>
      <c r="CF21" s="1045"/>
      <c r="CG21" s="981"/>
      <c r="CH21" s="975"/>
      <c r="CI21" s="976"/>
    </row>
    <row r="22" spans="1:88" ht="24" customHeight="1" x14ac:dyDescent="0.2">
      <c r="B22" s="1035" t="s">
        <v>71</v>
      </c>
      <c r="C22" s="1006">
        <v>5</v>
      </c>
      <c r="D22" s="39" t="s">
        <v>719</v>
      </c>
      <c r="E22" s="28" t="s">
        <v>720</v>
      </c>
      <c r="F22" s="27">
        <v>2</v>
      </c>
      <c r="G22" s="66"/>
      <c r="H22" s="27">
        <v>5</v>
      </c>
      <c r="I22" s="102"/>
      <c r="J22" s="35"/>
      <c r="K22" s="28" t="str">
        <f t="shared" si="5"/>
        <v>●</v>
      </c>
      <c r="L22" s="27">
        <v>0</v>
      </c>
      <c r="M22" s="27"/>
      <c r="N22" s="27">
        <v>3</v>
      </c>
      <c r="O22" s="66" t="s">
        <v>607</v>
      </c>
      <c r="P22" s="55" t="s">
        <v>651</v>
      </c>
      <c r="Q22" s="28" t="str">
        <f t="shared" si="9"/>
        <v>△</v>
      </c>
      <c r="R22" s="27">
        <v>4</v>
      </c>
      <c r="S22" s="27"/>
      <c r="T22" s="27">
        <v>4</v>
      </c>
      <c r="U22" s="66"/>
      <c r="V22" s="35" t="s">
        <v>767</v>
      </c>
      <c r="W22" s="28" t="str">
        <f>IF(X22="", "", IF(X22=Z22, "△", IF(X22&gt;Z22, "○","●")))</f>
        <v>○</v>
      </c>
      <c r="X22" s="27">
        <v>13</v>
      </c>
      <c r="Y22" s="66"/>
      <c r="Z22" s="27">
        <v>5</v>
      </c>
      <c r="AA22" s="30"/>
      <c r="AB22" s="27" t="s">
        <v>596</v>
      </c>
      <c r="AC22" s="28" t="str">
        <f t="shared" si="7"/>
        <v>○</v>
      </c>
      <c r="AD22" s="27">
        <v>8</v>
      </c>
      <c r="AE22" s="66" t="s">
        <v>597</v>
      </c>
      <c r="AF22" s="27">
        <v>0</v>
      </c>
      <c r="AG22" s="102"/>
      <c r="AH22" s="1000" t="str">
        <f>IF(AJ22="", "", IF(AJ22=AL22, "△", IF(AJ22&gt;AL22, "○","●")))</f>
        <v/>
      </c>
      <c r="AI22" s="1001"/>
      <c r="AJ22" s="1001"/>
      <c r="AK22" s="1001"/>
      <c r="AL22" s="1001"/>
      <c r="AM22" s="1002"/>
      <c r="AN22" s="27"/>
      <c r="AO22" s="28" t="str">
        <f>IF(AP22="", "", IF(AP22=AR22, "△", IF(AP22&gt;AR22, "○","●")))</f>
        <v/>
      </c>
      <c r="AP22" s="27"/>
      <c r="AQ22" s="66"/>
      <c r="AR22" s="27"/>
      <c r="AS22" s="119"/>
      <c r="AT22" s="27" t="s">
        <v>596</v>
      </c>
      <c r="AU22" s="28" t="str">
        <f>IF(AV22="", "", IF(AV22=AX22, "△", IF(AV22&gt;AX22, "○","●")))</f>
        <v>○</v>
      </c>
      <c r="AV22" s="27">
        <v>8</v>
      </c>
      <c r="AW22" s="66" t="s">
        <v>608</v>
      </c>
      <c r="AX22" s="27">
        <v>6</v>
      </c>
      <c r="AY22" s="47"/>
      <c r="AZ22" s="35"/>
      <c r="BA22" s="28" t="str">
        <f>IF(BB22="", "", IF(BB22=BD22, "△", IF(BB22&gt;BD22, "○","●")))</f>
        <v/>
      </c>
      <c r="BB22" s="27"/>
      <c r="BC22" s="36"/>
      <c r="BD22" s="27"/>
      <c r="BE22" s="47"/>
      <c r="BF22" s="35" t="s">
        <v>633</v>
      </c>
      <c r="BG22" s="28" t="str">
        <f t="shared" si="8"/>
        <v>○</v>
      </c>
      <c r="BH22" s="27">
        <v>10</v>
      </c>
      <c r="BI22" s="66"/>
      <c r="BJ22" s="27">
        <v>8</v>
      </c>
      <c r="BK22" s="47"/>
      <c r="BL22" s="66"/>
      <c r="BM22" s="28" t="str">
        <f>IF(BN22="", "", IF(BN22=BP22, "△", IF(BN22&gt;BP22, "○","●")))</f>
        <v/>
      </c>
      <c r="BN22" s="27"/>
      <c r="BO22" s="66"/>
      <c r="BP22" s="27"/>
      <c r="BQ22" s="102"/>
      <c r="BR22" s="35"/>
      <c r="BS22" s="28" t="str">
        <f>IF(BT22="", "", IF(BT22=BV22, "△", IF(BT22&gt;BV22, "○","●")))</f>
        <v/>
      </c>
      <c r="BT22" s="27"/>
      <c r="BU22" s="66"/>
      <c r="BV22" s="27"/>
      <c r="BW22" s="47"/>
      <c r="BX22" s="25"/>
      <c r="BY22" s="973">
        <f>BZ22+CA22+CB22</f>
        <v>12</v>
      </c>
      <c r="BZ22" s="973">
        <f>COUNTIF(D22:BW24,"○")</f>
        <v>5</v>
      </c>
      <c r="CA22" s="973">
        <f>COUNTIF(D22:BW24,"●")</f>
        <v>6</v>
      </c>
      <c r="CB22" s="973">
        <f>COUNTIF(D22:BW24,"△")</f>
        <v>1</v>
      </c>
      <c r="CC22" s="987">
        <f>SUM(F22:F24,R22:R24,L22:L24,X22:X24,BT22:BT24,AP22:AP24,BH22:BH24,AV22:AV24,AD22:AD24,BB22:BB24,AJ22:AJ24,BN22:BN24)</f>
        <v>55</v>
      </c>
      <c r="CD22" s="987">
        <f>SUM(H22:H24,T22:T24,N22:N24,Z22:Z24,BV22:BV24,AR22:AR24,BJ22:BJ24,AX22:AX24,AF22:AF24,BD22:BD24,AL22:AL24,BP22:BP24)</f>
        <v>58</v>
      </c>
      <c r="CE22" s="979">
        <f>SUM(CC22-CD22)</f>
        <v>-3</v>
      </c>
      <c r="CF22" s="1042" t="str">
        <f>B22</f>
        <v>各務原クラブ</v>
      </c>
      <c r="CG22" s="981">
        <f>IF(ISERROR(BZ22/BY22-CB22),"",BZ22/(BY22-CB22))</f>
        <v>0.45454545454545453</v>
      </c>
      <c r="CH22" s="974">
        <f>(BZ22*2)+(CB22*1)</f>
        <v>11</v>
      </c>
      <c r="CI22" s="976">
        <f>IF(ISBLANK(CH22),"",RANK(CH22,$CH$7:$CH$42))</f>
        <v>7</v>
      </c>
    </row>
    <row r="23" spans="1:88" ht="24" customHeight="1" x14ac:dyDescent="0.2">
      <c r="B23" s="1035"/>
      <c r="C23" s="1007"/>
      <c r="D23" s="31" t="s">
        <v>736</v>
      </c>
      <c r="E23" s="28" t="s">
        <v>737</v>
      </c>
      <c r="F23" s="27">
        <v>0</v>
      </c>
      <c r="G23" s="66"/>
      <c r="H23" s="27">
        <v>2</v>
      </c>
      <c r="I23" s="102" t="s">
        <v>738</v>
      </c>
      <c r="J23" s="27" t="s">
        <v>735</v>
      </c>
      <c r="K23" s="28" t="s">
        <v>734</v>
      </c>
      <c r="L23" s="27">
        <v>1</v>
      </c>
      <c r="M23" s="27"/>
      <c r="N23" s="27">
        <v>13</v>
      </c>
      <c r="O23" s="102" t="s">
        <v>740</v>
      </c>
      <c r="P23" s="27"/>
      <c r="Q23" s="28" t="str">
        <f t="shared" si="9"/>
        <v/>
      </c>
      <c r="R23" s="27"/>
      <c r="S23" s="27"/>
      <c r="T23" s="27"/>
      <c r="U23" s="102"/>
      <c r="V23" s="27"/>
      <c r="W23" s="28" t="str">
        <f t="shared" si="10"/>
        <v/>
      </c>
      <c r="X23" s="27"/>
      <c r="Y23" s="66"/>
      <c r="Z23" s="27"/>
      <c r="AA23" s="30"/>
      <c r="AB23" s="27" t="s">
        <v>651</v>
      </c>
      <c r="AC23" s="28" t="str">
        <f t="shared" si="7"/>
        <v>○</v>
      </c>
      <c r="AD23" s="27">
        <v>9</v>
      </c>
      <c r="AE23" s="66" t="s">
        <v>597</v>
      </c>
      <c r="AF23" s="27">
        <v>0</v>
      </c>
      <c r="AG23" s="102"/>
      <c r="AH23" s="1000"/>
      <c r="AI23" s="1001"/>
      <c r="AJ23" s="1001"/>
      <c r="AK23" s="1001"/>
      <c r="AL23" s="1001"/>
      <c r="AM23" s="1002"/>
      <c r="AN23" s="27"/>
      <c r="AO23" s="28" t="str">
        <f>IF(AP23="", "", IF(AP23=AR23, "△", IF(AP23&gt;AR23, "○","●")))</f>
        <v/>
      </c>
      <c r="AP23" s="27"/>
      <c r="AQ23" s="66"/>
      <c r="AR23" s="27"/>
      <c r="AS23" s="102"/>
      <c r="AT23" s="27" t="s">
        <v>719</v>
      </c>
      <c r="AU23" s="28" t="s">
        <v>720</v>
      </c>
      <c r="AV23" s="27">
        <v>0</v>
      </c>
      <c r="AW23" s="66"/>
      <c r="AX23" s="27">
        <v>5</v>
      </c>
      <c r="AY23" s="961" t="s">
        <v>721</v>
      </c>
      <c r="AZ23" s="27"/>
      <c r="BA23" s="28" t="str">
        <f>IF(BB23="", "", IF(BB23=BD23, "△", IF(BB23&gt;BD23, "○","●")))</f>
        <v/>
      </c>
      <c r="BB23" s="27"/>
      <c r="BC23" s="36"/>
      <c r="BD23" s="27"/>
      <c r="BE23" s="47"/>
      <c r="BF23" s="27"/>
      <c r="BG23" s="28" t="str">
        <f t="shared" si="8"/>
        <v/>
      </c>
      <c r="BH23" s="27"/>
      <c r="BI23" s="66"/>
      <c r="BJ23" s="27"/>
      <c r="BK23" s="30"/>
      <c r="BL23" s="66"/>
      <c r="BM23" s="28" t="str">
        <f>IF(BN23="", "", IF(BN23=BP23, "△", IF(BN23&gt;BP23, "○","●")))</f>
        <v/>
      </c>
      <c r="BN23" s="27"/>
      <c r="BO23" s="66"/>
      <c r="BP23" s="27"/>
      <c r="BQ23" s="102"/>
      <c r="BR23" s="35"/>
      <c r="BS23" s="28" t="str">
        <f>IF(BT23="", "", IF(BT23=BV23, "△", IF(BT23&gt;BV23, "○","●")))</f>
        <v/>
      </c>
      <c r="BT23" s="27"/>
      <c r="BU23" s="66"/>
      <c r="BV23" s="27"/>
      <c r="BW23" s="47"/>
      <c r="BX23" s="25"/>
      <c r="BY23" s="973"/>
      <c r="BZ23" s="973"/>
      <c r="CA23" s="973"/>
      <c r="CB23" s="973"/>
      <c r="CC23" s="987"/>
      <c r="CD23" s="987"/>
      <c r="CE23" s="980"/>
      <c r="CF23" s="1043"/>
      <c r="CG23" s="981"/>
      <c r="CH23" s="975"/>
      <c r="CI23" s="976"/>
    </row>
    <row r="24" spans="1:88" ht="24" customHeight="1" x14ac:dyDescent="0.2">
      <c r="B24" s="1036"/>
      <c r="C24" s="1008"/>
      <c r="D24" s="40" t="s">
        <v>767</v>
      </c>
      <c r="E24" s="28" t="s">
        <v>720</v>
      </c>
      <c r="F24" s="41">
        <v>0</v>
      </c>
      <c r="G24" s="113"/>
      <c r="H24" s="41">
        <v>7</v>
      </c>
      <c r="I24" s="114"/>
      <c r="J24" s="41"/>
      <c r="K24" s="42" t="str">
        <f t="shared" si="5"/>
        <v/>
      </c>
      <c r="L24" s="41"/>
      <c r="M24" s="41"/>
      <c r="N24" s="41"/>
      <c r="O24" s="114"/>
      <c r="P24" s="41"/>
      <c r="Q24" s="42" t="str">
        <f t="shared" si="9"/>
        <v/>
      </c>
      <c r="R24" s="41"/>
      <c r="S24" s="41"/>
      <c r="T24" s="41"/>
      <c r="U24" s="114"/>
      <c r="V24" s="41"/>
      <c r="W24" s="42" t="str">
        <f t="shared" si="10"/>
        <v/>
      </c>
      <c r="X24" s="41"/>
      <c r="Y24" s="113"/>
      <c r="Z24" s="41"/>
      <c r="AA24" s="43"/>
      <c r="AB24" s="41"/>
      <c r="AC24" s="42" t="str">
        <f t="shared" si="7"/>
        <v/>
      </c>
      <c r="AD24" s="41"/>
      <c r="AE24" s="113"/>
      <c r="AF24" s="41"/>
      <c r="AG24" s="114"/>
      <c r="AH24" s="1003"/>
      <c r="AI24" s="1004"/>
      <c r="AJ24" s="1004"/>
      <c r="AK24" s="1004"/>
      <c r="AL24" s="1004"/>
      <c r="AM24" s="1005"/>
      <c r="AN24" s="46"/>
      <c r="AO24" s="42"/>
      <c r="AP24" s="41"/>
      <c r="AQ24" s="113"/>
      <c r="AR24" s="41"/>
      <c r="AS24" s="114"/>
      <c r="AT24" s="46"/>
      <c r="AU24" s="42"/>
      <c r="AV24" s="41"/>
      <c r="AW24" s="113"/>
      <c r="AX24" s="41"/>
      <c r="AY24" s="253"/>
      <c r="AZ24" s="41"/>
      <c r="BA24" s="42"/>
      <c r="BB24" s="41"/>
      <c r="BC24" s="254"/>
      <c r="BD24" s="41"/>
      <c r="BE24" s="253"/>
      <c r="BF24" s="41"/>
      <c r="BG24" s="42"/>
      <c r="BH24" s="41"/>
      <c r="BI24" s="113"/>
      <c r="BJ24" s="41"/>
      <c r="BK24" s="43"/>
      <c r="BL24" s="113"/>
      <c r="BM24" s="42"/>
      <c r="BN24" s="41"/>
      <c r="BO24" s="113"/>
      <c r="BP24" s="41"/>
      <c r="BQ24" s="114"/>
      <c r="BR24" s="41"/>
      <c r="BS24" s="42"/>
      <c r="BT24" s="41"/>
      <c r="BU24" s="113"/>
      <c r="BV24" s="41"/>
      <c r="BW24" s="253"/>
      <c r="BX24" s="25"/>
      <c r="BY24" s="973"/>
      <c r="BZ24" s="973"/>
      <c r="CA24" s="973"/>
      <c r="CB24" s="973"/>
      <c r="CC24" s="987"/>
      <c r="CD24" s="987"/>
      <c r="CE24" s="980"/>
      <c r="CF24" s="1043"/>
      <c r="CG24" s="981"/>
      <c r="CH24" s="975"/>
      <c r="CI24" s="976"/>
    </row>
    <row r="25" spans="1:88" ht="24" customHeight="1" x14ac:dyDescent="0.2">
      <c r="B25" s="1015" t="s">
        <v>80</v>
      </c>
      <c r="C25" s="1007">
        <v>9</v>
      </c>
      <c r="D25" s="31" t="s">
        <v>586</v>
      </c>
      <c r="E25" s="28" t="str">
        <f>IF(F25="", "", IF(F25=H25, "△", IF(F25&gt;H25, "○","●")))</f>
        <v>●</v>
      </c>
      <c r="F25" s="27">
        <v>7</v>
      </c>
      <c r="G25" s="66"/>
      <c r="H25" s="27">
        <v>10</v>
      </c>
      <c r="I25" s="102" t="s">
        <v>607</v>
      </c>
      <c r="J25" s="27" t="s">
        <v>592</v>
      </c>
      <c r="K25" s="28" t="str">
        <f>IF(L25="", "", IF(L25=N25, "△", IF(L25&gt;N25, "○","●")))</f>
        <v>●</v>
      </c>
      <c r="L25" s="27">
        <v>0</v>
      </c>
      <c r="M25" s="27"/>
      <c r="N25" s="27">
        <v>7</v>
      </c>
      <c r="O25" s="102" t="s">
        <v>597</v>
      </c>
      <c r="P25" s="27" t="s">
        <v>610</v>
      </c>
      <c r="Q25" s="28" t="str">
        <f t="shared" si="9"/>
        <v>●</v>
      </c>
      <c r="R25" s="27">
        <v>0</v>
      </c>
      <c r="S25" s="27"/>
      <c r="T25" s="27">
        <v>7</v>
      </c>
      <c r="U25" s="102"/>
      <c r="V25" s="27" t="s">
        <v>633</v>
      </c>
      <c r="W25" s="28" t="str">
        <f t="shared" si="10"/>
        <v>●</v>
      </c>
      <c r="X25" s="27">
        <v>3</v>
      </c>
      <c r="Y25" s="66"/>
      <c r="Z25" s="27">
        <v>10</v>
      </c>
      <c r="AA25" s="47"/>
      <c r="AB25" s="27" t="s">
        <v>634</v>
      </c>
      <c r="AC25" s="28" t="str">
        <f>IF(AD25="", "", IF(AD25=AF25, "△", IF(AD25&gt;AF25, "○","●")))</f>
        <v>○</v>
      </c>
      <c r="AD25" s="27">
        <v>4</v>
      </c>
      <c r="AE25" s="66"/>
      <c r="AF25" s="27">
        <v>2</v>
      </c>
      <c r="AG25" s="102"/>
      <c r="AH25" s="27"/>
      <c r="AI25" s="28" t="str">
        <f>IF(AJ25="", "", IF(AJ25=AL25, "△", IF(AJ25&gt;AL25, "○","●")))</f>
        <v/>
      </c>
      <c r="AJ25" s="27"/>
      <c r="AK25" s="66"/>
      <c r="AL25" s="27"/>
      <c r="AM25" s="47"/>
      <c r="AN25" s="1027" t="str">
        <f>IF(AP25="", "", IF(AP25=AR25, "△", IF(AP25&gt;AR25, "○","●")))</f>
        <v/>
      </c>
      <c r="AO25" s="1028"/>
      <c r="AP25" s="1028"/>
      <c r="AQ25" s="1028"/>
      <c r="AR25" s="1028"/>
      <c r="AS25" s="1029"/>
      <c r="AT25" s="27" t="s">
        <v>610</v>
      </c>
      <c r="AU25" s="28" t="str">
        <f>IF(AV25="", "", IF(AV25=AX25, "△", IF(AV25&gt;AX25, "○","●")))</f>
        <v>●</v>
      </c>
      <c r="AV25" s="27">
        <v>5</v>
      </c>
      <c r="AW25" s="66"/>
      <c r="AX25" s="27">
        <v>6</v>
      </c>
      <c r="AY25" s="47" t="s">
        <v>597</v>
      </c>
      <c r="AZ25" s="27" t="s">
        <v>596</v>
      </c>
      <c r="BA25" s="28" t="str">
        <f>IF(BB25="", "", IF(BB25=BD25, "△", IF(BB25&gt;BD25, "○","●")))</f>
        <v>○</v>
      </c>
      <c r="BB25" s="27">
        <v>18</v>
      </c>
      <c r="BC25" s="36"/>
      <c r="BD25" s="27">
        <v>5</v>
      </c>
      <c r="BE25" s="47"/>
      <c r="BF25" s="27"/>
      <c r="BG25" s="28" t="str">
        <f>IF(BH25="", "", IF(BH25=BJ25, "△", IF(BH25&gt;BJ25, "○","●")))</f>
        <v/>
      </c>
      <c r="BH25" s="27"/>
      <c r="BI25" s="66"/>
      <c r="BJ25" s="27"/>
      <c r="BK25" s="102"/>
      <c r="BL25" s="66" t="s">
        <v>596</v>
      </c>
      <c r="BM25" s="28" t="str">
        <f>IF(BN25="", "", IF(BN25=BP25, "△", IF(BN25&gt;BP25, "○","●")))</f>
        <v>○</v>
      </c>
      <c r="BN25" s="27">
        <v>13</v>
      </c>
      <c r="BO25" s="66"/>
      <c r="BP25" s="27">
        <v>2</v>
      </c>
      <c r="BQ25" s="102"/>
      <c r="BR25" s="35"/>
      <c r="BS25" s="28" t="str">
        <f>IF(BT25="", "", IF(BT25=BV25, "△", IF(BT25&gt;BV25, "○","●")))</f>
        <v/>
      </c>
      <c r="BT25" s="27"/>
      <c r="BU25" s="66"/>
      <c r="BV25" s="27"/>
      <c r="BW25" s="47"/>
      <c r="BX25" s="38"/>
      <c r="BY25" s="973">
        <f>BZ25+CA25+CB25</f>
        <v>12</v>
      </c>
      <c r="BZ25" s="973">
        <f>COUNTIF(D25:BW27,"○")</f>
        <v>5</v>
      </c>
      <c r="CA25" s="973">
        <f>COUNTIF(D25:BW27,"●")</f>
        <v>7</v>
      </c>
      <c r="CB25" s="973">
        <f>COUNTIF(D25:BW27,"△")</f>
        <v>0</v>
      </c>
      <c r="CC25" s="987">
        <f>SUM(F25:F27,R25:R27,L25:L27,X25:X27,BT25:BT27,AP25:AP27,BH25:BH27,AV25:AV27,AD25:AD27,BB25:BB27,AJ25:AJ27,BN25:BN27)</f>
        <v>75</v>
      </c>
      <c r="CD25" s="987">
        <f>SUM(H25:H27,T25:T27,N25:N27,Z25:Z27,BV25:BV27,AR25:AR27,BJ25:BJ27,AX25:AX27,AF25:AF27,BD25:BD27,AL25:AL27,BP25:BP27)</f>
        <v>74</v>
      </c>
      <c r="CE25" s="979">
        <f>SUM(CC25-CD25)</f>
        <v>1</v>
      </c>
      <c r="CF25" s="1042" t="str">
        <f>B25</f>
        <v>中津川シニア</v>
      </c>
      <c r="CG25" s="981">
        <f>IF(ISERROR(BZ25/BY25-CB25),"",BZ25/(BY25-CB25))</f>
        <v>0.41666666666666669</v>
      </c>
      <c r="CH25" s="974">
        <f>(BZ25*2)+(CB25*1)</f>
        <v>10</v>
      </c>
      <c r="CI25" s="976">
        <f>IF(ISBLANK(CH25),"",RANK(CH25,$CH$7:$CH$42))</f>
        <v>8</v>
      </c>
    </row>
    <row r="26" spans="1:88" ht="24" customHeight="1" x14ac:dyDescent="0.2">
      <c r="B26" s="1016"/>
      <c r="C26" s="1007"/>
      <c r="D26" s="31" t="s">
        <v>592</v>
      </c>
      <c r="E26" s="28" t="str">
        <f>IF(F26="", "", IF(F26=H26, "△", IF(F26&gt;H26, "○","●")))</f>
        <v>●</v>
      </c>
      <c r="F26" s="27">
        <v>3</v>
      </c>
      <c r="G26" s="66"/>
      <c r="H26" s="27">
        <v>5</v>
      </c>
      <c r="I26" s="102" t="s">
        <v>597</v>
      </c>
      <c r="J26" s="27"/>
      <c r="K26" s="28" t="str">
        <f>IF(L26="", "", IF(L26=N26, "△", IF(L26&gt;N26, "○","●")))</f>
        <v/>
      </c>
      <c r="L26" s="27"/>
      <c r="M26" s="27"/>
      <c r="N26" s="27"/>
      <c r="O26" s="102"/>
      <c r="P26" s="27" t="s">
        <v>735</v>
      </c>
      <c r="Q26" s="28" t="s">
        <v>743</v>
      </c>
      <c r="R26" s="27">
        <v>0</v>
      </c>
      <c r="S26" s="27"/>
      <c r="T26" s="27">
        <v>16</v>
      </c>
      <c r="U26" s="102"/>
      <c r="V26" s="27"/>
      <c r="W26" s="28" t="str">
        <f t="shared" si="10"/>
        <v/>
      </c>
      <c r="X26" s="27"/>
      <c r="Y26" s="66"/>
      <c r="Z26" s="27"/>
      <c r="AA26" s="30"/>
      <c r="AB26" s="27" t="s">
        <v>735</v>
      </c>
      <c r="AC26" s="28" t="str">
        <f>IF(AD26="", "", IF(AD26=AF26, "△", IF(AD26&gt;AF26, "○","●")))</f>
        <v>○</v>
      </c>
      <c r="AD26" s="27">
        <v>5</v>
      </c>
      <c r="AE26" s="66"/>
      <c r="AF26" s="27">
        <v>3</v>
      </c>
      <c r="AG26" s="102"/>
      <c r="AH26" s="27"/>
      <c r="AI26" s="28" t="str">
        <f>IF(AJ26="", "", IF(AJ26=AL26, "△", IF(AJ26&gt;AL26, "○","●")))</f>
        <v/>
      </c>
      <c r="AJ26" s="27"/>
      <c r="AK26" s="66"/>
      <c r="AL26" s="27"/>
      <c r="AM26" s="47"/>
      <c r="AN26" s="1027"/>
      <c r="AO26" s="1028"/>
      <c r="AP26" s="1028"/>
      <c r="AQ26" s="1028"/>
      <c r="AR26" s="1028"/>
      <c r="AS26" s="1029"/>
      <c r="AT26" s="27"/>
      <c r="AU26" s="28" t="str">
        <f>IF(AV26="", "", IF(AV26=AX26, "△", IF(AV26&gt;AX26, "○","●")))</f>
        <v/>
      </c>
      <c r="AV26" s="27"/>
      <c r="AW26" s="66"/>
      <c r="AX26" s="27"/>
      <c r="AY26" s="47"/>
      <c r="AZ26" s="27" t="s">
        <v>651</v>
      </c>
      <c r="BA26" s="28" t="str">
        <f>IF(BB26="", "", IF(BB26=BD26, "△", IF(BB26&gt;BD26, "○","●")))</f>
        <v>○</v>
      </c>
      <c r="BB26" s="27">
        <v>17</v>
      </c>
      <c r="BC26" s="36" t="s">
        <v>597</v>
      </c>
      <c r="BD26" s="27">
        <v>1</v>
      </c>
      <c r="BE26" s="47"/>
      <c r="BF26" s="27"/>
      <c r="BG26" s="28" t="str">
        <f>IF(BH26="", "", IF(BH26=BJ26, "△", IF(BH26&gt;BJ26, "○","●")))</f>
        <v/>
      </c>
      <c r="BH26" s="27"/>
      <c r="BI26" s="66"/>
      <c r="BJ26" s="27"/>
      <c r="BK26" s="30"/>
      <c r="BL26" s="66"/>
      <c r="BM26" s="28" t="str">
        <f>IF(BN26="", "", IF(BN26=BP26, "△", IF(BN26&gt;BP26, "○","●")))</f>
        <v/>
      </c>
      <c r="BN26" s="27"/>
      <c r="BO26" s="66"/>
      <c r="BP26" s="27"/>
      <c r="BQ26" s="102"/>
      <c r="BR26" s="27"/>
      <c r="BS26" s="28" t="str">
        <f>IF(BT26="", "", IF(BT26=BV26, "△", IF(BT26&gt;BV26, "○","●")))</f>
        <v/>
      </c>
      <c r="BT26" s="27"/>
      <c r="BU26" s="66"/>
      <c r="BV26" s="27"/>
      <c r="BW26" s="47"/>
      <c r="BX26" s="38"/>
      <c r="BY26" s="973"/>
      <c r="BZ26" s="973"/>
      <c r="CA26" s="973"/>
      <c r="CB26" s="973"/>
      <c r="CC26" s="987"/>
      <c r="CD26" s="987"/>
      <c r="CE26" s="980"/>
      <c r="CF26" s="1043"/>
      <c r="CG26" s="981"/>
      <c r="CH26" s="975"/>
      <c r="CI26" s="976"/>
    </row>
    <row r="27" spans="1:88" ht="24" customHeight="1" x14ac:dyDescent="0.2">
      <c r="B27" s="1016"/>
      <c r="C27" s="1008"/>
      <c r="D27" s="31"/>
      <c r="E27" s="28"/>
      <c r="F27" s="27"/>
      <c r="G27" s="66"/>
      <c r="H27" s="27"/>
      <c r="I27" s="102"/>
      <c r="J27" s="27"/>
      <c r="K27" s="28"/>
      <c r="L27" s="27"/>
      <c r="M27" s="27"/>
      <c r="N27" s="27"/>
      <c r="O27" s="102"/>
      <c r="P27" s="27"/>
      <c r="Q27" s="28"/>
      <c r="R27" s="27"/>
      <c r="S27" s="27"/>
      <c r="T27" s="27"/>
      <c r="U27" s="102"/>
      <c r="V27" s="27"/>
      <c r="W27" s="28"/>
      <c r="X27" s="27"/>
      <c r="Y27" s="66"/>
      <c r="Z27" s="27"/>
      <c r="AA27" s="30"/>
      <c r="AB27" s="27"/>
      <c r="AC27" s="28"/>
      <c r="AD27" s="27"/>
      <c r="AE27" s="66"/>
      <c r="AF27" s="27"/>
      <c r="AG27" s="102"/>
      <c r="AH27" s="27"/>
      <c r="AI27" s="28"/>
      <c r="AJ27" s="27"/>
      <c r="AK27" s="66"/>
      <c r="AL27" s="27"/>
      <c r="AM27" s="47"/>
      <c r="AN27" s="1027"/>
      <c r="AO27" s="1028"/>
      <c r="AP27" s="1028"/>
      <c r="AQ27" s="1028"/>
      <c r="AR27" s="1028"/>
      <c r="AS27" s="1029"/>
      <c r="AT27" s="27"/>
      <c r="AU27" s="28"/>
      <c r="AV27" s="27"/>
      <c r="AW27" s="66"/>
      <c r="AX27" s="27"/>
      <c r="AY27" s="47"/>
      <c r="AZ27" s="27"/>
      <c r="BA27" s="28"/>
      <c r="BB27" s="27"/>
      <c r="BC27" s="36"/>
      <c r="BD27" s="27"/>
      <c r="BE27" s="47"/>
      <c r="BF27" s="27"/>
      <c r="BG27" s="28"/>
      <c r="BH27" s="27"/>
      <c r="BI27" s="66"/>
      <c r="BJ27" s="27"/>
      <c r="BK27" s="30"/>
      <c r="BL27" s="66"/>
      <c r="BM27" s="28"/>
      <c r="BN27" s="27"/>
      <c r="BO27" s="66"/>
      <c r="BP27" s="27"/>
      <c r="BQ27" s="102"/>
      <c r="BR27" s="27"/>
      <c r="BS27" s="28"/>
      <c r="BT27" s="27"/>
      <c r="BU27" s="66"/>
      <c r="BV27" s="27"/>
      <c r="BW27" s="47"/>
      <c r="BX27" s="38"/>
      <c r="BY27" s="973"/>
      <c r="BZ27" s="973"/>
      <c r="CA27" s="973"/>
      <c r="CB27" s="973"/>
      <c r="CC27" s="987"/>
      <c r="CD27" s="987"/>
      <c r="CE27" s="980"/>
      <c r="CF27" s="1043"/>
      <c r="CG27" s="981"/>
      <c r="CH27" s="975"/>
      <c r="CI27" s="976"/>
    </row>
    <row r="28" spans="1:88" ht="24" customHeight="1" x14ac:dyDescent="0.2">
      <c r="B28" s="1032" t="s">
        <v>680</v>
      </c>
      <c r="C28" s="1012">
        <v>6</v>
      </c>
      <c r="D28" s="59" t="s">
        <v>633</v>
      </c>
      <c r="E28" s="51" t="str">
        <f t="shared" si="6"/>
        <v>●</v>
      </c>
      <c r="F28" s="29">
        <v>1</v>
      </c>
      <c r="G28" s="221"/>
      <c r="H28" s="29">
        <v>12</v>
      </c>
      <c r="I28" s="119" t="s">
        <v>607</v>
      </c>
      <c r="J28" s="55" t="s">
        <v>586</v>
      </c>
      <c r="K28" s="51" t="str">
        <f t="shared" si="5"/>
        <v>△</v>
      </c>
      <c r="L28" s="29">
        <v>5</v>
      </c>
      <c r="M28" s="29"/>
      <c r="N28" s="29">
        <v>5</v>
      </c>
      <c r="O28" s="119"/>
      <c r="P28" s="29" t="s">
        <v>609</v>
      </c>
      <c r="Q28" s="51" t="str">
        <f>IF(R28="", "", IF(R28=T28, "△", IF(R28&gt;T28, "○","●")))</f>
        <v>●</v>
      </c>
      <c r="R28" s="29">
        <v>2</v>
      </c>
      <c r="S28" s="29"/>
      <c r="T28" s="29">
        <v>9</v>
      </c>
      <c r="U28" s="221" t="s">
        <v>607</v>
      </c>
      <c r="V28" s="29" t="s">
        <v>586</v>
      </c>
      <c r="W28" s="51" t="str">
        <f>IF(X28="", "", IF(X28=Z28, "△", IF(X28&gt;Z28, "○","●")))</f>
        <v>●</v>
      </c>
      <c r="X28" s="29">
        <v>5</v>
      </c>
      <c r="Y28" s="221"/>
      <c r="Z28" s="29">
        <v>6</v>
      </c>
      <c r="AA28" s="52"/>
      <c r="AB28" s="29" t="s">
        <v>592</v>
      </c>
      <c r="AC28" s="51" t="str">
        <f t="shared" si="7"/>
        <v>●</v>
      </c>
      <c r="AD28" s="29">
        <v>5</v>
      </c>
      <c r="AE28" s="221"/>
      <c r="AF28" s="29">
        <v>6</v>
      </c>
      <c r="AG28" s="119"/>
      <c r="AH28" s="55" t="s">
        <v>596</v>
      </c>
      <c r="AI28" s="51" t="str">
        <f>IF(AJ28="", "", IF(AJ28=AL28, "△", IF(AJ28&gt;AL28, "○","●")))</f>
        <v>●</v>
      </c>
      <c r="AJ28" s="29">
        <v>6</v>
      </c>
      <c r="AK28" s="221"/>
      <c r="AL28" s="29">
        <v>8</v>
      </c>
      <c r="AM28" s="63" t="s">
        <v>607</v>
      </c>
      <c r="AN28" s="29" t="s">
        <v>610</v>
      </c>
      <c r="AO28" s="51" t="str">
        <f>IF(AP28="", "", IF(AP28=AR28, "△", IF(AP28&gt;AR28, "○","●")))</f>
        <v>○</v>
      </c>
      <c r="AP28" s="29">
        <v>6</v>
      </c>
      <c r="AQ28" s="221" t="s">
        <v>597</v>
      </c>
      <c r="AR28" s="29">
        <v>5</v>
      </c>
      <c r="AS28" s="221"/>
      <c r="AT28" s="1018" t="str">
        <f>IF(AV28="", "", IF(AV28=AX28, "△", IF(AV28&gt;AX28, "○","●")))</f>
        <v/>
      </c>
      <c r="AU28" s="1019"/>
      <c r="AV28" s="1019"/>
      <c r="AW28" s="1019"/>
      <c r="AX28" s="1019"/>
      <c r="AY28" s="1020"/>
      <c r="AZ28" s="55" t="s">
        <v>633</v>
      </c>
      <c r="BA28" s="51" t="str">
        <f>IF(BB28="", "", IF(BB28=BD28, "△", IF(BB28&gt;BD28, "○","●")))</f>
        <v>○</v>
      </c>
      <c r="BB28" s="29">
        <v>5</v>
      </c>
      <c r="BC28" s="52"/>
      <c r="BD28" s="29">
        <v>4</v>
      </c>
      <c r="BE28" s="63"/>
      <c r="BF28" s="55" t="s">
        <v>596</v>
      </c>
      <c r="BG28" s="51" t="str">
        <f>IF(BH28="", "", IF(BH28=BJ28, "△", IF(BH28&gt;BJ28, "○","●")))</f>
        <v>△</v>
      </c>
      <c r="BH28" s="29">
        <v>8</v>
      </c>
      <c r="BI28" s="221"/>
      <c r="BJ28" s="29">
        <v>8</v>
      </c>
      <c r="BK28" s="63"/>
      <c r="BL28" s="221"/>
      <c r="BM28" s="51" t="str">
        <f>IF(BN28="", "", IF(BN28=BP28, "△", IF(BN28&gt;BP28, "○","●")))</f>
        <v/>
      </c>
      <c r="BN28" s="29"/>
      <c r="BO28" s="221"/>
      <c r="BP28" s="29"/>
      <c r="BQ28" s="119"/>
      <c r="BR28" s="55"/>
      <c r="BS28" s="51" t="str">
        <f>IF(BT28="", "", IF(BT28=BV28, "△", IF(BT28&gt;BV28, "○","●")))</f>
        <v/>
      </c>
      <c r="BT28" s="29"/>
      <c r="BU28" s="221"/>
      <c r="BV28" s="29"/>
      <c r="BW28" s="63"/>
      <c r="BX28" s="38"/>
      <c r="BY28" s="973">
        <f>BZ28+CA28+CB28</f>
        <v>18</v>
      </c>
      <c r="BZ28" s="973">
        <f>COUNTIF(D28:BW30,"○")</f>
        <v>6</v>
      </c>
      <c r="CA28" s="973">
        <f>COUNTIF(D28:BW30,"●")</f>
        <v>10</v>
      </c>
      <c r="CB28" s="973">
        <f>COUNTIF(D28:BW30,"△")</f>
        <v>2</v>
      </c>
      <c r="CC28" s="987">
        <f>SUM(F28:F30,R28:R30,L28:L30,X28:X30,BT28:BT30,AP28:AP30,BH28:BH30,AV28:AV30,AD28:AD30,BB28:BB30,AJ28:AJ30,BN28:BN30)</f>
        <v>84</v>
      </c>
      <c r="CD28" s="987">
        <f>SUM(H28:H30,T28:T30,N28:N30,Z28:Z30,BV28:BV30,AR28:AR30,BJ28:BJ30,AX28:AX30,AF28:AF30,BD28:BD30,AL28:AL30,BP28:BP30)</f>
        <v>135</v>
      </c>
      <c r="CE28" s="979">
        <f>SUM(CC28-CD28)</f>
        <v>-51</v>
      </c>
      <c r="CF28" s="1030" t="str">
        <f>B28</f>
        <v>シニア岐南
バッティング</v>
      </c>
      <c r="CG28" s="981">
        <f>IF(ISERROR(BZ28/BY28-CB28),"",BZ28/(BY28-CB28))</f>
        <v>0.375</v>
      </c>
      <c r="CH28" s="974">
        <f>(BZ28*2)+(CB28*1)</f>
        <v>14</v>
      </c>
      <c r="CI28" s="976">
        <f>IF(ISBLANK(CH28),"",RANK(CH28,$CH$7:$CH$42))</f>
        <v>4</v>
      </c>
    </row>
    <row r="29" spans="1:88" ht="24" customHeight="1" x14ac:dyDescent="0.2">
      <c r="B29" s="1033"/>
      <c r="C29" s="1013"/>
      <c r="D29" s="31" t="s">
        <v>590</v>
      </c>
      <c r="E29" s="28" t="str">
        <f t="shared" si="6"/>
        <v>●</v>
      </c>
      <c r="F29" s="27">
        <v>3</v>
      </c>
      <c r="G29" s="66"/>
      <c r="H29" s="27">
        <v>9</v>
      </c>
      <c r="I29" s="102" t="s">
        <v>607</v>
      </c>
      <c r="J29" s="27" t="s">
        <v>592</v>
      </c>
      <c r="K29" s="28" t="str">
        <f t="shared" si="5"/>
        <v>●</v>
      </c>
      <c r="L29" s="27">
        <v>1</v>
      </c>
      <c r="M29" s="27"/>
      <c r="N29" s="27">
        <v>9</v>
      </c>
      <c r="O29" s="102" t="s">
        <v>597</v>
      </c>
      <c r="P29" s="27" t="s">
        <v>733</v>
      </c>
      <c r="Q29" s="28" t="s">
        <v>742</v>
      </c>
      <c r="R29" s="27">
        <v>0</v>
      </c>
      <c r="S29" s="27"/>
      <c r="T29" s="27">
        <v>18</v>
      </c>
      <c r="U29" s="102"/>
      <c r="V29" s="27" t="s">
        <v>669</v>
      </c>
      <c r="W29" s="28" t="str">
        <f>IF(X29="", "", IF(X29=Z29, "△", IF(X29&gt;Z29, "○","●")))</f>
        <v>○</v>
      </c>
      <c r="X29" s="27">
        <v>5</v>
      </c>
      <c r="Y29" s="66"/>
      <c r="Z29" s="27">
        <v>4</v>
      </c>
      <c r="AA29" s="30"/>
      <c r="AB29" s="27" t="s">
        <v>719</v>
      </c>
      <c r="AC29" s="28" t="s">
        <v>720</v>
      </c>
      <c r="AD29" s="27">
        <v>3</v>
      </c>
      <c r="AE29" s="66"/>
      <c r="AF29" s="27">
        <v>10</v>
      </c>
      <c r="AG29" s="102"/>
      <c r="AH29" s="27" t="s">
        <v>719</v>
      </c>
      <c r="AI29" s="51" t="str">
        <f>IF(AJ29="", "", IF(AJ29=AL29, "△", IF(AJ29&gt;AL29, "○","●")))</f>
        <v>○</v>
      </c>
      <c r="AJ29" s="27">
        <v>5</v>
      </c>
      <c r="AK29" s="66" t="s">
        <v>721</v>
      </c>
      <c r="AL29" s="27">
        <v>0</v>
      </c>
      <c r="AM29" s="47"/>
      <c r="AN29" s="27"/>
      <c r="AO29" s="28" t="str">
        <f>IF(AP29="", "", IF(AP29=AR29, "△", IF(AP29&gt;AR29, "○","●")))</f>
        <v/>
      </c>
      <c r="AP29" s="27"/>
      <c r="AQ29" s="66"/>
      <c r="AR29" s="27"/>
      <c r="AS29" s="102"/>
      <c r="AT29" s="1021"/>
      <c r="AU29" s="1022"/>
      <c r="AV29" s="1022"/>
      <c r="AW29" s="1022"/>
      <c r="AX29" s="1022"/>
      <c r="AY29" s="1023"/>
      <c r="AZ29" s="27" t="s">
        <v>747</v>
      </c>
      <c r="BA29" s="51" t="str">
        <f>IF(BB29="", "", IF(BB29=BD29, "△", IF(BB29&gt;BD29, "○","●")))</f>
        <v>○</v>
      </c>
      <c r="BB29" s="27">
        <v>15</v>
      </c>
      <c r="BC29" s="36"/>
      <c r="BD29" s="27">
        <v>4</v>
      </c>
      <c r="BE29" s="47"/>
      <c r="BF29" s="27"/>
      <c r="BG29" s="28" t="str">
        <f>IF(BH29="", "", IF(BH29=BJ29, "△", IF(BH29&gt;BJ29, "○","●")))</f>
        <v/>
      </c>
      <c r="BH29" s="27"/>
      <c r="BI29" s="66"/>
      <c r="BJ29" s="27"/>
      <c r="BK29" s="30"/>
      <c r="BL29" s="66"/>
      <c r="BM29" s="28" t="str">
        <f>IF(BN29="", "", IF(BN29=BP29, "△", IF(BN29&gt;BP29, "○","●")))</f>
        <v/>
      </c>
      <c r="BN29" s="27"/>
      <c r="BO29" s="66"/>
      <c r="BP29" s="27"/>
      <c r="BQ29" s="102"/>
      <c r="BR29" s="27"/>
      <c r="BS29" s="28" t="str">
        <f>IF(BT29="", "", IF(BT29=BV29, "△", IF(BT29&gt;BV29, "○","●")))</f>
        <v/>
      </c>
      <c r="BT29" s="27"/>
      <c r="BU29" s="66"/>
      <c r="BV29" s="27"/>
      <c r="BW29" s="47"/>
      <c r="BX29" s="38"/>
      <c r="BY29" s="973"/>
      <c r="BZ29" s="973"/>
      <c r="CA29" s="973"/>
      <c r="CB29" s="973"/>
      <c r="CC29" s="987"/>
      <c r="CD29" s="987"/>
      <c r="CE29" s="980"/>
      <c r="CF29" s="1035"/>
      <c r="CG29" s="981"/>
      <c r="CH29" s="975"/>
      <c r="CI29" s="976"/>
    </row>
    <row r="30" spans="1:88" ht="24" customHeight="1" x14ac:dyDescent="0.2">
      <c r="B30" s="1034"/>
      <c r="C30" s="1014"/>
      <c r="D30" s="53" t="s">
        <v>744</v>
      </c>
      <c r="E30" s="42" t="s">
        <v>742</v>
      </c>
      <c r="F30" s="41">
        <v>0</v>
      </c>
      <c r="G30" s="113"/>
      <c r="H30" s="41">
        <v>15</v>
      </c>
      <c r="I30" s="114"/>
      <c r="J30" s="41" t="s">
        <v>745</v>
      </c>
      <c r="K30" s="51" t="str">
        <f>IF(L30="", "", IF(L30=N30, "△", IF(L30&gt;N30, "○","●")))</f>
        <v>○</v>
      </c>
      <c r="L30" s="41">
        <v>9</v>
      </c>
      <c r="M30" s="41"/>
      <c r="N30" s="41">
        <v>3</v>
      </c>
      <c r="O30" s="114"/>
      <c r="P30" s="41"/>
      <c r="Q30" s="42"/>
      <c r="R30" s="41"/>
      <c r="S30" s="41"/>
      <c r="T30" s="41"/>
      <c r="U30" s="114"/>
      <c r="V30" s="41"/>
      <c r="W30" s="42"/>
      <c r="X30" s="41"/>
      <c r="Y30" s="113"/>
      <c r="Z30" s="41"/>
      <c r="AA30" s="43"/>
      <c r="AB30" s="41"/>
      <c r="AC30" s="42"/>
      <c r="AD30" s="41"/>
      <c r="AE30" s="113"/>
      <c r="AF30" s="41"/>
      <c r="AG30" s="114"/>
      <c r="AH30" s="41"/>
      <c r="AI30" s="42"/>
      <c r="AJ30" s="41"/>
      <c r="AK30" s="113"/>
      <c r="AL30" s="41"/>
      <c r="AM30" s="253"/>
      <c r="AN30" s="41"/>
      <c r="AO30" s="42"/>
      <c r="AP30" s="41"/>
      <c r="AQ30" s="113"/>
      <c r="AR30" s="41"/>
      <c r="AS30" s="114"/>
      <c r="AT30" s="1024"/>
      <c r="AU30" s="1025"/>
      <c r="AV30" s="1025"/>
      <c r="AW30" s="1025"/>
      <c r="AX30" s="1025"/>
      <c r="AY30" s="1026"/>
      <c r="AZ30" s="41"/>
      <c r="BA30" s="42"/>
      <c r="BB30" s="41"/>
      <c r="BC30" s="254"/>
      <c r="BD30" s="41"/>
      <c r="BE30" s="253"/>
      <c r="BF30" s="41"/>
      <c r="BG30" s="42"/>
      <c r="BH30" s="41"/>
      <c r="BI30" s="113"/>
      <c r="BJ30" s="41"/>
      <c r="BK30" s="43"/>
      <c r="BL30" s="113"/>
      <c r="BM30" s="42"/>
      <c r="BN30" s="41"/>
      <c r="BO30" s="113"/>
      <c r="BP30" s="41"/>
      <c r="BQ30" s="114"/>
      <c r="BR30" s="41"/>
      <c r="BS30" s="42"/>
      <c r="BT30" s="41"/>
      <c r="BU30" s="113"/>
      <c r="BV30" s="41"/>
      <c r="BW30" s="253"/>
      <c r="BX30" s="38"/>
      <c r="BY30" s="973"/>
      <c r="BZ30" s="973"/>
      <c r="CA30" s="973"/>
      <c r="CB30" s="973"/>
      <c r="CC30" s="987"/>
      <c r="CD30" s="987"/>
      <c r="CE30" s="980"/>
      <c r="CF30" s="1036"/>
      <c r="CG30" s="981"/>
      <c r="CH30" s="975"/>
      <c r="CI30" s="976"/>
    </row>
    <row r="31" spans="1:88" ht="24" customHeight="1" x14ac:dyDescent="0.2">
      <c r="B31" s="1049" t="s">
        <v>81</v>
      </c>
      <c r="C31" s="1012">
        <v>12</v>
      </c>
      <c r="D31" s="49" t="s">
        <v>633</v>
      </c>
      <c r="E31" s="51" t="str">
        <f>IF(F31="", "", IF(F31=H31, "△", IF(F31&gt;H31, "○","●")))</f>
        <v>●</v>
      </c>
      <c r="F31" s="29">
        <v>6</v>
      </c>
      <c r="G31" s="221"/>
      <c r="H31" s="29">
        <v>9</v>
      </c>
      <c r="I31" s="119" t="s">
        <v>607</v>
      </c>
      <c r="J31" s="29" t="s">
        <v>678</v>
      </c>
      <c r="K31" s="51" t="str">
        <f>IF(L31="", "", IF(L31=N31, "△", IF(L31&gt;N31, "○","●")))</f>
        <v>●</v>
      </c>
      <c r="L31" s="29">
        <v>0</v>
      </c>
      <c r="M31" s="29"/>
      <c r="N31" s="29">
        <v>9</v>
      </c>
      <c r="O31" s="119" t="s">
        <v>597</v>
      </c>
      <c r="P31" s="29" t="s">
        <v>745</v>
      </c>
      <c r="Q31" s="51" t="s">
        <v>746</v>
      </c>
      <c r="R31" s="29">
        <v>0</v>
      </c>
      <c r="S31" s="29"/>
      <c r="T31" s="29">
        <v>10</v>
      </c>
      <c r="U31" s="119"/>
      <c r="V31" s="29" t="s">
        <v>590</v>
      </c>
      <c r="W31" s="51" t="str">
        <f>IF(X31="", "", IF(X31=Z31, "△", IF(X31&gt;Z31, "○","●")))</f>
        <v>●</v>
      </c>
      <c r="X31" s="29">
        <v>2</v>
      </c>
      <c r="Y31" s="221"/>
      <c r="Z31" s="29">
        <v>21</v>
      </c>
      <c r="AA31" s="34"/>
      <c r="AB31" s="55" t="s">
        <v>586</v>
      </c>
      <c r="AC31" s="51" t="str">
        <f>IF(AD31="", "", IF(AD31=AF31, "△", IF(AD31&gt;AF31, "○","●")))</f>
        <v>●</v>
      </c>
      <c r="AD31" s="29">
        <v>2</v>
      </c>
      <c r="AE31" s="221"/>
      <c r="AF31" s="29">
        <v>11</v>
      </c>
      <c r="AG31" s="119" t="s">
        <v>607</v>
      </c>
      <c r="AH31" s="29"/>
      <c r="AI31" s="51" t="str">
        <f>IF(AJ31="", "", IF(AJ31=AL31, "△", IF(AJ31&gt;AL31, "○","●")))</f>
        <v/>
      </c>
      <c r="AJ31" s="29"/>
      <c r="AK31" s="221"/>
      <c r="AL31" s="29"/>
      <c r="AM31" s="52"/>
      <c r="AN31" s="29" t="s">
        <v>596</v>
      </c>
      <c r="AO31" s="51" t="str">
        <f>IF(AP31="", "", IF(AP31=AR31, "△", IF(AP31&gt;AR31, "○","●")))</f>
        <v>●</v>
      </c>
      <c r="AP31" s="29">
        <v>5</v>
      </c>
      <c r="AQ31" s="221"/>
      <c r="AR31" s="29">
        <v>18</v>
      </c>
      <c r="AS31" s="119"/>
      <c r="AT31" s="55" t="s">
        <v>633</v>
      </c>
      <c r="AU31" s="51" t="str">
        <f>IF(AV31="", "", IF(AV31=AX31, "△", IF(AV31&gt;AX31, "○","●")))</f>
        <v>●</v>
      </c>
      <c r="AV31" s="29">
        <v>4</v>
      </c>
      <c r="AW31" s="221"/>
      <c r="AX31" s="29">
        <v>5</v>
      </c>
      <c r="AY31" s="63"/>
      <c r="AZ31" s="1009" t="str">
        <f>IF(BB31="", "", IF(BB31=BD31, "△", IF(BB31&gt;BD31, "○","●")))</f>
        <v/>
      </c>
      <c r="BA31" s="1010"/>
      <c r="BB31" s="1010"/>
      <c r="BC31" s="1010"/>
      <c r="BD31" s="1010"/>
      <c r="BE31" s="1011"/>
      <c r="BF31" s="29"/>
      <c r="BG31" s="51" t="str">
        <f>IF(BH31="", "", IF(BH31=BJ31, "△", IF(BH31&gt;BJ31, "○","●")))</f>
        <v/>
      </c>
      <c r="BH31" s="29"/>
      <c r="BI31" s="221"/>
      <c r="BJ31" s="29"/>
      <c r="BK31" s="34"/>
      <c r="BL31" s="255" t="s">
        <v>596</v>
      </c>
      <c r="BM31" s="51" t="str">
        <f>IF(BN31="", "", IF(BN31=BP31, "△", IF(BN31&gt;BP31, "○","●")))</f>
        <v>○</v>
      </c>
      <c r="BN31" s="29">
        <v>9</v>
      </c>
      <c r="BO31" s="221"/>
      <c r="BP31" s="29">
        <v>6</v>
      </c>
      <c r="BQ31" s="119"/>
      <c r="BR31" s="29"/>
      <c r="BS31" s="51" t="str">
        <f>IF(BT31="", "", IF(BT31=BV31, "△", IF(BT31&gt;BV31, "○","●")))</f>
        <v/>
      </c>
      <c r="BT31" s="29"/>
      <c r="BU31" s="221"/>
      <c r="BV31" s="29"/>
      <c r="BW31" s="52"/>
      <c r="BX31" s="25"/>
      <c r="BY31" s="973">
        <f>BZ31+CA31+CB31</f>
        <v>12</v>
      </c>
      <c r="BZ31" s="973">
        <f>COUNTIF(D31:BW33,"○")</f>
        <v>1</v>
      </c>
      <c r="CA31" s="973">
        <f>COUNTIF(D31:BW33,"●")</f>
        <v>11</v>
      </c>
      <c r="CB31" s="973">
        <f>COUNTIF(D31:BW33,"△")</f>
        <v>0</v>
      </c>
      <c r="CC31" s="987">
        <f>SUM(F31:F33,R31:R33,L31:L33,X31:X33,BT31:BT33,AP31:AP33,BH31:BH33,AV31:AV33,AD31:AD33,BB31:BB33,AJ31:AJ33,BN31:BN33)</f>
        <v>42</v>
      </c>
      <c r="CD31" s="987">
        <f>SUM(H31:H33,T31:T33,N31:N33,Z31:Z33,BV31:BV33,AR31:AR33,BJ31:BJ33,AX31:AX33,AF31:AF33,BD31:BD33,AL31:AL33,BP31:BP33)</f>
        <v>146</v>
      </c>
      <c r="CE31" s="1046">
        <f>SUM(CC31-CD31)</f>
        <v>-104</v>
      </c>
      <c r="CF31" s="979" t="str">
        <f>B31</f>
        <v>シニア下呂</v>
      </c>
      <c r="CG31" s="981">
        <f>IF(ISERROR(BZ31/BY31-CB31),"",BZ31/(BY31-CB31))</f>
        <v>8.3333333333333329E-2</v>
      </c>
      <c r="CH31" s="974">
        <f>(BZ31*2)+(CB31*1)</f>
        <v>2</v>
      </c>
      <c r="CI31" s="976">
        <f>IF(ISBLANK(CH31),"",RANK(CH31,$CH$7:$CH$42))</f>
        <v>9</v>
      </c>
      <c r="CJ31" s="18"/>
    </row>
    <row r="32" spans="1:88" ht="24" customHeight="1" x14ac:dyDescent="0.2">
      <c r="B32" s="1016"/>
      <c r="C32" s="1013"/>
      <c r="D32" s="31" t="s">
        <v>767</v>
      </c>
      <c r="E32" s="51" t="str">
        <f>IF(F32="", "", IF(F32=H32, "△", IF(F32&gt;H32, "○","●")))</f>
        <v>●</v>
      </c>
      <c r="F32" s="27">
        <v>2</v>
      </c>
      <c r="G32" s="66"/>
      <c r="H32" s="27">
        <v>16</v>
      </c>
      <c r="I32" s="102" t="s">
        <v>769</v>
      </c>
      <c r="J32" s="27"/>
      <c r="K32" s="28" t="str">
        <f>IF(L32="", "", IF(L32=N32, "△", IF(L32&gt;N32, "○","●")))</f>
        <v/>
      </c>
      <c r="L32" s="27"/>
      <c r="M32" s="27"/>
      <c r="N32" s="27"/>
      <c r="O32" s="102"/>
      <c r="P32" s="27"/>
      <c r="Q32" s="28" t="str">
        <f>IF(R32="", "", IF(R32=T32, "△", IF(R32&gt;T32, "○","●")))</f>
        <v/>
      </c>
      <c r="R32" s="27"/>
      <c r="S32" s="27"/>
      <c r="T32" s="27"/>
      <c r="U32" s="102"/>
      <c r="V32" s="27"/>
      <c r="W32" s="28" t="str">
        <f>IF(X32="", "", IF(X32=Z32, "△", IF(X32&gt;Z32, "○","●")))</f>
        <v/>
      </c>
      <c r="X32" s="27"/>
      <c r="Y32" s="66"/>
      <c r="Z32" s="27"/>
      <c r="AA32" s="30"/>
      <c r="AB32" s="41" t="s">
        <v>763</v>
      </c>
      <c r="AC32" s="51" t="str">
        <f>IF(AD32="", "", IF(AD32=AF32, "△", IF(AD32&gt;AF32, "○","●")))</f>
        <v>●</v>
      </c>
      <c r="AD32" s="27">
        <v>7</v>
      </c>
      <c r="AE32" s="66"/>
      <c r="AF32" s="27">
        <v>9</v>
      </c>
      <c r="AG32" s="102" t="s">
        <v>764</v>
      </c>
      <c r="AH32" s="27"/>
      <c r="AI32" s="28" t="str">
        <f>IF(AJ32="", "", IF(AJ32=AL32, "△", IF(AJ32&gt;AL32, "○","●")))</f>
        <v/>
      </c>
      <c r="AJ32" s="27"/>
      <c r="AK32" s="66"/>
      <c r="AL32" s="27"/>
      <c r="AM32" s="47"/>
      <c r="AN32" s="27" t="s">
        <v>651</v>
      </c>
      <c r="AO32" s="28" t="str">
        <f>IF(AP32="", "", IF(AP32=AR32, "△", IF(AP32&gt;AR32, "○","●")))</f>
        <v>●</v>
      </c>
      <c r="AP32" s="27">
        <v>1</v>
      </c>
      <c r="AQ32" s="66"/>
      <c r="AR32" s="27">
        <v>17</v>
      </c>
      <c r="AS32" s="102" t="s">
        <v>597</v>
      </c>
      <c r="AT32" s="27" t="s">
        <v>747</v>
      </c>
      <c r="AU32" s="28" t="s">
        <v>751</v>
      </c>
      <c r="AV32" s="27">
        <v>4</v>
      </c>
      <c r="AW32" s="66"/>
      <c r="AX32" s="27">
        <v>15</v>
      </c>
      <c r="AY32" s="47"/>
      <c r="AZ32" s="1000"/>
      <c r="BA32" s="1001"/>
      <c r="BB32" s="1001"/>
      <c r="BC32" s="1001"/>
      <c r="BD32" s="1001"/>
      <c r="BE32" s="1002"/>
      <c r="BF32" s="27"/>
      <c r="BG32" s="28" t="str">
        <f>IF(BH32="", "", IF(BH32=BJ32, "△", IF(BH32&gt;BJ32, "○","●")))</f>
        <v/>
      </c>
      <c r="BH32" s="27"/>
      <c r="BI32" s="66"/>
      <c r="BJ32" s="27"/>
      <c r="BK32" s="30"/>
      <c r="BL32" s="66"/>
      <c r="BM32" s="28" t="str">
        <f>IF(BN32="", "", IF(BN32=BP32, "△", IF(BN32&gt;BP32, "○","●")))</f>
        <v/>
      </c>
      <c r="BN32" s="27"/>
      <c r="BO32" s="66"/>
      <c r="BP32" s="27"/>
      <c r="BQ32" s="102"/>
      <c r="BR32" s="27"/>
      <c r="BS32" s="28" t="str">
        <f>IF(BT32="", "", IF(BT32=BV32, "△", IF(BT32&gt;BV32, "○","●")))</f>
        <v/>
      </c>
      <c r="BT32" s="27"/>
      <c r="BU32" s="66"/>
      <c r="BV32" s="27"/>
      <c r="BW32" s="47"/>
      <c r="BX32" s="25"/>
      <c r="BY32" s="973"/>
      <c r="BZ32" s="973"/>
      <c r="CA32" s="973"/>
      <c r="CB32" s="973"/>
      <c r="CC32" s="987"/>
      <c r="CD32" s="987"/>
      <c r="CE32" s="1047"/>
      <c r="CF32" s="980"/>
      <c r="CG32" s="981"/>
      <c r="CH32" s="975"/>
      <c r="CI32" s="976"/>
      <c r="CJ32" s="18"/>
    </row>
    <row r="33" spans="1:88" ht="24" customHeight="1" x14ac:dyDescent="0.2">
      <c r="B33" s="1017"/>
      <c r="C33" s="1014"/>
      <c r="D33" s="53"/>
      <c r="E33" s="42"/>
      <c r="F33" s="41"/>
      <c r="G33" s="113"/>
      <c r="H33" s="41"/>
      <c r="I33" s="114"/>
      <c r="J33" s="41"/>
      <c r="K33" s="42"/>
      <c r="L33" s="41"/>
      <c r="M33" s="41"/>
      <c r="N33" s="41"/>
      <c r="O33" s="114"/>
      <c r="P33" s="41"/>
      <c r="Q33" s="42"/>
      <c r="R33" s="41"/>
      <c r="S33" s="41"/>
      <c r="T33" s="41"/>
      <c r="U33" s="114"/>
      <c r="V33" s="41"/>
      <c r="W33" s="42"/>
      <c r="X33" s="41"/>
      <c r="Y33" s="113"/>
      <c r="Z33" s="41"/>
      <c r="AA33" s="43"/>
      <c r="AB33" s="41"/>
      <c r="AC33" s="42"/>
      <c r="AD33" s="41"/>
      <c r="AE33" s="113"/>
      <c r="AF33" s="41"/>
      <c r="AG33" s="114"/>
      <c r="AH33" s="41"/>
      <c r="AI33" s="42"/>
      <c r="AJ33" s="41"/>
      <c r="AK33" s="113"/>
      <c r="AL33" s="41"/>
      <c r="AM33" s="253"/>
      <c r="AN33" s="41"/>
      <c r="AO33" s="42"/>
      <c r="AP33" s="41"/>
      <c r="AQ33" s="113"/>
      <c r="AR33" s="41"/>
      <c r="AS33" s="114"/>
      <c r="AT33" s="41"/>
      <c r="AU33" s="42"/>
      <c r="AV33" s="41"/>
      <c r="AW33" s="113"/>
      <c r="AX33" s="41"/>
      <c r="AY33" s="253"/>
      <c r="AZ33" s="1003"/>
      <c r="BA33" s="1004"/>
      <c r="BB33" s="1004"/>
      <c r="BC33" s="1004"/>
      <c r="BD33" s="1004"/>
      <c r="BE33" s="1005"/>
      <c r="BF33" s="41"/>
      <c r="BG33" s="42"/>
      <c r="BH33" s="41"/>
      <c r="BI33" s="113"/>
      <c r="BJ33" s="41"/>
      <c r="BK33" s="43"/>
      <c r="BL33" s="113"/>
      <c r="BM33" s="42"/>
      <c r="BN33" s="41"/>
      <c r="BO33" s="113"/>
      <c r="BP33" s="41"/>
      <c r="BQ33" s="114"/>
      <c r="BR33" s="41"/>
      <c r="BS33" s="42"/>
      <c r="BT33" s="41"/>
      <c r="BU33" s="113"/>
      <c r="BV33" s="41"/>
      <c r="BW33" s="253"/>
      <c r="BX33" s="25"/>
      <c r="BY33" s="973"/>
      <c r="BZ33" s="973"/>
      <c r="CA33" s="973"/>
      <c r="CB33" s="973"/>
      <c r="CC33" s="987"/>
      <c r="CD33" s="987"/>
      <c r="CE33" s="1047"/>
      <c r="CF33" s="988"/>
      <c r="CG33" s="981"/>
      <c r="CH33" s="975"/>
      <c r="CI33" s="976"/>
      <c r="CJ33" s="18"/>
    </row>
    <row r="34" spans="1:88" ht="24" customHeight="1" x14ac:dyDescent="0.2">
      <c r="B34" s="1015" t="s">
        <v>76</v>
      </c>
      <c r="C34" s="1006">
        <v>7</v>
      </c>
      <c r="D34" s="31" t="s">
        <v>586</v>
      </c>
      <c r="E34" s="28" t="str">
        <f>IF(F34="", "", IF(F34=H34, "△", IF(F34&gt;H34, "○","●")))</f>
        <v>●</v>
      </c>
      <c r="F34" s="27">
        <v>0</v>
      </c>
      <c r="G34" s="66"/>
      <c r="H34" s="27">
        <v>14</v>
      </c>
      <c r="I34" s="102" t="s">
        <v>607</v>
      </c>
      <c r="J34" s="27" t="s">
        <v>633</v>
      </c>
      <c r="K34" s="28" t="str">
        <f>IF(L34="", "", IF(L34=N34, "△", IF(L34&gt;N34, "○","●")))</f>
        <v>●</v>
      </c>
      <c r="L34" s="27">
        <v>1</v>
      </c>
      <c r="M34" s="27"/>
      <c r="N34" s="27">
        <v>7</v>
      </c>
      <c r="O34" s="102" t="s">
        <v>607</v>
      </c>
      <c r="P34" s="27" t="s">
        <v>586</v>
      </c>
      <c r="Q34" s="28" t="str">
        <f>IF(R34="", "", IF(R34=T34, "△", IF(R34&gt;T34, "○","●")))</f>
        <v>●</v>
      </c>
      <c r="R34" s="27">
        <v>1</v>
      </c>
      <c r="S34" s="27"/>
      <c r="T34" s="27">
        <v>16</v>
      </c>
      <c r="U34" s="102"/>
      <c r="V34" s="27" t="s">
        <v>615</v>
      </c>
      <c r="W34" s="28" t="str">
        <f>IF(X34="", "", IF(X34=Z34, "△", IF(X34&gt;Z34, "○","●")))</f>
        <v>●</v>
      </c>
      <c r="X34" s="27">
        <v>3</v>
      </c>
      <c r="Y34" s="66"/>
      <c r="Z34" s="27">
        <v>10</v>
      </c>
      <c r="AA34" s="30"/>
      <c r="AB34" s="27" t="s">
        <v>596</v>
      </c>
      <c r="AC34" s="28" t="str">
        <f>IF(AD34="", "", IF(AD34=AF34, "△", IF(AD34&gt;AF34, "○","●")))</f>
        <v>●</v>
      </c>
      <c r="AD34" s="27">
        <v>2</v>
      </c>
      <c r="AE34" s="66"/>
      <c r="AF34" s="27">
        <v>9</v>
      </c>
      <c r="AG34" s="102"/>
      <c r="AH34" s="27" t="s">
        <v>633</v>
      </c>
      <c r="AI34" s="28" t="str">
        <f>IF(AJ34="", "", IF(AJ34=AL34, "△", IF(AJ34&gt;AL34, "○","●")))</f>
        <v>●</v>
      </c>
      <c r="AJ34" s="27">
        <v>8</v>
      </c>
      <c r="AK34" s="66"/>
      <c r="AL34" s="27">
        <v>10</v>
      </c>
      <c r="AM34" s="47"/>
      <c r="AN34" s="27"/>
      <c r="AO34" s="28" t="str">
        <f>IF(AP34="", "", IF(AP34=AR34, "△", IF(AP34&gt;AR34, "○","●")))</f>
        <v/>
      </c>
      <c r="AP34" s="27"/>
      <c r="AQ34" s="66"/>
      <c r="AR34" s="27"/>
      <c r="AS34" s="102"/>
      <c r="AT34" s="27" t="s">
        <v>596</v>
      </c>
      <c r="AU34" s="28" t="str">
        <f>IF(AV34="", "", IF(AV34=AX34, "△", IF(AV34&gt;AX34, "○","●")))</f>
        <v>△</v>
      </c>
      <c r="AV34" s="27">
        <v>8</v>
      </c>
      <c r="AW34" s="66"/>
      <c r="AX34" s="27">
        <v>8</v>
      </c>
      <c r="AY34" s="47"/>
      <c r="AZ34" s="27"/>
      <c r="BA34" s="28" t="str">
        <f>IF(BB34="", "", IF(BB34=BD34, "△", IF(BB34&gt;BD34, "○","●")))</f>
        <v/>
      </c>
      <c r="BB34" s="27"/>
      <c r="BC34" s="36"/>
      <c r="BD34" s="27"/>
      <c r="BE34" s="47"/>
      <c r="BF34" s="1000" t="str">
        <f>IF(BH34="", "", IF(BH34=BJ34, "△", IF(BH34&gt;BJ34, "○","●")))</f>
        <v/>
      </c>
      <c r="BG34" s="1001"/>
      <c r="BH34" s="1001"/>
      <c r="BI34" s="1001"/>
      <c r="BJ34" s="1001"/>
      <c r="BK34" s="1002"/>
      <c r="BL34" s="66"/>
      <c r="BM34" s="28" t="str">
        <f>IF(BN34="", "", IF(BN34=BP34, "△", IF(BN34&gt;BP34, "○","●")))</f>
        <v/>
      </c>
      <c r="BN34" s="27"/>
      <c r="BO34" s="66"/>
      <c r="BP34" s="27"/>
      <c r="BQ34" s="102"/>
      <c r="BR34" s="27"/>
      <c r="BS34" s="28" t="str">
        <f>IF(BT34="", "", IF(BT34=BV34, "△", IF(BT34&gt;BV34, "○","●")))</f>
        <v/>
      </c>
      <c r="BT34" s="27"/>
      <c r="BU34" s="66"/>
      <c r="BV34" s="27"/>
      <c r="BW34" s="47"/>
      <c r="BX34" s="38"/>
      <c r="BY34" s="973">
        <f>BZ34+CA34+CB34</f>
        <v>8</v>
      </c>
      <c r="BZ34" s="973">
        <f>COUNTIF(D34:BW36,"○")</f>
        <v>0</v>
      </c>
      <c r="CA34" s="973">
        <f>COUNTIF(D34:BW36,"●")</f>
        <v>7</v>
      </c>
      <c r="CB34" s="973">
        <f>COUNTIF(D34:BW36,"△")</f>
        <v>1</v>
      </c>
      <c r="CC34" s="987">
        <f>SUM(F34:F36,R34:R36,L34:L36,X34:X36,BT34:BT36,AP34:AP36,BH34:BH36,AV34:AV36,AD34:AD36,BB34:BB36,AJ34:AJ36,BN34:BN36)</f>
        <v>23</v>
      </c>
      <c r="CD34" s="987">
        <f>SUM(H34:H36,T34:T36,N34:N36,Z34:Z36,BV34:BV36,AR34:AR36,BJ34:BJ36,AX34:AX36,AF34:AF36,BD34:BD36,AL34:AL36,BP34:BP36)</f>
        <v>81</v>
      </c>
      <c r="CE34" s="979">
        <f>SUM(CC34-CD34)</f>
        <v>-58</v>
      </c>
      <c r="CF34" s="1042" t="str">
        <f>B34</f>
        <v>関シニア</v>
      </c>
      <c r="CG34" s="981">
        <f>IF(ISERROR(BZ34/BY34-CB34),"",BZ34/(BY34-CB34))</f>
        <v>0</v>
      </c>
      <c r="CH34" s="974">
        <f>(BZ34*2)+(CB34*1)</f>
        <v>1</v>
      </c>
      <c r="CI34" s="976">
        <f>IF(ISBLANK(CH34),"",RANK(CH34,$CH$7:$CH$42))</f>
        <v>10</v>
      </c>
    </row>
    <row r="35" spans="1:88" ht="24" customHeight="1" x14ac:dyDescent="0.2">
      <c r="B35" s="1015"/>
      <c r="C35" s="1007"/>
      <c r="D35" s="31"/>
      <c r="E35" s="28" t="str">
        <f>IF(F35="", "", IF(F35=H35, "△", IF(F35&gt;H35, "○","●")))</f>
        <v/>
      </c>
      <c r="F35" s="27"/>
      <c r="G35" s="66"/>
      <c r="H35" s="27"/>
      <c r="I35" s="102"/>
      <c r="J35" s="27"/>
      <c r="K35" s="28" t="str">
        <f>IF(L35="", "", IF(L35=N35, "△", IF(L35&gt;N35, "○","●")))</f>
        <v/>
      </c>
      <c r="L35" s="27"/>
      <c r="M35" s="27"/>
      <c r="N35" s="27"/>
      <c r="O35" s="102"/>
      <c r="P35" s="27"/>
      <c r="Q35" s="28" t="str">
        <f>IF(R35="", "", IF(R35=T35, "△", IF(R35&gt;T35, "○","●")))</f>
        <v/>
      </c>
      <c r="R35" s="27"/>
      <c r="S35" s="27"/>
      <c r="T35" s="27"/>
      <c r="U35" s="102"/>
      <c r="V35" s="27"/>
      <c r="W35" s="28" t="str">
        <f>IF(X35="", "", IF(X35=Z35, "△", IF(X35&gt;Z35, "○","●")))</f>
        <v/>
      </c>
      <c r="X35" s="27"/>
      <c r="Y35" s="66"/>
      <c r="Z35" s="27"/>
      <c r="AA35" s="30"/>
      <c r="AB35" s="27" t="s">
        <v>614</v>
      </c>
      <c r="AC35" s="28" t="str">
        <f>IF(AD35="", "", IF(AD35=AF35, "△", IF(AD35&gt;AF35, "○","●")))</f>
        <v>●</v>
      </c>
      <c r="AD35" s="27">
        <v>0</v>
      </c>
      <c r="AE35" s="66"/>
      <c r="AF35" s="27">
        <v>7</v>
      </c>
      <c r="AG35" s="102"/>
      <c r="AH35" s="27"/>
      <c r="AI35" s="28" t="str">
        <f>IF(AJ35="", "", IF(AJ35=AL35, "△", IF(AJ35&gt;AL35, "○","●")))</f>
        <v/>
      </c>
      <c r="AJ35" s="27"/>
      <c r="AK35" s="66"/>
      <c r="AL35" s="27"/>
      <c r="AM35" s="47"/>
      <c r="AN35" s="27"/>
      <c r="AO35" s="28" t="str">
        <f>IF(AP35="", "", IF(AP35=AR35, "△", IF(AP35&gt;AR35, "○","●")))</f>
        <v/>
      </c>
      <c r="AP35" s="27"/>
      <c r="AQ35" s="66"/>
      <c r="AR35" s="27"/>
      <c r="AS35" s="102"/>
      <c r="AT35" s="27"/>
      <c r="AU35" s="28" t="str">
        <f>IF(AV35="", "", IF(AV35=AX35, "△", IF(AV35&gt;AX35, "○","●")))</f>
        <v/>
      </c>
      <c r="AV35" s="27"/>
      <c r="AW35" s="66"/>
      <c r="AX35" s="27"/>
      <c r="AY35" s="47"/>
      <c r="AZ35" s="27"/>
      <c r="BA35" s="28" t="str">
        <f>IF(BB35="", "", IF(BB35=BD35, "△", IF(BB35&gt;BD35, "○","●")))</f>
        <v/>
      </c>
      <c r="BB35" s="27"/>
      <c r="BC35" s="36"/>
      <c r="BD35" s="27"/>
      <c r="BE35" s="47"/>
      <c r="BF35" s="1000"/>
      <c r="BG35" s="1001"/>
      <c r="BH35" s="1001"/>
      <c r="BI35" s="1001"/>
      <c r="BJ35" s="1001"/>
      <c r="BK35" s="1002"/>
      <c r="BL35" s="66"/>
      <c r="BM35" s="28" t="str">
        <f>IF(BN35="", "", IF(BN35=BP35, "△", IF(BN35&gt;BP35, "○","●")))</f>
        <v/>
      </c>
      <c r="BN35" s="27"/>
      <c r="BO35" s="66"/>
      <c r="BP35" s="27"/>
      <c r="BQ35" s="102"/>
      <c r="BR35" s="27"/>
      <c r="BS35" s="28" t="str">
        <f>IF(BT35="", "", IF(BT35=BV35, "△", IF(BT35&gt;BV35, "○","●")))</f>
        <v/>
      </c>
      <c r="BT35" s="27"/>
      <c r="BU35" s="66"/>
      <c r="BV35" s="27"/>
      <c r="BW35" s="47"/>
      <c r="BX35" s="38"/>
      <c r="BY35" s="973"/>
      <c r="BZ35" s="973"/>
      <c r="CA35" s="973"/>
      <c r="CB35" s="973"/>
      <c r="CC35" s="987"/>
      <c r="CD35" s="987"/>
      <c r="CE35" s="980"/>
      <c r="CF35" s="1043"/>
      <c r="CG35" s="981"/>
      <c r="CH35" s="975"/>
      <c r="CI35" s="976"/>
    </row>
    <row r="36" spans="1:88" ht="24" customHeight="1" x14ac:dyDescent="0.2">
      <c r="B36" s="1048"/>
      <c r="C36" s="1008"/>
      <c r="D36" s="40"/>
      <c r="E36" s="42"/>
      <c r="F36" s="41"/>
      <c r="G36" s="113"/>
      <c r="H36" s="41"/>
      <c r="I36" s="114"/>
      <c r="J36" s="41"/>
      <c r="K36" s="42" t="str">
        <f>IF(L36="", "", IF(L36=N36, "△", IF(L36&gt;N36, "○","●")))</f>
        <v/>
      </c>
      <c r="L36" s="41"/>
      <c r="M36" s="41"/>
      <c r="N36" s="41"/>
      <c r="O36" s="114"/>
      <c r="P36" s="41"/>
      <c r="Q36" s="42"/>
      <c r="R36" s="41"/>
      <c r="S36" s="41"/>
      <c r="T36" s="41"/>
      <c r="U36" s="114"/>
      <c r="V36" s="41"/>
      <c r="W36" s="42" t="str">
        <f>IF(X36="", "", IF(X36=Z36, "△", IF(X36&gt;Z36, "○","●")))</f>
        <v/>
      </c>
      <c r="X36" s="41"/>
      <c r="Y36" s="113"/>
      <c r="Z36" s="41"/>
      <c r="AA36" s="43"/>
      <c r="AB36" s="41"/>
      <c r="AC36" s="42"/>
      <c r="AD36" s="41"/>
      <c r="AE36" s="113"/>
      <c r="AF36" s="41"/>
      <c r="AG36" s="114"/>
      <c r="AH36" s="41"/>
      <c r="AI36" s="42"/>
      <c r="AJ36" s="41"/>
      <c r="AK36" s="113"/>
      <c r="AL36" s="41"/>
      <c r="AM36" s="253"/>
      <c r="AN36" s="41"/>
      <c r="AO36" s="42"/>
      <c r="AP36" s="41"/>
      <c r="AQ36" s="113"/>
      <c r="AR36" s="41"/>
      <c r="AS36" s="114"/>
      <c r="AT36" s="41"/>
      <c r="AU36" s="42"/>
      <c r="AV36" s="41"/>
      <c r="AW36" s="113"/>
      <c r="AX36" s="41"/>
      <c r="AY36" s="253"/>
      <c r="AZ36" s="41"/>
      <c r="BA36" s="42"/>
      <c r="BB36" s="41"/>
      <c r="BC36" s="254"/>
      <c r="BD36" s="41"/>
      <c r="BE36" s="253"/>
      <c r="BF36" s="1003"/>
      <c r="BG36" s="1004"/>
      <c r="BH36" s="1004"/>
      <c r="BI36" s="1004"/>
      <c r="BJ36" s="1004"/>
      <c r="BK36" s="1005"/>
      <c r="BL36" s="189"/>
      <c r="BM36" s="42"/>
      <c r="BN36" s="41"/>
      <c r="BO36" s="113"/>
      <c r="BP36" s="41"/>
      <c r="BQ36" s="114"/>
      <c r="BR36" s="41"/>
      <c r="BS36" s="42"/>
      <c r="BT36" s="41"/>
      <c r="BU36" s="113"/>
      <c r="BV36" s="41"/>
      <c r="BW36" s="253"/>
      <c r="BX36" s="38"/>
      <c r="BY36" s="973"/>
      <c r="BZ36" s="973"/>
      <c r="CA36" s="973"/>
      <c r="CB36" s="973"/>
      <c r="CC36" s="987"/>
      <c r="CD36" s="987"/>
      <c r="CE36" s="980"/>
      <c r="CF36" s="1043"/>
      <c r="CG36" s="981"/>
      <c r="CH36" s="975"/>
      <c r="CI36" s="976"/>
    </row>
    <row r="37" spans="1:88" ht="24" customHeight="1" x14ac:dyDescent="0.2">
      <c r="B37" s="1040" t="s">
        <v>79</v>
      </c>
      <c r="C37" s="1007">
        <v>11</v>
      </c>
      <c r="D37" s="31"/>
      <c r="E37" s="28" t="str">
        <f>IF(F37="", "", IF(F37=H37, "△", IF(F37&gt;H37, "○","●")))</f>
        <v/>
      </c>
      <c r="F37" s="27"/>
      <c r="G37" s="66"/>
      <c r="H37" s="27"/>
      <c r="I37" s="102"/>
      <c r="J37" s="27"/>
      <c r="K37" s="28" t="str">
        <f>IF(L37="", "", IF(L37=N37, "△", IF(L37&gt;N37, "○","●")))</f>
        <v/>
      </c>
      <c r="L37" s="27"/>
      <c r="M37" s="27"/>
      <c r="N37" s="27"/>
      <c r="O37" s="102"/>
      <c r="P37" s="27"/>
      <c r="Q37" s="28" t="str">
        <f>IF(R37="", "", IF(R37=T37, "△", IF(R37&gt;T37, "○","●")))</f>
        <v/>
      </c>
      <c r="R37" s="27"/>
      <c r="S37" s="27"/>
      <c r="T37" s="27"/>
      <c r="U37" s="102"/>
      <c r="V37" s="27"/>
      <c r="W37" s="28" t="str">
        <f>IF(X37="", "", IF(X37=Z37, "△", IF(X37&gt;Z37, "○","●")))</f>
        <v/>
      </c>
      <c r="X37" s="27"/>
      <c r="Y37" s="66"/>
      <c r="Z37" s="27"/>
      <c r="AA37" s="30"/>
      <c r="AB37" s="35"/>
      <c r="AC37" s="28" t="str">
        <f>IF(AD37="", "", IF(AD37=AF37, "△", IF(AD37&gt;AF37, "○","●")))</f>
        <v/>
      </c>
      <c r="AD37" s="27"/>
      <c r="AE37" s="66"/>
      <c r="AF37" s="27"/>
      <c r="AG37" s="102"/>
      <c r="AH37" s="35"/>
      <c r="AI37" s="28" t="str">
        <f>IF(AJ37="", "", IF(AJ37=AL37, "△", IF(AJ37&gt;AL37, "○","●")))</f>
        <v/>
      </c>
      <c r="AJ37" s="27"/>
      <c r="AK37" s="66"/>
      <c r="AL37" s="27"/>
      <c r="AM37" s="47"/>
      <c r="AN37" s="27" t="s">
        <v>679</v>
      </c>
      <c r="AO37" s="28" t="str">
        <f>IF(AP37="", "", IF(AP37=AR37, "△", IF(AP37&gt;AR37, "○","●")))</f>
        <v>●</v>
      </c>
      <c r="AP37" s="27">
        <v>2</v>
      </c>
      <c r="AQ37" s="66"/>
      <c r="AR37" s="27">
        <v>13</v>
      </c>
      <c r="AS37" s="102"/>
      <c r="AT37" s="27"/>
      <c r="AU37" s="28" t="str">
        <f>IF(AV37="", "", IF(AV37=AX37, "△", IF(AV37&gt;AX37, "○","●")))</f>
        <v/>
      </c>
      <c r="AV37" s="27"/>
      <c r="AW37" s="66"/>
      <c r="AX37" s="27"/>
      <c r="AY37" s="47"/>
      <c r="AZ37" s="27" t="s">
        <v>596</v>
      </c>
      <c r="BA37" s="28" t="str">
        <f>IF(BB37="", "", IF(BB37=BD37, "△", IF(BB37&gt;BD37, "○","●")))</f>
        <v>●</v>
      </c>
      <c r="BB37" s="27">
        <v>6</v>
      </c>
      <c r="BC37" s="36"/>
      <c r="BD37" s="27">
        <v>9</v>
      </c>
      <c r="BE37" s="36"/>
      <c r="BF37" s="35"/>
      <c r="BG37" s="28" t="str">
        <f>IF(BH37="", "", IF(BH37=BJ37, "△", IF(BH37&gt;BJ37, "○","●")))</f>
        <v/>
      </c>
      <c r="BH37" s="27"/>
      <c r="BI37" s="66"/>
      <c r="BJ37" s="27"/>
      <c r="BK37" s="30"/>
      <c r="BL37" s="1000" t="str">
        <f>IF(BN37="", "", IF(BN37=BP37, "△", IF(BN37&gt;BP37, "○","●")))</f>
        <v/>
      </c>
      <c r="BM37" s="1001"/>
      <c r="BN37" s="1001"/>
      <c r="BO37" s="1001"/>
      <c r="BP37" s="1001"/>
      <c r="BQ37" s="1002"/>
      <c r="BR37" s="27"/>
      <c r="BS37" s="28" t="str">
        <f>IF(BT37="", "", IF(BT37=BV37, "△", IF(BT37&gt;BV37, "○","●")))</f>
        <v/>
      </c>
      <c r="BT37" s="27"/>
      <c r="BU37" s="66"/>
      <c r="BV37" s="27"/>
      <c r="BW37" s="47"/>
      <c r="BX37" s="25"/>
      <c r="BY37" s="973">
        <f>BZ37+CA37+CB37</f>
        <v>2</v>
      </c>
      <c r="BZ37" s="973">
        <f>COUNTIF(D37:BW39,"○")</f>
        <v>0</v>
      </c>
      <c r="CA37" s="973">
        <f>COUNTIF(D37:BW39,"●")</f>
        <v>2</v>
      </c>
      <c r="CB37" s="973">
        <f>COUNTIF(D37:BW39,"△")</f>
        <v>0</v>
      </c>
      <c r="CC37" s="987">
        <f>SUM(F37:F39,R37:R39,L37:L39,X37:X39,BT37:BT39,AP37:AP39,BH37:BH39,AV37:AV39,AD37:AD39,BB37:BB39,AJ37:AJ39,BN37:BN39)</f>
        <v>8</v>
      </c>
      <c r="CD37" s="987">
        <f>SUM(H37:H39,T37:T39,N37:N39,Z37:Z39,BV37:BV39,AR37:AR39,BJ37:BJ39,AX37:AX39,AF37:AF39,BD37:BD39,AL37:AL39,BP37:BP39)</f>
        <v>22</v>
      </c>
      <c r="CE37" s="979">
        <f>SUM(CC37-CD37)</f>
        <v>-14</v>
      </c>
      <c r="CF37" s="1042" t="str">
        <f>B37</f>
        <v>可児シニア</v>
      </c>
      <c r="CG37" s="981">
        <f>IF(ISERROR(BZ37/BY37-CB37),"",BZ37/(BY37-CB37))</f>
        <v>0</v>
      </c>
      <c r="CH37" s="974">
        <f>(BZ37*2)+(CB37*1)</f>
        <v>0</v>
      </c>
      <c r="CI37" s="976">
        <f>IF(ISBLANK(CH37),"",RANK(CH37,$CH$7:$CH$42))</f>
        <v>11</v>
      </c>
    </row>
    <row r="38" spans="1:88" ht="24" customHeight="1" x14ac:dyDescent="0.2">
      <c r="B38" s="1040"/>
      <c r="C38" s="1007"/>
      <c r="D38" s="31"/>
      <c r="E38" s="28" t="str">
        <f>IF(F38="", "", IF(F38=H38, "△", IF(F38&gt;H38, "○","●")))</f>
        <v/>
      </c>
      <c r="F38" s="27"/>
      <c r="G38" s="66"/>
      <c r="H38" s="27"/>
      <c r="I38" s="102"/>
      <c r="J38" s="27"/>
      <c r="K38" s="28" t="str">
        <f>IF(L38="", "", IF(L38=N38, "△", IF(L38&gt;N38, "○","●")))</f>
        <v/>
      </c>
      <c r="L38" s="27"/>
      <c r="M38" s="27"/>
      <c r="N38" s="27"/>
      <c r="O38" s="102"/>
      <c r="P38" s="27"/>
      <c r="Q38" s="28" t="str">
        <f>IF(R38="", "", IF(R38=T38, "△", IF(R38&gt;T38, "○","●")))</f>
        <v/>
      </c>
      <c r="R38" s="27"/>
      <c r="S38" s="27"/>
      <c r="T38" s="27"/>
      <c r="U38" s="102"/>
      <c r="V38" s="27"/>
      <c r="W38" s="28" t="str">
        <f>IF(X38="", "", IF(X38=Z38, "△", IF(X38&gt;Z38, "○","●")))</f>
        <v/>
      </c>
      <c r="X38" s="27"/>
      <c r="Y38" s="66"/>
      <c r="Z38" s="27"/>
      <c r="AA38" s="30"/>
      <c r="AB38" s="35"/>
      <c r="AC38" s="28" t="str">
        <f>IF(AD38="", "", IF(AD38=AF38, "△", IF(AD38&gt;AF38, "○","●")))</f>
        <v/>
      </c>
      <c r="AD38" s="27"/>
      <c r="AE38" s="66"/>
      <c r="AF38" s="27"/>
      <c r="AG38" s="102"/>
      <c r="AH38" s="27"/>
      <c r="AI38" s="28" t="str">
        <f>IF(AJ38="", "", IF(AJ38=AL38, "△", IF(AJ38&gt;AL38, "○","●")))</f>
        <v/>
      </c>
      <c r="AJ38" s="27"/>
      <c r="AK38" s="66"/>
      <c r="AL38" s="27"/>
      <c r="AM38" s="47"/>
      <c r="AN38" s="27"/>
      <c r="AO38" s="28" t="str">
        <f>IF(AP38="", "", IF(AP38=AR38, "△", IF(AP38&gt;AR38, "○","●")))</f>
        <v/>
      </c>
      <c r="AP38" s="27"/>
      <c r="AQ38" s="66"/>
      <c r="AR38" s="27"/>
      <c r="AS38" s="102"/>
      <c r="AT38" s="27"/>
      <c r="AU38" s="28" t="str">
        <f>IF(AV38="", "", IF(AV38=AX38, "△", IF(AV38&gt;AX38, "○","●")))</f>
        <v/>
      </c>
      <c r="AV38" s="27"/>
      <c r="AW38" s="66"/>
      <c r="AX38" s="27"/>
      <c r="AY38" s="47"/>
      <c r="AZ38" s="27"/>
      <c r="BA38" s="28" t="str">
        <f>IF(BB38="", "", IF(BB38=BD38, "△", IF(BB38&gt;BD38, "○","●")))</f>
        <v/>
      </c>
      <c r="BB38" s="27"/>
      <c r="BC38" s="36"/>
      <c r="BD38" s="27"/>
      <c r="BE38" s="47"/>
      <c r="BF38" s="27"/>
      <c r="BG38" s="28" t="str">
        <f>IF(BH38="", "", IF(BH38=BJ38, "△", IF(BH38&gt;BJ38, "○","●")))</f>
        <v/>
      </c>
      <c r="BH38" s="27"/>
      <c r="BI38" s="66"/>
      <c r="BJ38" s="27"/>
      <c r="BK38" s="30"/>
      <c r="BL38" s="1000"/>
      <c r="BM38" s="1001"/>
      <c r="BN38" s="1001"/>
      <c r="BO38" s="1001"/>
      <c r="BP38" s="1001"/>
      <c r="BQ38" s="1002"/>
      <c r="BR38" s="27"/>
      <c r="BS38" s="28" t="str">
        <f>IF(BT38="", "", IF(BT38=BV38, "△", IF(BT38&gt;BV38, "○","●")))</f>
        <v/>
      </c>
      <c r="BT38" s="27"/>
      <c r="BU38" s="66"/>
      <c r="BV38" s="27"/>
      <c r="BW38" s="47"/>
      <c r="BX38" s="25"/>
      <c r="BY38" s="973"/>
      <c r="BZ38" s="973"/>
      <c r="CA38" s="973"/>
      <c r="CB38" s="973"/>
      <c r="CC38" s="987"/>
      <c r="CD38" s="987"/>
      <c r="CE38" s="980"/>
      <c r="CF38" s="1043"/>
      <c r="CG38" s="981"/>
      <c r="CH38" s="975"/>
      <c r="CI38" s="976"/>
    </row>
    <row r="39" spans="1:88" ht="24" customHeight="1" x14ac:dyDescent="0.2">
      <c r="B39" s="1040"/>
      <c r="C39" s="1008"/>
      <c r="D39" s="31"/>
      <c r="E39" s="28"/>
      <c r="F39" s="27"/>
      <c r="G39" s="66"/>
      <c r="H39" s="27"/>
      <c r="I39" s="102"/>
      <c r="J39" s="27"/>
      <c r="K39" s="28"/>
      <c r="L39" s="27"/>
      <c r="M39" s="27"/>
      <c r="N39" s="27"/>
      <c r="O39" s="102"/>
      <c r="P39" s="27"/>
      <c r="Q39" s="28"/>
      <c r="R39" s="27"/>
      <c r="S39" s="27"/>
      <c r="T39" s="27"/>
      <c r="U39" s="102"/>
      <c r="V39" s="27"/>
      <c r="W39" s="28"/>
      <c r="X39" s="27"/>
      <c r="Y39" s="66"/>
      <c r="Z39" s="27"/>
      <c r="AA39" s="30"/>
      <c r="AB39" s="35"/>
      <c r="AC39" s="28"/>
      <c r="AD39" s="27"/>
      <c r="AE39" s="66"/>
      <c r="AF39" s="27"/>
      <c r="AG39" s="102"/>
      <c r="AH39" s="27"/>
      <c r="AI39" s="28"/>
      <c r="AJ39" s="27"/>
      <c r="AK39" s="66"/>
      <c r="AL39" s="27"/>
      <c r="AM39" s="47"/>
      <c r="AN39" s="27"/>
      <c r="AO39" s="28"/>
      <c r="AP39" s="27"/>
      <c r="AQ39" s="66"/>
      <c r="AR39" s="27"/>
      <c r="AS39" s="102"/>
      <c r="AT39" s="27"/>
      <c r="AU39" s="28"/>
      <c r="AV39" s="27"/>
      <c r="AW39" s="66"/>
      <c r="AX39" s="27"/>
      <c r="AY39" s="47"/>
      <c r="AZ39" s="27"/>
      <c r="BA39" s="28"/>
      <c r="BB39" s="27"/>
      <c r="BC39" s="36"/>
      <c r="BD39" s="27"/>
      <c r="BE39" s="47"/>
      <c r="BF39" s="27"/>
      <c r="BG39" s="28" t="str">
        <f>IF(BH39="", "", IF(BH39=BJ39, "△", IF(BH39&gt;BJ39, "○","●")))</f>
        <v/>
      </c>
      <c r="BH39" s="28" t="str">
        <f>IF(BI39="", "", IF(BI39=BK39, "△", IF(BI39&gt;BK39, "○","●")))</f>
        <v/>
      </c>
      <c r="BI39" s="66"/>
      <c r="BJ39" s="27"/>
      <c r="BK39" s="30"/>
      <c r="BL39" s="1000"/>
      <c r="BM39" s="1001"/>
      <c r="BN39" s="1001"/>
      <c r="BO39" s="1001"/>
      <c r="BP39" s="1001"/>
      <c r="BQ39" s="1002"/>
      <c r="BR39" s="27"/>
      <c r="BS39" s="28"/>
      <c r="BT39" s="27"/>
      <c r="BU39" s="66"/>
      <c r="BV39" s="27"/>
      <c r="BW39" s="47"/>
      <c r="BX39" s="25"/>
      <c r="BY39" s="973"/>
      <c r="BZ39" s="973"/>
      <c r="CA39" s="973"/>
      <c r="CB39" s="973"/>
      <c r="CC39" s="987"/>
      <c r="CD39" s="987"/>
      <c r="CE39" s="980"/>
      <c r="CF39" s="1043"/>
      <c r="CG39" s="981"/>
      <c r="CH39" s="975"/>
      <c r="CI39" s="976"/>
    </row>
    <row r="40" spans="1:88" ht="24" customHeight="1" x14ac:dyDescent="0.2">
      <c r="B40" s="1050" t="s">
        <v>77</v>
      </c>
      <c r="C40" s="1012">
        <v>10</v>
      </c>
      <c r="D40" s="59"/>
      <c r="E40" s="51" t="str">
        <f>IF(F40="", "", IF(F40=H40, "△", IF(F40&gt;H40, "○","●")))</f>
        <v/>
      </c>
      <c r="F40" s="29"/>
      <c r="G40" s="221"/>
      <c r="H40" s="29"/>
      <c r="I40" s="119"/>
      <c r="J40" s="29"/>
      <c r="K40" s="51" t="str">
        <f>IF(L40="", "", IF(L40=N40, "△", IF(L40&gt;N40, "○","●")))</f>
        <v/>
      </c>
      <c r="L40" s="29"/>
      <c r="M40" s="29"/>
      <c r="N40" s="29"/>
      <c r="O40" s="221"/>
      <c r="P40" s="55"/>
      <c r="Q40" s="51" t="str">
        <f>IF(R40="", "", IF(R40=T40, "△", IF(R40&gt;T40, "○","●")))</f>
        <v/>
      </c>
      <c r="R40" s="29"/>
      <c r="S40" s="29"/>
      <c r="T40" s="29"/>
      <c r="U40" s="119"/>
      <c r="V40" s="55"/>
      <c r="W40" s="51" t="str">
        <f>IF(X40="", "", IF(X40=Z40, "△", IF(X40&gt;Z40, "○","●")))</f>
        <v/>
      </c>
      <c r="X40" s="29"/>
      <c r="Y40" s="221"/>
      <c r="Z40" s="29"/>
      <c r="AA40" s="63"/>
      <c r="AB40" s="29"/>
      <c r="AC40" s="51" t="str">
        <f>IF(AD40="", "", IF(AD40=AF40, "△", IF(AD40&gt;AF40, "○","●")))</f>
        <v/>
      </c>
      <c r="AD40" s="29"/>
      <c r="AE40" s="221"/>
      <c r="AF40" s="29"/>
      <c r="AG40" s="119"/>
      <c r="AH40" s="55"/>
      <c r="AI40" s="51" t="str">
        <f>IF(AJ40="", "", IF(AJ40=AL40, "△", IF(AJ40&gt;AL40, "○","●")))</f>
        <v/>
      </c>
      <c r="AJ40" s="29"/>
      <c r="AK40" s="221"/>
      <c r="AL40" s="29"/>
      <c r="AM40" s="63"/>
      <c r="AN40" s="29"/>
      <c r="AO40" s="51" t="str">
        <f>IF(AP40="", "", IF(AP40=AR40, "△", IF(AP40&gt;AR40, "○","●")))</f>
        <v/>
      </c>
      <c r="AP40" s="29"/>
      <c r="AQ40" s="221"/>
      <c r="AR40" s="29"/>
      <c r="AS40" s="119"/>
      <c r="AT40" s="29"/>
      <c r="AU40" s="51" t="str">
        <f>IF(AV40="", "", IF(AV40=AX40, "△", IF(AV40&gt;AX40, "○","●")))</f>
        <v/>
      </c>
      <c r="AV40" s="29"/>
      <c r="AW40" s="221"/>
      <c r="AX40" s="29"/>
      <c r="AY40" s="63"/>
      <c r="AZ40" s="29"/>
      <c r="BA40" s="51" t="str">
        <f>IF(BB40="", "", IF(BB40=BD40, "△", IF(BB40&gt;BD40, "○","●")))</f>
        <v/>
      </c>
      <c r="BB40" s="29"/>
      <c r="BC40" s="52"/>
      <c r="BD40" s="29"/>
      <c r="BE40" s="63"/>
      <c r="BF40" s="55"/>
      <c r="BG40" s="51" t="str">
        <f>IF(BH40="", "", IF(BH40=BJ40, "△", IF(BH40&gt;BJ40, "○","●")))</f>
        <v/>
      </c>
      <c r="BH40" s="29"/>
      <c r="BI40" s="221"/>
      <c r="BJ40" s="29"/>
      <c r="BK40" s="34"/>
      <c r="BL40" s="221"/>
      <c r="BM40" s="51" t="str">
        <f>IF(BN40="", "", IF(BN40=BP40, "△", IF(BN40&gt;BP40, "○","●")))</f>
        <v/>
      </c>
      <c r="BN40" s="29"/>
      <c r="BO40" s="221"/>
      <c r="BP40" s="29"/>
      <c r="BQ40" s="119"/>
      <c r="BR40" s="1009" t="str">
        <f>IF(BT40="", "", IF(BT40=BV40, "△", IF(BT40&gt;BV40, "○","●")))</f>
        <v/>
      </c>
      <c r="BS40" s="1010"/>
      <c r="BT40" s="1010"/>
      <c r="BU40" s="1010"/>
      <c r="BV40" s="1010"/>
      <c r="BW40" s="1011"/>
      <c r="BX40" s="25"/>
      <c r="BY40" s="973">
        <f>BZ40+CA40+CB40</f>
        <v>0</v>
      </c>
      <c r="BZ40" s="973">
        <f>COUNTIF(D40:BW42,"○")</f>
        <v>0</v>
      </c>
      <c r="CA40" s="973">
        <f>COUNTIF(D40:BW42,"●")</f>
        <v>0</v>
      </c>
      <c r="CB40" s="973">
        <f>COUNTIF(D40:BW42,"△")</f>
        <v>0</v>
      </c>
      <c r="CC40" s="987">
        <f>SUM(F40:F42,R40:R42,L40:L42,X40:X42,BT40:BT42,AP40:AP42,BH40:BH42,AV40:AV42,AD40:AD42,BB40:BB42,AJ40:AJ42,BN40:BN42)</f>
        <v>0</v>
      </c>
      <c r="CD40" s="987">
        <f>SUM(H40:H42,T40:T42,N40:N42,Z40:Z42,BV40:BV42,AR40:AR42,BJ40:BJ42,AX40:AX42,AF40:AF42,BD40:BD42,AL40:AL42,BP40:BP42)</f>
        <v>0</v>
      </c>
      <c r="CE40" s="979">
        <f>SUM(CC40-CD40)</f>
        <v>0</v>
      </c>
      <c r="CF40" s="979" t="str">
        <f>B40</f>
        <v>稲羽クラブ</v>
      </c>
      <c r="CG40" s="981" t="str">
        <f>IF(ISERROR(BZ40/BY40-CB40),"",BZ40/(BY40-CB40))</f>
        <v/>
      </c>
      <c r="CH40" s="974">
        <f>(BZ40*2)+(CB40*1)</f>
        <v>0</v>
      </c>
      <c r="CI40" s="976">
        <f>IF(ISBLANK(CH40),"",RANK(CH40,$CH$7:$CH$42))</f>
        <v>11</v>
      </c>
      <c r="CJ40" s="18"/>
    </row>
    <row r="41" spans="1:88" ht="24" customHeight="1" x14ac:dyDescent="0.2">
      <c r="B41" s="1016"/>
      <c r="C41" s="1013"/>
      <c r="D41" s="31"/>
      <c r="E41" s="28" t="str">
        <f>IF(F41="", "", IF(F41=H41, "△", IF(F41&gt;H41, "○","●")))</f>
        <v/>
      </c>
      <c r="F41" s="27"/>
      <c r="G41" s="66"/>
      <c r="H41" s="27"/>
      <c r="I41" s="102"/>
      <c r="J41" s="27"/>
      <c r="K41" s="28" t="str">
        <f>IF(L41="", "", IF(L41=N41, "△", IF(L41&gt;N41, "○","●")))</f>
        <v/>
      </c>
      <c r="L41" s="27"/>
      <c r="M41" s="27"/>
      <c r="N41" s="27"/>
      <c r="O41" s="102"/>
      <c r="P41" s="27"/>
      <c r="Q41" s="28" t="str">
        <f>IF(R41="", "", IF(R41=T41, "△", IF(R41&gt;T41, "○","●")))</f>
        <v/>
      </c>
      <c r="R41" s="27"/>
      <c r="S41" s="27"/>
      <c r="T41" s="27"/>
      <c r="U41" s="102"/>
      <c r="V41" s="27"/>
      <c r="W41" s="28" t="str">
        <f>IF(X41="", "", IF(X41=Z41, "△", IF(X41&gt;Z41, "○","●")))</f>
        <v/>
      </c>
      <c r="X41" s="27"/>
      <c r="Y41" s="66"/>
      <c r="Z41" s="27"/>
      <c r="AA41" s="47"/>
      <c r="AB41" s="27"/>
      <c r="AC41" s="28" t="str">
        <f>IF(AD41="", "", IF(AD41=AF41, "△", IF(AD41&gt;AF41, "○","●")))</f>
        <v/>
      </c>
      <c r="AD41" s="27"/>
      <c r="AE41" s="66"/>
      <c r="AF41" s="27"/>
      <c r="AG41" s="102"/>
      <c r="AH41" s="27"/>
      <c r="AI41" s="28" t="str">
        <f>IF(AJ41="", "", IF(AJ41=AL41, "△", IF(AJ41&gt;AL41, "○","●")))</f>
        <v/>
      </c>
      <c r="AJ41" s="27"/>
      <c r="AK41" s="66"/>
      <c r="AL41" s="27"/>
      <c r="AM41" s="47"/>
      <c r="AN41" s="27"/>
      <c r="AO41" s="28" t="str">
        <f>IF(AP41="", "", IF(AP41=AR41, "△", IF(AP41&gt;AR41, "○","●")))</f>
        <v/>
      </c>
      <c r="AP41" s="27"/>
      <c r="AQ41" s="66"/>
      <c r="AR41" s="27"/>
      <c r="AS41" s="102"/>
      <c r="AT41" s="27"/>
      <c r="AU41" s="28" t="str">
        <f>IF(AV41="", "", IF(AV41=AX41, "△", IF(AV41&gt;AX41, "○","●")))</f>
        <v/>
      </c>
      <c r="AV41" s="27"/>
      <c r="AW41" s="66"/>
      <c r="AX41" s="27"/>
      <c r="AY41" s="47"/>
      <c r="AZ41" s="27"/>
      <c r="BA41" s="28" t="str">
        <f>IF(BB41="", "", IF(BB41=BD41, "△", IF(BB41&gt;BD41, "○","●")))</f>
        <v/>
      </c>
      <c r="BB41" s="27"/>
      <c r="BC41" s="36"/>
      <c r="BD41" s="27"/>
      <c r="BE41" s="47"/>
      <c r="BF41" s="27"/>
      <c r="BG41" s="28" t="str">
        <f>IF(BH41="", "", IF(BH41=BJ41, "△", IF(BH41&gt;BJ41, "○","●")))</f>
        <v/>
      </c>
      <c r="BH41" s="27"/>
      <c r="BI41" s="66"/>
      <c r="BJ41" s="27"/>
      <c r="BK41" s="30"/>
      <c r="BL41" s="66"/>
      <c r="BM41" s="28" t="str">
        <f>IF(BN41="", "", IF(BN41=BP41, "△", IF(BN41&gt;BP41, "○","●")))</f>
        <v/>
      </c>
      <c r="BN41" s="27"/>
      <c r="BO41" s="66"/>
      <c r="BP41" s="27"/>
      <c r="BQ41" s="102"/>
      <c r="BR41" s="1000"/>
      <c r="BS41" s="1001"/>
      <c r="BT41" s="1001"/>
      <c r="BU41" s="1001"/>
      <c r="BV41" s="1001"/>
      <c r="BW41" s="1002"/>
      <c r="BX41" s="25"/>
      <c r="BY41" s="973"/>
      <c r="BZ41" s="973"/>
      <c r="CA41" s="973"/>
      <c r="CB41" s="973"/>
      <c r="CC41" s="987"/>
      <c r="CD41" s="987"/>
      <c r="CE41" s="980"/>
      <c r="CF41" s="980"/>
      <c r="CG41" s="981"/>
      <c r="CH41" s="975"/>
      <c r="CI41" s="976"/>
      <c r="CJ41" s="18"/>
    </row>
    <row r="42" spans="1:88" ht="24" customHeight="1" x14ac:dyDescent="0.2">
      <c r="B42" s="1017"/>
      <c r="C42" s="1014"/>
      <c r="D42" s="53"/>
      <c r="E42" s="42"/>
      <c r="F42" s="41"/>
      <c r="G42" s="113"/>
      <c r="H42" s="41"/>
      <c r="I42" s="114"/>
      <c r="J42" s="41"/>
      <c r="K42" s="42"/>
      <c r="L42" s="41"/>
      <c r="M42" s="41"/>
      <c r="N42" s="41"/>
      <c r="O42" s="114"/>
      <c r="P42" s="41"/>
      <c r="Q42" s="42"/>
      <c r="R42" s="41"/>
      <c r="S42" s="41"/>
      <c r="T42" s="41"/>
      <c r="U42" s="114"/>
      <c r="V42" s="41"/>
      <c r="W42" s="42"/>
      <c r="X42" s="41"/>
      <c r="Y42" s="113"/>
      <c r="Z42" s="41"/>
      <c r="AA42" s="253"/>
      <c r="AB42" s="41"/>
      <c r="AC42" s="42"/>
      <c r="AD42" s="41"/>
      <c r="AE42" s="113"/>
      <c r="AF42" s="41"/>
      <c r="AG42" s="114"/>
      <c r="AH42" s="41"/>
      <c r="AI42" s="42"/>
      <c r="AJ42" s="41"/>
      <c r="AK42" s="113"/>
      <c r="AL42" s="41"/>
      <c r="AM42" s="253"/>
      <c r="AN42" s="41"/>
      <c r="AO42" s="42"/>
      <c r="AP42" s="41"/>
      <c r="AQ42" s="113"/>
      <c r="AR42" s="41"/>
      <c r="AS42" s="114"/>
      <c r="AT42" s="41"/>
      <c r="AU42" s="42"/>
      <c r="AV42" s="41"/>
      <c r="AW42" s="113"/>
      <c r="AX42" s="41"/>
      <c r="AY42" s="253"/>
      <c r="AZ42" s="41"/>
      <c r="BA42" s="42"/>
      <c r="BB42" s="41"/>
      <c r="BC42" s="254"/>
      <c r="BD42" s="41"/>
      <c r="BE42" s="253"/>
      <c r="BF42" s="41"/>
      <c r="BG42" s="42"/>
      <c r="BH42" s="41"/>
      <c r="BI42" s="113"/>
      <c r="BJ42" s="41"/>
      <c r="BK42" s="43"/>
      <c r="BL42" s="113"/>
      <c r="BM42" s="42"/>
      <c r="BN42" s="41"/>
      <c r="BO42" s="113"/>
      <c r="BP42" s="41"/>
      <c r="BQ42" s="114"/>
      <c r="BR42" s="1003"/>
      <c r="BS42" s="1004"/>
      <c r="BT42" s="1004"/>
      <c r="BU42" s="1004"/>
      <c r="BV42" s="1004"/>
      <c r="BW42" s="1005"/>
      <c r="BX42" s="25"/>
      <c r="BY42" s="973"/>
      <c r="BZ42" s="973"/>
      <c r="CA42" s="973"/>
      <c r="CB42" s="973"/>
      <c r="CC42" s="987"/>
      <c r="CD42" s="987"/>
      <c r="CE42" s="980"/>
      <c r="CF42" s="988"/>
      <c r="CG42" s="981"/>
      <c r="CH42" s="975"/>
      <c r="CI42" s="976"/>
      <c r="CJ42" s="18"/>
    </row>
    <row r="43" spans="1:88" ht="27.75" customHeight="1" x14ac:dyDescent="0.2">
      <c r="A43" s="18"/>
      <c r="B43" s="256"/>
      <c r="G43" s="258"/>
      <c r="H43" s="85"/>
      <c r="I43" s="103"/>
      <c r="AL43" s="18"/>
      <c r="BG43" s="18"/>
      <c r="BY43" s="259">
        <f t="shared" ref="BY43:CE43" si="11">SUM(BY2:BY42)</f>
        <v>152</v>
      </c>
      <c r="BZ43" s="259">
        <f t="shared" si="11"/>
        <v>72</v>
      </c>
      <c r="CA43" s="260">
        <f t="shared" si="11"/>
        <v>72</v>
      </c>
      <c r="CB43" s="260">
        <f t="shared" si="11"/>
        <v>8</v>
      </c>
      <c r="CC43" s="266">
        <f t="shared" si="11"/>
        <v>918</v>
      </c>
      <c r="CD43" s="259">
        <f t="shared" si="11"/>
        <v>918</v>
      </c>
      <c r="CE43" s="260">
        <f t="shared" si="11"/>
        <v>0</v>
      </c>
      <c r="CH43" s="218"/>
    </row>
    <row r="44" spans="1:88" ht="13.5" customHeight="1" x14ac:dyDescent="0.2">
      <c r="A44" s="18"/>
      <c r="B44" s="256"/>
      <c r="AL44" s="18"/>
    </row>
    <row r="45" spans="1:88" ht="13.5" customHeight="1" x14ac:dyDescent="0.2">
      <c r="A45" s="18"/>
      <c r="B45" s="256"/>
      <c r="AL45" s="18"/>
    </row>
    <row r="46" spans="1:88" ht="29.25" customHeight="1" x14ac:dyDescent="0.2">
      <c r="AL46" s="18"/>
    </row>
    <row r="47" spans="1:88" ht="12" customHeight="1" x14ac:dyDescent="0.2">
      <c r="AL47" s="18"/>
    </row>
    <row r="48" spans="1:88" ht="23.25" customHeight="1" x14ac:dyDescent="0.2">
      <c r="AL48" s="18"/>
    </row>
    <row r="49" spans="2:87" ht="28.5" customHeight="1" x14ac:dyDescent="0.2">
      <c r="D49" s="75"/>
      <c r="F49" s="4">
        <f>SUM(F7:F46)</f>
        <v>72</v>
      </c>
      <c r="H49" s="4">
        <f>SUM(H7:H46)</f>
        <v>169</v>
      </c>
      <c r="I49" s="257">
        <f>F49-H49</f>
        <v>-97</v>
      </c>
      <c r="J49" s="75"/>
      <c r="L49" s="4">
        <f>SUM(L7:L46)</f>
        <v>72</v>
      </c>
      <c r="N49" s="4">
        <f>SUM(N7:N42)</f>
        <v>129</v>
      </c>
      <c r="O49" s="226">
        <f>L49-N49</f>
        <v>-57</v>
      </c>
      <c r="R49" s="4">
        <f>SUM(R7:R46)</f>
        <v>16</v>
      </c>
      <c r="T49" s="4">
        <f>SUM(T7:T46)</f>
        <v>155</v>
      </c>
      <c r="U49" s="257">
        <f>R49-T49</f>
        <v>-139</v>
      </c>
      <c r="V49" s="75"/>
      <c r="X49" s="4">
        <f>SUM(X7:X46)</f>
        <v>93</v>
      </c>
      <c r="Z49" s="4">
        <f>SUM(Z7:Z46)</f>
        <v>98</v>
      </c>
      <c r="AA49" s="75">
        <f>X49-Z49</f>
        <v>-5</v>
      </c>
      <c r="AB49" s="75"/>
      <c r="AD49" s="4">
        <f>SUM(AD7:AD46)</f>
        <v>149</v>
      </c>
      <c r="AE49" s="166"/>
      <c r="AF49" s="4">
        <f>SUM(AF7:AF46)</f>
        <v>80</v>
      </c>
      <c r="AG49" s="261">
        <f>AD49-AF49</f>
        <v>69</v>
      </c>
      <c r="AH49" s="75"/>
      <c r="AJ49" s="4">
        <f>SUM(AJ7:AJ46)</f>
        <v>58</v>
      </c>
      <c r="AK49" s="166"/>
      <c r="AL49" s="4">
        <f>SUM(AL7:AL46)</f>
        <v>55</v>
      </c>
      <c r="AM49" s="227">
        <f>AJ49-AL49</f>
        <v>3</v>
      </c>
      <c r="AN49" s="75"/>
      <c r="AP49" s="4">
        <f>SUM(AP7:AP46)</f>
        <v>74</v>
      </c>
      <c r="AR49" s="4">
        <f>SUM(AR7:AR46)</f>
        <v>75</v>
      </c>
      <c r="AS49" s="261">
        <f>AP49-AR49</f>
        <v>-1</v>
      </c>
      <c r="AT49" s="75"/>
      <c r="AV49" s="4">
        <f>SUM(AV7:AV46)</f>
        <v>135</v>
      </c>
      <c r="AX49" s="4">
        <f>SUM(AX7:AX46)</f>
        <v>84</v>
      </c>
      <c r="AY49" s="227">
        <f>AV49-AX49</f>
        <v>51</v>
      </c>
      <c r="AZ49" s="75"/>
      <c r="BB49" s="4">
        <f>SUM(BB7:BB46)</f>
        <v>146</v>
      </c>
      <c r="BD49" s="4">
        <f>SUM(BD7:BD46)</f>
        <v>42</v>
      </c>
      <c r="BE49" s="227">
        <f>BB49-BD49</f>
        <v>104</v>
      </c>
      <c r="BF49" s="75"/>
      <c r="BH49" s="4">
        <f>SUM(BH7:BH46)</f>
        <v>81</v>
      </c>
      <c r="BI49" s="166"/>
      <c r="BJ49" s="4">
        <f>SUM(BJ7:BJ46)</f>
        <v>23</v>
      </c>
      <c r="BK49" s="75">
        <f>BH49-BJ49</f>
        <v>58</v>
      </c>
      <c r="BL49" s="261"/>
      <c r="BN49" s="4">
        <f>SUM(BN7:BN46)</f>
        <v>22</v>
      </c>
      <c r="BP49" s="4">
        <f>SUM(BP7:BP46)</f>
        <v>8</v>
      </c>
      <c r="BQ49" s="257">
        <f>BN49-BP49</f>
        <v>14</v>
      </c>
      <c r="BR49" s="75"/>
      <c r="BT49" s="4">
        <f>SUM(BT7:BT46)</f>
        <v>0</v>
      </c>
      <c r="BV49" s="4">
        <f>SUM(BV7:BV46)</f>
        <v>0</v>
      </c>
      <c r="BW49" s="227">
        <f>BT49-BV49</f>
        <v>0</v>
      </c>
      <c r="BX49" s="75"/>
    </row>
    <row r="50" spans="2:87" ht="16.2" x14ac:dyDescent="0.2">
      <c r="AL50" s="18"/>
      <c r="BY50" s="76">
        <f t="shared" ref="BY50:CE50" si="12">SUM(BY7:BY42)</f>
        <v>152</v>
      </c>
      <c r="BZ50" s="77">
        <f t="shared" si="12"/>
        <v>72</v>
      </c>
      <c r="CA50" s="77">
        <f t="shared" si="12"/>
        <v>72</v>
      </c>
      <c r="CB50" s="77">
        <f t="shared" si="12"/>
        <v>8</v>
      </c>
      <c r="CC50" s="77">
        <f t="shared" si="12"/>
        <v>918</v>
      </c>
      <c r="CD50" s="77">
        <f t="shared" si="12"/>
        <v>918</v>
      </c>
      <c r="CE50" s="77">
        <f t="shared" si="12"/>
        <v>0</v>
      </c>
    </row>
    <row r="51" spans="2:87" x14ac:dyDescent="0.2">
      <c r="AL51" s="18"/>
      <c r="CE51">
        <f>CC50-CD50</f>
        <v>0</v>
      </c>
    </row>
    <row r="54" spans="2:87" ht="15.75" customHeight="1" x14ac:dyDescent="0.2">
      <c r="B54" s="1"/>
      <c r="C54" s="1"/>
      <c r="D54" s="1"/>
      <c r="E54" s="1"/>
      <c r="F54" s="1"/>
      <c r="G54" s="234"/>
      <c r="H54" s="1"/>
      <c r="I54" s="235"/>
      <c r="J54" s="1"/>
      <c r="K54" s="1"/>
      <c r="L54" s="1"/>
      <c r="M54" s="1"/>
      <c r="N54" s="1"/>
      <c r="O54" s="1"/>
      <c r="P54" s="12"/>
      <c r="Q54" s="1"/>
      <c r="R54" s="1"/>
      <c r="S54" s="1"/>
      <c r="T54" s="1"/>
      <c r="U54" s="235"/>
      <c r="V54" s="1"/>
      <c r="W54" s="1"/>
      <c r="X54" s="1"/>
      <c r="Y54" s="235"/>
      <c r="Z54" s="1"/>
      <c r="AA54" s="1"/>
      <c r="AB54" s="12"/>
      <c r="AC54" s="12"/>
      <c r="AD54" s="12"/>
      <c r="AE54" s="262"/>
      <c r="AF54" s="12"/>
      <c r="AG54" s="262"/>
      <c r="AH54" s="1"/>
      <c r="AI54" s="12"/>
      <c r="AJ54" s="12"/>
      <c r="AK54" s="262"/>
      <c r="AL54" s="12"/>
      <c r="AM54" s="263"/>
      <c r="AN54" s="1"/>
      <c r="AO54" s="1"/>
      <c r="AP54" s="1"/>
      <c r="AQ54" s="234"/>
      <c r="AR54" s="1"/>
      <c r="AS54" s="234"/>
      <c r="AT54" s="1"/>
      <c r="AU54" s="1"/>
      <c r="AV54" s="1"/>
      <c r="AW54" s="234"/>
      <c r="AX54" s="1"/>
      <c r="AY54" s="238"/>
      <c r="AZ54" s="1"/>
      <c r="BA54" s="1"/>
      <c r="BB54" s="1"/>
      <c r="BC54" s="238"/>
      <c r="BD54" s="1"/>
      <c r="BE54" s="238"/>
      <c r="BF54" s="1"/>
      <c r="BG54" s="12"/>
      <c r="BH54" s="12"/>
      <c r="BI54" s="262"/>
      <c r="BJ54" s="12"/>
      <c r="BK54" s="12"/>
      <c r="BL54" s="234"/>
      <c r="BM54" s="1"/>
      <c r="BN54" s="1"/>
      <c r="BO54" s="234"/>
      <c r="BP54" s="1"/>
      <c r="BQ54" s="234"/>
      <c r="BR54" s="1"/>
      <c r="BS54" s="1"/>
      <c r="BT54" s="1"/>
      <c r="BU54" s="234"/>
      <c r="BV54" s="1"/>
      <c r="BW54" s="238"/>
      <c r="BX54" s="12"/>
      <c r="BY54" s="12"/>
      <c r="BZ54" s="78"/>
      <c r="CA54" s="12"/>
      <c r="CB54" s="12"/>
      <c r="CC54" s="12"/>
      <c r="CD54" s="12"/>
      <c r="CE54" s="12"/>
      <c r="CF54" s="12"/>
      <c r="CG54" s="12"/>
      <c r="CH54" s="12"/>
      <c r="CI54" s="12"/>
    </row>
    <row r="55" spans="2:87" ht="6.75" customHeight="1" x14ac:dyDescent="0.2"/>
    <row r="57" spans="2:87" x14ac:dyDescent="0.2">
      <c r="BA57" s="79"/>
    </row>
  </sheetData>
  <sheetProtection formatCells="0" formatColumns="0" formatRows="0" insertColumns="0" insertRows="0" deleteColumns="0" deleteRows="0"/>
  <mergeCells count="193">
    <mergeCell ref="C31:C33"/>
    <mergeCell ref="BL37:BQ39"/>
    <mergeCell ref="C37:C39"/>
    <mergeCell ref="BF34:BK36"/>
    <mergeCell ref="B34:B36"/>
    <mergeCell ref="C34:C36"/>
    <mergeCell ref="B31:B33"/>
    <mergeCell ref="CB40:CB42"/>
    <mergeCell ref="CB37:CB39"/>
    <mergeCell ref="B40:B42"/>
    <mergeCell ref="BR40:BW42"/>
    <mergeCell ref="BY40:BY42"/>
    <mergeCell ref="CA37:CA39"/>
    <mergeCell ref="BZ37:BZ39"/>
    <mergeCell ref="BZ40:BZ42"/>
    <mergeCell ref="C40:C42"/>
    <mergeCell ref="CA40:CA42"/>
    <mergeCell ref="BY37:BY39"/>
    <mergeCell ref="B37:B39"/>
    <mergeCell ref="BZ34:BZ36"/>
    <mergeCell ref="CC40:CC42"/>
    <mergeCell ref="CD40:CD42"/>
    <mergeCell ref="CI19:CI21"/>
    <mergeCell ref="CI28:CI30"/>
    <mergeCell ref="CH34:CH36"/>
    <mergeCell ref="CH19:CH21"/>
    <mergeCell ref="CI22:CI24"/>
    <mergeCell ref="CI34:CI36"/>
    <mergeCell ref="CI25:CI27"/>
    <mergeCell ref="CH25:CH27"/>
    <mergeCell ref="CI37:CI39"/>
    <mergeCell ref="CH37:CH39"/>
    <mergeCell ref="CD31:CD33"/>
    <mergeCell ref="CD37:CD39"/>
    <mergeCell ref="CC37:CC39"/>
    <mergeCell ref="CC34:CC36"/>
    <mergeCell ref="CG40:CG42"/>
    <mergeCell ref="CF34:CF36"/>
    <mergeCell ref="CF40:CF42"/>
    <mergeCell ref="CE34:CE36"/>
    <mergeCell ref="CG37:CG39"/>
    <mergeCell ref="CF37:CF39"/>
    <mergeCell ref="CE37:CE39"/>
    <mergeCell ref="CH28:CH30"/>
    <mergeCell ref="CI31:CI33"/>
    <mergeCell ref="CH31:CH33"/>
    <mergeCell ref="CG34:CG36"/>
    <mergeCell ref="CE40:CE42"/>
    <mergeCell ref="CI40:CI42"/>
    <mergeCell ref="CH40:CH42"/>
    <mergeCell ref="CE28:CE30"/>
    <mergeCell ref="CG19:CG21"/>
    <mergeCell ref="CG31:CG33"/>
    <mergeCell ref="CE19:CE21"/>
    <mergeCell ref="CF28:CF30"/>
    <mergeCell ref="CE22:CE24"/>
    <mergeCell ref="CG28:CG30"/>
    <mergeCell ref="CF22:CF24"/>
    <mergeCell ref="CF19:CF21"/>
    <mergeCell ref="CE31:CE33"/>
    <mergeCell ref="CF31:CF33"/>
    <mergeCell ref="CG25:CG27"/>
    <mergeCell ref="CE25:CE27"/>
    <mergeCell ref="CG22:CG24"/>
    <mergeCell ref="CF25:CF27"/>
    <mergeCell ref="CF16:CF18"/>
    <mergeCell ref="BY34:BY36"/>
    <mergeCell ref="BZ19:BZ21"/>
    <mergeCell ref="BY19:BY21"/>
    <mergeCell ref="CD28:CD30"/>
    <mergeCell ref="CD19:CD21"/>
    <mergeCell ref="CC19:CC21"/>
    <mergeCell ref="CA31:CA33"/>
    <mergeCell ref="CA19:CA21"/>
    <mergeCell ref="CA34:CA36"/>
    <mergeCell ref="CC22:CC24"/>
    <mergeCell ref="BZ31:BZ33"/>
    <mergeCell ref="CC31:CC33"/>
    <mergeCell ref="CB31:CB33"/>
    <mergeCell ref="CD25:CD27"/>
    <mergeCell ref="CD34:CD36"/>
    <mergeCell ref="CB34:CB36"/>
    <mergeCell ref="CC25:CC27"/>
    <mergeCell ref="CB28:CB30"/>
    <mergeCell ref="CC28:CC30"/>
    <mergeCell ref="BZ25:BZ27"/>
    <mergeCell ref="CA25:CA27"/>
    <mergeCell ref="CA22:CA24"/>
    <mergeCell ref="CC16:CC18"/>
    <mergeCell ref="CD16:CD18"/>
    <mergeCell ref="CB19:CB21"/>
    <mergeCell ref="AZ31:BE33"/>
    <mergeCell ref="B7:B9"/>
    <mergeCell ref="CC7:CC9"/>
    <mergeCell ref="P13:U15"/>
    <mergeCell ref="BZ7:BZ9"/>
    <mergeCell ref="CA13:CA15"/>
    <mergeCell ref="CB7:CB9"/>
    <mergeCell ref="D7:I9"/>
    <mergeCell ref="B13:B15"/>
    <mergeCell ref="C13:C15"/>
    <mergeCell ref="BY13:BY15"/>
    <mergeCell ref="C7:C9"/>
    <mergeCell ref="CA7:CA9"/>
    <mergeCell ref="CB25:CB27"/>
    <mergeCell ref="BY28:BY30"/>
    <mergeCell ref="CA16:CA18"/>
    <mergeCell ref="BZ28:BZ30"/>
    <mergeCell ref="BZ22:BZ24"/>
    <mergeCell ref="CA28:CA30"/>
    <mergeCell ref="BZ16:BZ18"/>
    <mergeCell ref="BY31:BY33"/>
    <mergeCell ref="B10:B12"/>
    <mergeCell ref="V16:AA18"/>
    <mergeCell ref="BY16:BY18"/>
    <mergeCell ref="C10:C12"/>
    <mergeCell ref="J10:O12"/>
    <mergeCell ref="C16:C18"/>
    <mergeCell ref="B16:B18"/>
    <mergeCell ref="AH22:AM24"/>
    <mergeCell ref="AT28:AY30"/>
    <mergeCell ref="BY22:BY24"/>
    <mergeCell ref="AN25:AS27"/>
    <mergeCell ref="BY25:BY27"/>
    <mergeCell ref="B19:B21"/>
    <mergeCell ref="C19:C21"/>
    <mergeCell ref="B28:B30"/>
    <mergeCell ref="C28:C30"/>
    <mergeCell ref="C22:C24"/>
    <mergeCell ref="B22:B24"/>
    <mergeCell ref="B25:B27"/>
    <mergeCell ref="C25:C27"/>
    <mergeCell ref="AB19:AG21"/>
    <mergeCell ref="AT5:AY5"/>
    <mergeCell ref="BF5:BK5"/>
    <mergeCell ref="BY10:BY12"/>
    <mergeCell ref="BY7:BY9"/>
    <mergeCell ref="AZ5:BE5"/>
    <mergeCell ref="BY5:BY6"/>
    <mergeCell ref="BR5:BW5"/>
    <mergeCell ref="BL5:BQ5"/>
    <mergeCell ref="CD7:CD9"/>
    <mergeCell ref="CC5:CC6"/>
    <mergeCell ref="CA5:CA6"/>
    <mergeCell ref="CA10:CA12"/>
    <mergeCell ref="CB16:CB18"/>
    <mergeCell ref="CD22:CD24"/>
    <mergeCell ref="CE16:CE18"/>
    <mergeCell ref="CB22:CB24"/>
    <mergeCell ref="CE7:CE9"/>
    <mergeCell ref="CE10:CE12"/>
    <mergeCell ref="B5:B6"/>
    <mergeCell ref="BZ5:BZ6"/>
    <mergeCell ref="J5:O5"/>
    <mergeCell ref="C5:C6"/>
    <mergeCell ref="P5:U5"/>
    <mergeCell ref="V5:AA5"/>
    <mergeCell ref="D5:I5"/>
    <mergeCell ref="AB5:AG5"/>
    <mergeCell ref="AN5:AS5"/>
    <mergeCell ref="AH5:AM5"/>
    <mergeCell ref="BZ13:BZ15"/>
    <mergeCell ref="BZ10:BZ12"/>
    <mergeCell ref="CD13:CD15"/>
    <mergeCell ref="CB13:CB15"/>
    <mergeCell ref="CC13:CC15"/>
    <mergeCell ref="CB10:CB12"/>
    <mergeCell ref="CC10:CC12"/>
    <mergeCell ref="CD10:CD12"/>
    <mergeCell ref="CI5:CI6"/>
    <mergeCell ref="CB5:CB6"/>
    <mergeCell ref="CH22:CH24"/>
    <mergeCell ref="CI10:CI12"/>
    <mergeCell ref="CF5:CF6"/>
    <mergeCell ref="CH5:CH6"/>
    <mergeCell ref="CG5:CG6"/>
    <mergeCell ref="CD5:CD6"/>
    <mergeCell ref="CH13:CH15"/>
    <mergeCell ref="CE13:CE15"/>
    <mergeCell ref="CE5:CE6"/>
    <mergeCell ref="CI7:CI9"/>
    <mergeCell ref="CI13:CI15"/>
    <mergeCell ref="CG13:CG15"/>
    <mergeCell ref="CF7:CF9"/>
    <mergeCell ref="CH7:CH9"/>
    <mergeCell ref="CG7:CG9"/>
    <mergeCell ref="CI16:CI18"/>
    <mergeCell ref="CF13:CF15"/>
    <mergeCell ref="CF10:CF12"/>
    <mergeCell ref="CH10:CH12"/>
    <mergeCell ref="CG10:CG12"/>
    <mergeCell ref="CH16:CH18"/>
    <mergeCell ref="CG16:CG18"/>
  </mergeCells>
  <phoneticPr fontId="19"/>
  <printOptions horizontalCentered="1" verticalCentered="1"/>
  <pageMargins left="0.39370078740157483" right="0" top="0.19685039370078741" bottom="0" header="0" footer="0"/>
  <pageSetup paperSize="8" scale="63" pageOrder="overThenDown" orientation="landscape" horizontalDpi="4294967293" r:id="rId1"/>
  <headerFooter alignWithMargins="0">
    <oddFooter xml:space="preserve">&amp;C&amp;"ＭＳ 明朝,標準"&amp;16  </oddFooter>
  </headerFooter>
  <rowBreaks count="1" manualBreakCount="1">
    <brk id="54" min="1" max="71" man="1"/>
  </rowBreaks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indexed="42"/>
  </sheetPr>
  <dimension ref="A2:AI35"/>
  <sheetViews>
    <sheetView view="pageBreakPreview" zoomScaleNormal="100" workbookViewId="0">
      <selection activeCell="G7" sqref="G7"/>
    </sheetView>
  </sheetViews>
  <sheetFormatPr defaultRowHeight="13.2" x14ac:dyDescent="0.2"/>
  <cols>
    <col min="1" max="3" width="2.33203125" customWidth="1"/>
    <col min="4" max="4" width="2.77734375" customWidth="1"/>
    <col min="5" max="5" width="7.21875" customWidth="1"/>
    <col min="6" max="6" width="8.33203125" customWidth="1"/>
    <col min="7" max="7" width="4.88671875" customWidth="1"/>
    <col min="8" max="8" width="3.21875" customWidth="1"/>
    <col min="9" max="9" width="6.33203125" customWidth="1"/>
    <col min="10" max="10" width="8.33203125" customWidth="1"/>
    <col min="11" max="11" width="5.6640625" customWidth="1"/>
    <col min="12" max="12" width="3" customWidth="1"/>
    <col min="13" max="13" width="6.44140625" customWidth="1"/>
    <col min="14" max="14" width="8.33203125" customWidth="1"/>
    <col min="15" max="15" width="5.6640625" customWidth="1"/>
    <col min="16" max="16" width="4.109375" customWidth="1"/>
    <col min="17" max="17" width="8.21875" customWidth="1"/>
    <col min="18" max="18" width="8.33203125" customWidth="1"/>
    <col min="19" max="19" width="6" customWidth="1"/>
    <col min="20" max="20" width="3.33203125" customWidth="1"/>
    <col min="21" max="21" width="7.21875" customWidth="1"/>
    <col min="22" max="22" width="8.33203125" customWidth="1"/>
    <col min="23" max="23" width="5.6640625" customWidth="1"/>
    <col min="24" max="24" width="3.44140625" customWidth="1"/>
    <col min="25" max="25" width="6.33203125" customWidth="1"/>
    <col min="26" max="26" width="8.33203125" customWidth="1"/>
    <col min="27" max="27" width="5.6640625" customWidth="1"/>
    <col min="28" max="28" width="3" customWidth="1"/>
    <col min="29" max="29" width="7.77734375" customWidth="1"/>
    <col min="30" max="30" width="8.33203125" customWidth="1"/>
    <col min="31" max="31" width="6.44140625" customWidth="1"/>
    <col min="32" max="32" width="0.77734375" hidden="1" customWidth="1"/>
    <col min="33" max="33" width="1.21875" hidden="1" customWidth="1"/>
    <col min="34" max="34" width="1.44140625" customWidth="1"/>
    <col min="35" max="35" width="5.6640625" customWidth="1"/>
  </cols>
  <sheetData>
    <row r="2" spans="1:35" ht="16.2" x14ac:dyDescent="0.2">
      <c r="E2" s="77" t="s">
        <v>464</v>
      </c>
      <c r="M2" s="77"/>
      <c r="U2" s="77"/>
      <c r="AC2" s="77"/>
    </row>
    <row r="3" spans="1:35" x14ac:dyDescent="0.2">
      <c r="A3" s="87"/>
      <c r="B3" s="87"/>
      <c r="C3" s="87"/>
    </row>
    <row r="4" spans="1:35" ht="27" customHeight="1" x14ac:dyDescent="0.2">
      <c r="A4" s="1503" t="s">
        <v>465</v>
      </c>
      <c r="B4" s="1504"/>
      <c r="C4" s="1505"/>
      <c r="D4" s="523" t="s">
        <v>466</v>
      </c>
      <c r="E4" s="524">
        <v>42442</v>
      </c>
      <c r="F4" s="527" t="s">
        <v>576</v>
      </c>
      <c r="G4" s="526">
        <v>11</v>
      </c>
      <c r="H4" s="523" t="s">
        <v>49</v>
      </c>
      <c r="I4" s="524">
        <v>42449</v>
      </c>
      <c r="J4" s="525" t="s">
        <v>577</v>
      </c>
      <c r="K4" s="526">
        <v>6</v>
      </c>
      <c r="L4" s="523" t="s">
        <v>467</v>
      </c>
      <c r="M4" s="524">
        <v>42470</v>
      </c>
      <c r="N4" s="527" t="s">
        <v>576</v>
      </c>
      <c r="O4" s="526">
        <v>3</v>
      </c>
      <c r="P4" s="527" t="s">
        <v>105</v>
      </c>
      <c r="Q4" s="669">
        <v>42477</v>
      </c>
      <c r="R4" s="670" t="s">
        <v>578</v>
      </c>
      <c r="S4" s="670" t="s">
        <v>613</v>
      </c>
      <c r="T4" s="523" t="s">
        <v>468</v>
      </c>
      <c r="U4" s="524">
        <v>42505</v>
      </c>
      <c r="V4" s="527" t="s">
        <v>579</v>
      </c>
      <c r="W4" s="526">
        <v>10</v>
      </c>
      <c r="X4" s="527" t="s">
        <v>48</v>
      </c>
      <c r="Y4" s="524">
        <v>42533</v>
      </c>
      <c r="Z4" s="527" t="s">
        <v>578</v>
      </c>
      <c r="AA4" s="526">
        <v>10</v>
      </c>
      <c r="AB4" s="523" t="s">
        <v>469</v>
      </c>
      <c r="AC4" s="669">
        <v>42547</v>
      </c>
      <c r="AD4" s="670" t="s">
        <v>578</v>
      </c>
      <c r="AE4" s="671" t="s">
        <v>613</v>
      </c>
    </row>
    <row r="5" spans="1:35" ht="27.75" customHeight="1" x14ac:dyDescent="0.2">
      <c r="A5" s="1515"/>
      <c r="B5" s="1516"/>
      <c r="C5" s="1517"/>
      <c r="D5" s="523" t="s">
        <v>470</v>
      </c>
      <c r="E5" s="669">
        <v>42554</v>
      </c>
      <c r="F5" s="670" t="s">
        <v>551</v>
      </c>
      <c r="G5" s="671" t="s">
        <v>613</v>
      </c>
      <c r="H5" s="527" t="s">
        <v>471</v>
      </c>
      <c r="I5" s="524">
        <v>42575</v>
      </c>
      <c r="J5" s="527" t="s">
        <v>551</v>
      </c>
      <c r="K5" s="527">
        <v>5</v>
      </c>
      <c r="L5" s="523" t="s">
        <v>52</v>
      </c>
      <c r="M5" s="669">
        <v>42596</v>
      </c>
      <c r="N5" s="669" t="s">
        <v>576</v>
      </c>
      <c r="O5" s="671" t="s">
        <v>613</v>
      </c>
      <c r="P5" s="527" t="s">
        <v>472</v>
      </c>
      <c r="Q5" s="524">
        <v>42610</v>
      </c>
      <c r="R5" s="527" t="s">
        <v>576</v>
      </c>
      <c r="S5" s="527">
        <v>5</v>
      </c>
      <c r="T5" s="523" t="s">
        <v>473</v>
      </c>
      <c r="U5" s="524">
        <v>42617</v>
      </c>
      <c r="V5" s="527" t="s">
        <v>580</v>
      </c>
      <c r="W5" s="526"/>
      <c r="X5" s="523" t="s">
        <v>30</v>
      </c>
      <c r="Y5" s="962">
        <v>42631</v>
      </c>
      <c r="Z5" s="963" t="s">
        <v>579</v>
      </c>
      <c r="AA5" s="963" t="s">
        <v>732</v>
      </c>
      <c r="AB5" s="523" t="s">
        <v>474</v>
      </c>
      <c r="AC5" s="962">
        <v>42645</v>
      </c>
      <c r="AD5" s="963" t="s">
        <v>580</v>
      </c>
      <c r="AE5" s="964" t="s">
        <v>732</v>
      </c>
    </row>
    <row r="6" spans="1:35" ht="30" customHeight="1" x14ac:dyDescent="0.2">
      <c r="A6" s="1506"/>
      <c r="B6" s="1507"/>
      <c r="C6" s="1508"/>
      <c r="D6" s="527" t="s">
        <v>581</v>
      </c>
      <c r="E6" s="962">
        <v>42659</v>
      </c>
      <c r="F6" s="963" t="s">
        <v>576</v>
      </c>
      <c r="G6" s="963" t="s">
        <v>732</v>
      </c>
      <c r="H6" s="523" t="s">
        <v>582</v>
      </c>
      <c r="I6" s="528">
        <v>42666</v>
      </c>
      <c r="J6" s="527" t="s">
        <v>580</v>
      </c>
      <c r="K6" s="526"/>
      <c r="L6" s="712" t="s">
        <v>583</v>
      </c>
      <c r="M6" s="524">
        <v>42680</v>
      </c>
      <c r="N6" s="527" t="s">
        <v>578</v>
      </c>
      <c r="O6" s="518"/>
      <c r="P6" s="527" t="s">
        <v>584</v>
      </c>
      <c r="Q6" s="524">
        <v>42687</v>
      </c>
      <c r="R6" s="525" t="s">
        <v>577</v>
      </c>
      <c r="S6" s="529"/>
      <c r="T6" s="354"/>
      <c r="U6" s="354"/>
      <c r="V6" s="354"/>
      <c r="W6" s="529"/>
      <c r="X6" s="354"/>
      <c r="Y6" s="354"/>
      <c r="Z6" s="73"/>
      <c r="AA6" s="527" t="s">
        <v>475</v>
      </c>
      <c r="AB6" s="527"/>
      <c r="AC6" s="524"/>
      <c r="AD6" s="527">
        <f>SUM(G4,K4,G6,O4,S4,W4,AA4,K6,AE4,G5,K5,O5,S5,W5,AA5,AE5,O6)</f>
        <v>50</v>
      </c>
      <c r="AE6" s="530"/>
    </row>
    <row r="7" spans="1:35" ht="27.75" customHeight="1" x14ac:dyDescent="0.2">
      <c r="D7" s="531"/>
      <c r="E7" s="531"/>
      <c r="F7" s="531"/>
      <c r="G7" s="531"/>
      <c r="L7" s="713"/>
      <c r="M7" s="531"/>
      <c r="N7" s="531"/>
      <c r="O7" s="531"/>
      <c r="P7" s="18"/>
      <c r="Q7" s="532"/>
      <c r="T7" s="531"/>
      <c r="U7" s="531"/>
      <c r="V7" s="531"/>
      <c r="W7" s="531"/>
      <c r="AB7" s="531"/>
      <c r="AC7" s="531"/>
      <c r="AD7" s="531"/>
      <c r="AE7" s="531"/>
    </row>
    <row r="8" spans="1:35" ht="27.75" customHeight="1" x14ac:dyDescent="0.2">
      <c r="D8" s="531"/>
      <c r="E8" s="531"/>
      <c r="F8" s="531"/>
      <c r="G8" s="531"/>
      <c r="N8" s="18"/>
      <c r="T8" s="531"/>
      <c r="U8" s="531"/>
      <c r="V8" s="531"/>
      <c r="W8" s="531"/>
      <c r="AB8" s="531"/>
      <c r="AC8" s="531"/>
      <c r="AD8" s="531"/>
      <c r="AE8" s="531"/>
    </row>
    <row r="9" spans="1:35" ht="22.5" customHeight="1" x14ac:dyDescent="0.2">
      <c r="E9" s="77" t="s">
        <v>476</v>
      </c>
      <c r="M9" s="77"/>
      <c r="U9" s="77"/>
      <c r="W9" s="87"/>
      <c r="X9" s="87"/>
      <c r="Y9" s="87"/>
      <c r="Z9" s="87"/>
      <c r="AA9" s="87"/>
      <c r="AC9" s="77"/>
    </row>
    <row r="10" spans="1:35" ht="27" customHeight="1" x14ac:dyDescent="0.2">
      <c r="A10" s="1509" t="s">
        <v>477</v>
      </c>
      <c r="B10" s="1510"/>
      <c r="C10" s="1511"/>
      <c r="D10" s="523" t="s">
        <v>478</v>
      </c>
      <c r="E10" s="669">
        <v>42463</v>
      </c>
      <c r="F10" s="670" t="s">
        <v>578</v>
      </c>
      <c r="G10" s="670" t="s">
        <v>613</v>
      </c>
      <c r="H10" s="523" t="s">
        <v>479</v>
      </c>
      <c r="I10" s="524">
        <v>42491</v>
      </c>
      <c r="J10" s="527" t="s">
        <v>578</v>
      </c>
      <c r="K10" s="527">
        <v>5</v>
      </c>
      <c r="L10" s="523" t="s">
        <v>480</v>
      </c>
      <c r="M10" s="524">
        <v>42498</v>
      </c>
      <c r="N10" s="525" t="s">
        <v>629</v>
      </c>
      <c r="O10" s="527">
        <v>4</v>
      </c>
      <c r="P10" s="523" t="s">
        <v>481</v>
      </c>
      <c r="Q10" s="524">
        <v>42512</v>
      </c>
      <c r="R10" s="525" t="s">
        <v>629</v>
      </c>
      <c r="S10" s="527">
        <v>4</v>
      </c>
      <c r="T10" s="523" t="s">
        <v>51</v>
      </c>
      <c r="U10" s="669">
        <v>42526</v>
      </c>
      <c r="V10" s="670" t="s">
        <v>585</v>
      </c>
      <c r="W10" s="671" t="s">
        <v>613</v>
      </c>
      <c r="X10" s="523" t="s">
        <v>586</v>
      </c>
      <c r="Y10" s="524">
        <v>42540</v>
      </c>
      <c r="Z10" s="527" t="s">
        <v>585</v>
      </c>
      <c r="AA10" s="527">
        <v>4</v>
      </c>
      <c r="AB10" s="661" t="s">
        <v>589</v>
      </c>
      <c r="AC10" s="669">
        <v>42568</v>
      </c>
      <c r="AD10" s="670" t="s">
        <v>578</v>
      </c>
      <c r="AE10" s="671" t="s">
        <v>613</v>
      </c>
      <c r="AF10" s="533"/>
      <c r="AG10" s="534"/>
      <c r="AH10" s="535"/>
      <c r="AI10" s="535"/>
    </row>
    <row r="11" spans="1:35" ht="27.75" customHeight="1" x14ac:dyDescent="0.2">
      <c r="A11" s="1512"/>
      <c r="B11" s="1513"/>
      <c r="C11" s="1514"/>
      <c r="D11" s="523" t="s">
        <v>588</v>
      </c>
      <c r="E11" s="524">
        <v>42589</v>
      </c>
      <c r="F11" s="525" t="s">
        <v>629</v>
      </c>
      <c r="G11" s="527">
        <v>5</v>
      </c>
      <c r="H11" s="523" t="s">
        <v>590</v>
      </c>
      <c r="I11" s="524">
        <v>42603</v>
      </c>
      <c r="J11" s="525" t="s">
        <v>629</v>
      </c>
      <c r="K11" s="527">
        <v>3</v>
      </c>
      <c r="L11" s="523" t="s">
        <v>591</v>
      </c>
      <c r="M11" s="962">
        <v>42624</v>
      </c>
      <c r="N11" s="963" t="s">
        <v>551</v>
      </c>
      <c r="O11" s="964" t="s">
        <v>731</v>
      </c>
      <c r="P11" s="523" t="s">
        <v>592</v>
      </c>
      <c r="Q11" s="524">
        <v>42638</v>
      </c>
      <c r="R11" s="527" t="s">
        <v>580</v>
      </c>
      <c r="S11" s="527"/>
      <c r="T11" s="523" t="s">
        <v>593</v>
      </c>
      <c r="U11" s="962">
        <v>42652</v>
      </c>
      <c r="V11" s="963" t="s">
        <v>578</v>
      </c>
      <c r="W11" s="964" t="s">
        <v>731</v>
      </c>
      <c r="X11" s="536"/>
      <c r="Y11" s="354"/>
      <c r="Z11" s="73"/>
      <c r="AA11" s="527" t="s">
        <v>475</v>
      </c>
      <c r="AB11" s="527"/>
      <c r="AC11" s="524"/>
      <c r="AD11" s="527">
        <f>SUM(G10,K10,AE10,O10,S10,G11,K11,W10,AA10,O11,S11,W11)</f>
        <v>25</v>
      </c>
      <c r="AE11" s="526"/>
      <c r="AG11" s="177"/>
    </row>
    <row r="12" spans="1:35" ht="27.75" customHeight="1" x14ac:dyDescent="0.2">
      <c r="B12" s="537"/>
      <c r="C12" s="537"/>
      <c r="D12" s="535"/>
      <c r="E12" s="538"/>
      <c r="F12" s="535"/>
      <c r="G12" s="535"/>
      <c r="H12" s="535"/>
      <c r="I12" s="538"/>
      <c r="J12" s="535"/>
      <c r="K12" s="535"/>
      <c r="L12" s="535"/>
      <c r="M12" s="538"/>
      <c r="N12" s="535"/>
      <c r="O12" s="535"/>
      <c r="P12" s="535"/>
      <c r="Q12" s="538"/>
      <c r="R12" s="535"/>
      <c r="S12" s="535"/>
      <c r="T12" s="535"/>
      <c r="U12" s="538"/>
      <c r="V12" s="535"/>
      <c r="W12" s="535"/>
      <c r="X12" s="539"/>
      <c r="Y12" s="540"/>
      <c r="Z12" s="18"/>
      <c r="AA12" s="540"/>
      <c r="AB12" s="535"/>
      <c r="AC12" s="538"/>
      <c r="AD12" s="535"/>
      <c r="AE12" s="535"/>
    </row>
    <row r="13" spans="1:35" ht="27.75" customHeight="1" x14ac:dyDescent="0.2">
      <c r="E13" s="77" t="s">
        <v>482</v>
      </c>
      <c r="W13" s="87"/>
      <c r="X13" s="87"/>
      <c r="Y13" s="87"/>
      <c r="Z13" s="87"/>
      <c r="AA13" s="87"/>
      <c r="AB13" s="87"/>
      <c r="AC13" s="87"/>
      <c r="AD13" s="87"/>
      <c r="AE13" s="87"/>
    </row>
    <row r="14" spans="1:35" ht="27.75" customHeight="1" x14ac:dyDescent="0.2">
      <c r="A14" s="1503" t="s">
        <v>465</v>
      </c>
      <c r="B14" s="1504"/>
      <c r="C14" s="1505"/>
      <c r="D14" s="523" t="s">
        <v>466</v>
      </c>
      <c r="E14" s="669">
        <v>42467</v>
      </c>
      <c r="F14" s="670" t="s">
        <v>576</v>
      </c>
      <c r="G14" s="670" t="s">
        <v>613</v>
      </c>
      <c r="H14" s="523" t="s">
        <v>49</v>
      </c>
      <c r="I14" s="524">
        <v>42502</v>
      </c>
      <c r="J14" s="527" t="s">
        <v>594</v>
      </c>
      <c r="K14" s="526">
        <v>7</v>
      </c>
      <c r="L14" s="527" t="s">
        <v>126</v>
      </c>
      <c r="M14" s="669">
        <v>42516</v>
      </c>
      <c r="N14" s="670" t="s">
        <v>595</v>
      </c>
      <c r="O14" s="671" t="s">
        <v>613</v>
      </c>
      <c r="P14" s="527" t="s">
        <v>91</v>
      </c>
      <c r="Q14" s="524">
        <v>42530</v>
      </c>
      <c r="R14" s="527" t="s">
        <v>576</v>
      </c>
      <c r="S14" s="526">
        <v>4</v>
      </c>
      <c r="T14" s="527" t="s">
        <v>72</v>
      </c>
      <c r="U14" s="669">
        <v>42544</v>
      </c>
      <c r="V14" s="670" t="s">
        <v>595</v>
      </c>
      <c r="W14" s="710" t="s">
        <v>613</v>
      </c>
      <c r="X14" s="542" t="s">
        <v>48</v>
      </c>
      <c r="Y14" s="543">
        <v>42572</v>
      </c>
      <c r="Z14" s="542" t="s">
        <v>595</v>
      </c>
      <c r="AA14" s="541">
        <v>5</v>
      </c>
      <c r="AB14" s="287" t="s">
        <v>587</v>
      </c>
      <c r="AC14" s="543">
        <v>42581</v>
      </c>
      <c r="AD14" s="542" t="s">
        <v>578</v>
      </c>
      <c r="AE14" s="541">
        <v>4</v>
      </c>
    </row>
    <row r="15" spans="1:35" ht="27.75" customHeight="1" x14ac:dyDescent="0.2">
      <c r="A15" s="1506"/>
      <c r="B15" s="1507"/>
      <c r="C15" s="1508"/>
      <c r="D15" s="523" t="s">
        <v>588</v>
      </c>
      <c r="E15" s="543">
        <v>42600</v>
      </c>
      <c r="F15" s="542" t="s">
        <v>576</v>
      </c>
      <c r="G15" s="541">
        <v>7</v>
      </c>
      <c r="H15" s="523" t="s">
        <v>590</v>
      </c>
      <c r="I15" s="543">
        <v>42628</v>
      </c>
      <c r="J15" s="542" t="s">
        <v>576</v>
      </c>
      <c r="K15" s="529"/>
      <c r="L15" s="523" t="s">
        <v>591</v>
      </c>
      <c r="M15" s="962">
        <v>42649</v>
      </c>
      <c r="N15" s="963" t="s">
        <v>594</v>
      </c>
      <c r="O15" s="964" t="s">
        <v>732</v>
      </c>
      <c r="P15" s="523" t="s">
        <v>592</v>
      </c>
      <c r="Q15" s="528">
        <v>42663</v>
      </c>
      <c r="R15" s="527" t="s">
        <v>576</v>
      </c>
      <c r="S15" s="526"/>
      <c r="T15" s="523" t="s">
        <v>593</v>
      </c>
      <c r="U15" s="524">
        <v>42673</v>
      </c>
      <c r="V15" s="542" t="s">
        <v>594</v>
      </c>
      <c r="W15" s="541"/>
      <c r="X15" s="544"/>
      <c r="Y15" s="354"/>
      <c r="Z15" s="354"/>
      <c r="AA15" s="527" t="s">
        <v>475</v>
      </c>
      <c r="AB15" s="527"/>
      <c r="AC15" s="354"/>
      <c r="AD15" s="542">
        <f>SUM(G14,K14,O15,O14,S14,S15,W14,AA14,W15,AE14,G15)</f>
        <v>27</v>
      </c>
      <c r="AE15" s="541"/>
    </row>
    <row r="16" spans="1:35" ht="27.75" customHeight="1" x14ac:dyDescent="0.2"/>
    <row r="17" spans="21:29" ht="27.75" customHeight="1" x14ac:dyDescent="0.2">
      <c r="U17" s="77"/>
      <c r="AC17" s="77"/>
    </row>
    <row r="18" spans="21:29" ht="27.75" customHeight="1" x14ac:dyDescent="0.2"/>
    <row r="19" spans="21:29" ht="27.75" customHeight="1" x14ac:dyDescent="0.2"/>
    <row r="20" spans="21:29" ht="27.75" customHeight="1" x14ac:dyDescent="0.2"/>
    <row r="21" spans="21:29" ht="27.75" customHeight="1" x14ac:dyDescent="0.2"/>
    <row r="22" spans="21:29" ht="27.75" customHeight="1" x14ac:dyDescent="0.2"/>
    <row r="23" spans="21:29" ht="27.75" customHeight="1" x14ac:dyDescent="0.2"/>
    <row r="24" spans="21:29" ht="27.75" customHeight="1" x14ac:dyDescent="0.2"/>
    <row r="25" spans="21:29" ht="27.75" customHeight="1" x14ac:dyDescent="0.2"/>
    <row r="26" spans="21:29" ht="27.75" customHeight="1" x14ac:dyDescent="0.2"/>
    <row r="27" spans="21:29" ht="27.75" customHeight="1" x14ac:dyDescent="0.2"/>
    <row r="28" spans="21:29" ht="27.75" customHeight="1" x14ac:dyDescent="0.2"/>
    <row r="29" spans="21:29" ht="27.75" customHeight="1" x14ac:dyDescent="0.2"/>
    <row r="30" spans="21:29" ht="27.75" customHeight="1" x14ac:dyDescent="0.2"/>
    <row r="31" spans="21:29" ht="27.75" customHeight="1" x14ac:dyDescent="0.2"/>
    <row r="32" spans="21:29" ht="27.75" customHeight="1" x14ac:dyDescent="0.2"/>
    <row r="33" ht="27.75" customHeight="1" x14ac:dyDescent="0.2"/>
    <row r="34" ht="27.75" customHeight="1" x14ac:dyDescent="0.2"/>
    <row r="35" ht="27.75" customHeight="1" x14ac:dyDescent="0.2"/>
  </sheetData>
  <mergeCells count="3">
    <mergeCell ref="A14:C15"/>
    <mergeCell ref="A10:C11"/>
    <mergeCell ref="A4:C6"/>
  </mergeCells>
  <phoneticPr fontId="19"/>
  <printOptions horizontalCentered="1" verticalCentered="1"/>
  <pageMargins left="0" right="0" top="0.78740157480314965" bottom="0.78740157480314965" header="0.51181102362204722" footer="0.51181102362204722"/>
  <pageSetup paperSize="9" scale="82" orientation="landscape" horizontalDpi="4294967293" verticalDpi="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indexed="33"/>
  </sheetPr>
  <dimension ref="B2:G9"/>
  <sheetViews>
    <sheetView view="pageBreakPreview" topLeftCell="A10" zoomScaleNormal="100" workbookViewId="0">
      <selection activeCell="J4" sqref="J4"/>
    </sheetView>
  </sheetViews>
  <sheetFormatPr defaultRowHeight="13.2" x14ac:dyDescent="0.2"/>
  <cols>
    <col min="1" max="1" width="8.88671875" customWidth="1"/>
  </cols>
  <sheetData>
    <row r="2" spans="2:7" ht="24.75" customHeight="1" x14ac:dyDescent="0.2">
      <c r="C2" s="389"/>
      <c r="D2" s="708" t="s">
        <v>660</v>
      </c>
      <c r="E2" s="389"/>
      <c r="F2" s="389"/>
      <c r="G2" s="389"/>
    </row>
    <row r="3" spans="2:7" ht="24.75" customHeight="1" x14ac:dyDescent="0.2">
      <c r="B3" s="389"/>
      <c r="C3" s="389"/>
      <c r="D3" s="389"/>
      <c r="E3" s="389"/>
      <c r="F3" s="389"/>
      <c r="G3" s="389"/>
    </row>
    <row r="4" spans="2:7" ht="24.75" customHeight="1" x14ac:dyDescent="0.2">
      <c r="B4" s="389"/>
      <c r="C4" s="389"/>
      <c r="D4" s="389"/>
      <c r="E4" s="389"/>
      <c r="F4" s="389"/>
      <c r="G4" s="389"/>
    </row>
    <row r="5" spans="2:7" ht="24.75" customHeight="1" x14ac:dyDescent="0.2">
      <c r="B5" s="389"/>
      <c r="C5" s="389"/>
      <c r="D5" s="389"/>
      <c r="E5" s="389"/>
      <c r="F5" s="389"/>
      <c r="G5" s="389"/>
    </row>
    <row r="6" spans="2:7" ht="24.75" customHeight="1" x14ac:dyDescent="0.2">
      <c r="B6" s="389"/>
      <c r="C6" s="389"/>
      <c r="D6" s="389"/>
      <c r="E6" s="389"/>
      <c r="F6" s="389"/>
      <c r="G6" s="389"/>
    </row>
    <row r="7" spans="2:7" ht="19.2" x14ac:dyDescent="0.2">
      <c r="B7" s="389"/>
      <c r="C7" s="389"/>
      <c r="D7" s="389"/>
      <c r="E7" s="389"/>
      <c r="F7" s="389"/>
      <c r="G7" s="389"/>
    </row>
    <row r="8" spans="2:7" ht="19.2" x14ac:dyDescent="0.2">
      <c r="B8" s="389"/>
      <c r="C8" s="389"/>
      <c r="D8" s="389"/>
      <c r="E8" s="389"/>
      <c r="F8" s="389"/>
      <c r="G8" s="389"/>
    </row>
    <row r="9" spans="2:7" ht="19.2" x14ac:dyDescent="0.2">
      <c r="B9" s="389"/>
      <c r="C9" s="389"/>
      <c r="D9" s="389"/>
      <c r="E9" s="389"/>
      <c r="F9" s="389"/>
      <c r="G9" s="389"/>
    </row>
  </sheetData>
  <phoneticPr fontId="19"/>
  <pageMargins left="0.75" right="0.75" top="1" bottom="1" header="0.51200000000000001" footer="0.51200000000000001"/>
  <pageSetup paperSize="9" orientation="landscape" horizontalDpi="4294967293" verticalDpi="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"/>
  <sheetViews>
    <sheetView workbookViewId="0">
      <selection activeCell="J4" sqref="J4"/>
    </sheetView>
  </sheetViews>
  <sheetFormatPr defaultRowHeight="13.2" x14ac:dyDescent="0.2"/>
  <cols>
    <col min="1" max="1" width="8.88671875" customWidth="1"/>
  </cols>
  <sheetData/>
  <phoneticPr fontId="19"/>
  <pageMargins left="0.75" right="0.75" top="1" bottom="1" header="0.51200000000000001" footer="0.5120000000000000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2">
    <tabColor indexed="34"/>
  </sheetPr>
  <dimension ref="C3:O108"/>
  <sheetViews>
    <sheetView view="pageBreakPreview" topLeftCell="A25" zoomScaleNormal="100" workbookViewId="0">
      <selection activeCell="J4" sqref="J4"/>
    </sheetView>
  </sheetViews>
  <sheetFormatPr defaultRowHeight="13.2" x14ac:dyDescent="0.2"/>
  <cols>
    <col min="1" max="1" width="4.109375" customWidth="1"/>
    <col min="7" max="18" width="10.21875" customWidth="1"/>
    <col min="19" max="19" width="5.88671875" customWidth="1"/>
    <col min="20" max="20" width="10.21875" customWidth="1"/>
  </cols>
  <sheetData>
    <row r="3" spans="8:15" ht="16.2" x14ac:dyDescent="0.2">
      <c r="O3" s="16" t="s">
        <v>102</v>
      </c>
    </row>
    <row r="5" spans="8:15" ht="19.5" customHeight="1" x14ac:dyDescent="0.2"/>
    <row r="56" spans="3:13" ht="13.5" customHeight="1" x14ac:dyDescent="0.2"/>
    <row r="58" spans="3:13" ht="13.5" customHeight="1" x14ac:dyDescent="0.2">
      <c r="C58" s="1095"/>
      <c r="D58" s="987"/>
      <c r="E58" s="987"/>
      <c r="F58" s="987"/>
      <c r="G58" s="1126"/>
      <c r="H58" s="1126"/>
      <c r="I58" s="979"/>
      <c r="J58" s="979"/>
      <c r="K58" s="1126"/>
      <c r="L58" s="1126"/>
      <c r="M58" s="1126"/>
    </row>
    <row r="59" spans="3:13" ht="13.5" customHeight="1" x14ac:dyDescent="0.2">
      <c r="C59" s="1095"/>
      <c r="D59" s="987"/>
      <c r="E59" s="987"/>
      <c r="F59" s="987"/>
      <c r="G59" s="1125"/>
      <c r="H59" s="1125"/>
      <c r="I59" s="988"/>
      <c r="J59" s="988"/>
      <c r="K59" s="1125"/>
      <c r="L59" s="1125"/>
      <c r="M59" s="1125"/>
    </row>
    <row r="60" spans="3:13" x14ac:dyDescent="0.2">
      <c r="C60" s="987"/>
      <c r="D60" s="1519"/>
      <c r="E60" s="1519"/>
      <c r="F60" s="1519"/>
      <c r="G60" s="1519"/>
      <c r="H60" s="1519"/>
      <c r="I60" s="1119"/>
      <c r="J60" s="1069"/>
      <c r="K60" s="1518"/>
      <c r="L60" s="974"/>
      <c r="M60" s="973"/>
    </row>
    <row r="61" spans="3:13" x14ac:dyDescent="0.2">
      <c r="C61" s="987"/>
      <c r="D61" s="1519"/>
      <c r="E61" s="1519"/>
      <c r="F61" s="1519"/>
      <c r="G61" s="1519"/>
      <c r="H61" s="1519"/>
      <c r="I61" s="1120"/>
      <c r="J61" s="1070"/>
      <c r="K61" s="1518"/>
      <c r="L61" s="975"/>
      <c r="M61" s="973"/>
    </row>
    <row r="62" spans="3:13" x14ac:dyDescent="0.2">
      <c r="C62" s="987"/>
      <c r="D62" s="1519"/>
      <c r="E62" s="1519"/>
      <c r="F62" s="1519"/>
      <c r="G62" s="1519"/>
      <c r="H62" s="1519"/>
      <c r="I62" s="1120"/>
      <c r="J62" s="1070"/>
      <c r="K62" s="1518"/>
      <c r="L62" s="975"/>
      <c r="M62" s="973"/>
    </row>
    <row r="63" spans="3:13" x14ac:dyDescent="0.2">
      <c r="C63" s="987"/>
      <c r="D63" s="1519"/>
      <c r="E63" s="1519"/>
      <c r="F63" s="1519"/>
      <c r="G63" s="1519"/>
      <c r="H63" s="1519"/>
      <c r="I63" s="1120"/>
      <c r="J63" s="1071"/>
      <c r="K63" s="1518"/>
      <c r="L63" s="975"/>
      <c r="M63" s="973"/>
    </row>
    <row r="64" spans="3:13" x14ac:dyDescent="0.2">
      <c r="C64" s="987"/>
      <c r="D64" s="1519"/>
      <c r="E64" s="1519"/>
      <c r="F64" s="1519"/>
      <c r="G64" s="1519"/>
      <c r="H64" s="1519"/>
      <c r="I64" s="1119"/>
      <c r="J64" s="1069"/>
      <c r="K64" s="1518"/>
      <c r="L64" s="974"/>
      <c r="M64" s="973"/>
    </row>
    <row r="65" spans="3:13" x14ac:dyDescent="0.2">
      <c r="C65" s="987"/>
      <c r="D65" s="1519"/>
      <c r="E65" s="1519"/>
      <c r="F65" s="1519"/>
      <c r="G65" s="1519"/>
      <c r="H65" s="1519"/>
      <c r="I65" s="1120"/>
      <c r="J65" s="1070"/>
      <c r="K65" s="1518"/>
      <c r="L65" s="975"/>
      <c r="M65" s="973"/>
    </row>
    <row r="66" spans="3:13" x14ac:dyDescent="0.2">
      <c r="C66" s="987"/>
      <c r="D66" s="1519"/>
      <c r="E66" s="1519"/>
      <c r="F66" s="1519"/>
      <c r="G66" s="1519"/>
      <c r="H66" s="1519"/>
      <c r="I66" s="1120"/>
      <c r="J66" s="1070"/>
      <c r="K66" s="1518"/>
      <c r="L66" s="975"/>
      <c r="M66" s="973"/>
    </row>
    <row r="67" spans="3:13" x14ac:dyDescent="0.2">
      <c r="C67" s="987"/>
      <c r="D67" s="1519"/>
      <c r="E67" s="1519"/>
      <c r="F67" s="1519"/>
      <c r="G67" s="1519"/>
      <c r="H67" s="1519"/>
      <c r="I67" s="1120"/>
      <c r="J67" s="1071"/>
      <c r="K67" s="1518"/>
      <c r="L67" s="975"/>
      <c r="M67" s="973"/>
    </row>
    <row r="68" spans="3:13" x14ac:dyDescent="0.2">
      <c r="C68" s="987"/>
      <c r="D68" s="1519"/>
      <c r="E68" s="1519"/>
      <c r="F68" s="1519"/>
      <c r="G68" s="1519"/>
      <c r="H68" s="1519"/>
      <c r="I68" s="1119"/>
      <c r="J68" s="1069"/>
      <c r="K68" s="1518"/>
      <c r="L68" s="974"/>
      <c r="M68" s="973"/>
    </row>
    <row r="69" spans="3:13" x14ac:dyDescent="0.2">
      <c r="C69" s="987"/>
      <c r="D69" s="1519"/>
      <c r="E69" s="1519"/>
      <c r="F69" s="1519"/>
      <c r="G69" s="1519"/>
      <c r="H69" s="1519"/>
      <c r="I69" s="1120"/>
      <c r="J69" s="1070"/>
      <c r="K69" s="1518"/>
      <c r="L69" s="975"/>
      <c r="M69" s="973"/>
    </row>
    <row r="70" spans="3:13" x14ac:dyDescent="0.2">
      <c r="C70" s="987"/>
      <c r="D70" s="1519"/>
      <c r="E70" s="1519"/>
      <c r="F70" s="1519"/>
      <c r="G70" s="1519"/>
      <c r="H70" s="1519"/>
      <c r="I70" s="1120"/>
      <c r="J70" s="1070"/>
      <c r="K70" s="1518"/>
      <c r="L70" s="975"/>
      <c r="M70" s="973"/>
    </row>
    <row r="71" spans="3:13" x14ac:dyDescent="0.2">
      <c r="C71" s="987"/>
      <c r="D71" s="1519"/>
      <c r="E71" s="1519"/>
      <c r="F71" s="1519"/>
      <c r="G71" s="1519"/>
      <c r="H71" s="1519"/>
      <c r="I71" s="1120"/>
      <c r="J71" s="1071"/>
      <c r="K71" s="1518"/>
      <c r="L71" s="975"/>
      <c r="M71" s="973"/>
    </row>
    <row r="72" spans="3:13" x14ac:dyDescent="0.2">
      <c r="C72" s="987"/>
      <c r="D72" s="1519"/>
      <c r="E72" s="1519"/>
      <c r="F72" s="1519"/>
      <c r="G72" s="1519"/>
      <c r="H72" s="1519"/>
      <c r="I72" s="1119"/>
      <c r="J72" s="1069"/>
      <c r="K72" s="1518"/>
      <c r="L72" s="974"/>
      <c r="M72" s="973"/>
    </row>
    <row r="73" spans="3:13" x14ac:dyDescent="0.2">
      <c r="C73" s="987"/>
      <c r="D73" s="1519"/>
      <c r="E73" s="1519"/>
      <c r="F73" s="1519"/>
      <c r="G73" s="1519"/>
      <c r="H73" s="1519"/>
      <c r="I73" s="1120"/>
      <c r="J73" s="1070"/>
      <c r="K73" s="1518"/>
      <c r="L73" s="975"/>
      <c r="M73" s="973"/>
    </row>
    <row r="74" spans="3:13" x14ac:dyDescent="0.2">
      <c r="C74" s="987"/>
      <c r="D74" s="1519"/>
      <c r="E74" s="1519"/>
      <c r="F74" s="1519"/>
      <c r="G74" s="1519"/>
      <c r="H74" s="1519"/>
      <c r="I74" s="1120"/>
      <c r="J74" s="1070"/>
      <c r="K74" s="1518"/>
      <c r="L74" s="975"/>
      <c r="M74" s="973"/>
    </row>
    <row r="75" spans="3:13" x14ac:dyDescent="0.2">
      <c r="C75" s="987"/>
      <c r="D75" s="1519"/>
      <c r="E75" s="1519"/>
      <c r="F75" s="1519"/>
      <c r="G75" s="1519"/>
      <c r="H75" s="1519"/>
      <c r="I75" s="1120"/>
      <c r="J75" s="1071"/>
      <c r="K75" s="1518"/>
      <c r="L75" s="975"/>
      <c r="M75" s="973"/>
    </row>
    <row r="76" spans="3:13" x14ac:dyDescent="0.2">
      <c r="C76" s="987"/>
      <c r="D76" s="1519"/>
      <c r="E76" s="1519"/>
      <c r="F76" s="1519"/>
      <c r="G76" s="1519"/>
      <c r="H76" s="1519"/>
      <c r="I76" s="1119"/>
      <c r="J76" s="1520"/>
      <c r="K76" s="1518"/>
      <c r="L76" s="974"/>
      <c r="M76" s="973"/>
    </row>
    <row r="77" spans="3:13" x14ac:dyDescent="0.2">
      <c r="C77" s="987"/>
      <c r="D77" s="1519"/>
      <c r="E77" s="1519"/>
      <c r="F77" s="1519"/>
      <c r="G77" s="1519"/>
      <c r="H77" s="1519"/>
      <c r="I77" s="1120"/>
      <c r="J77" s="1521"/>
      <c r="K77" s="1518"/>
      <c r="L77" s="975"/>
      <c r="M77" s="973"/>
    </row>
    <row r="78" spans="3:13" x14ac:dyDescent="0.2">
      <c r="C78" s="987"/>
      <c r="D78" s="1519"/>
      <c r="E78" s="1519"/>
      <c r="F78" s="1519"/>
      <c r="G78" s="1519"/>
      <c r="H78" s="1519"/>
      <c r="I78" s="1120"/>
      <c r="J78" s="1521"/>
      <c r="K78" s="1518"/>
      <c r="L78" s="975"/>
      <c r="M78" s="973"/>
    </row>
    <row r="79" spans="3:13" x14ac:dyDescent="0.2">
      <c r="C79" s="987"/>
      <c r="D79" s="1519"/>
      <c r="E79" s="1519"/>
      <c r="F79" s="1519"/>
      <c r="G79" s="1519"/>
      <c r="H79" s="1519"/>
      <c r="I79" s="1120"/>
      <c r="J79" s="1090"/>
      <c r="K79" s="1518"/>
      <c r="L79" s="975"/>
      <c r="M79" s="973"/>
    </row>
    <row r="80" spans="3:13" x14ac:dyDescent="0.2">
      <c r="C80" s="987"/>
      <c r="D80" s="1519"/>
      <c r="E80" s="1519"/>
      <c r="F80" s="1519"/>
      <c r="G80" s="1519"/>
      <c r="H80" s="1519"/>
      <c r="I80" s="1119"/>
      <c r="J80" s="1520"/>
      <c r="K80" s="1518"/>
      <c r="L80" s="974"/>
      <c r="M80" s="973"/>
    </row>
    <row r="81" spans="3:13" x14ac:dyDescent="0.2">
      <c r="C81" s="987"/>
      <c r="D81" s="1519"/>
      <c r="E81" s="1519"/>
      <c r="F81" s="1519"/>
      <c r="G81" s="1519"/>
      <c r="H81" s="1519"/>
      <c r="I81" s="1120"/>
      <c r="J81" s="1521"/>
      <c r="K81" s="1518"/>
      <c r="L81" s="975"/>
      <c r="M81" s="973"/>
    </row>
    <row r="82" spans="3:13" x14ac:dyDescent="0.2">
      <c r="C82" s="987"/>
      <c r="D82" s="1519"/>
      <c r="E82" s="1519"/>
      <c r="F82" s="1519"/>
      <c r="G82" s="1519"/>
      <c r="H82" s="1519"/>
      <c r="I82" s="1120"/>
      <c r="J82" s="1521"/>
      <c r="K82" s="1518"/>
      <c r="L82" s="975"/>
      <c r="M82" s="973"/>
    </row>
    <row r="83" spans="3:13" x14ac:dyDescent="0.2">
      <c r="C83" s="987"/>
      <c r="D83" s="1519"/>
      <c r="E83" s="1519"/>
      <c r="F83" s="1519"/>
      <c r="G83" s="1519"/>
      <c r="H83" s="1519"/>
      <c r="I83" s="1120"/>
      <c r="J83" s="1090"/>
      <c r="K83" s="1518"/>
      <c r="L83" s="975"/>
      <c r="M83" s="973"/>
    </row>
    <row r="84" spans="3:13" x14ac:dyDescent="0.2">
      <c r="C84" s="987"/>
      <c r="D84" s="1519"/>
      <c r="E84" s="1519"/>
      <c r="F84" s="1519"/>
      <c r="G84" s="1519"/>
      <c r="H84" s="1519"/>
      <c r="I84" s="1119"/>
      <c r="J84" s="1523"/>
      <c r="K84" s="1518"/>
      <c r="L84" s="974"/>
      <c r="M84" s="973"/>
    </row>
    <row r="85" spans="3:13" x14ac:dyDescent="0.2">
      <c r="C85" s="987"/>
      <c r="D85" s="1519"/>
      <c r="E85" s="1519"/>
      <c r="F85" s="1519"/>
      <c r="G85" s="1519"/>
      <c r="H85" s="1519"/>
      <c r="I85" s="1120"/>
      <c r="J85" s="1524"/>
      <c r="K85" s="1518"/>
      <c r="L85" s="975"/>
      <c r="M85" s="973"/>
    </row>
    <row r="86" spans="3:13" x14ac:dyDescent="0.2">
      <c r="C86" s="987"/>
      <c r="D86" s="1519"/>
      <c r="E86" s="1519"/>
      <c r="F86" s="1519"/>
      <c r="G86" s="1519"/>
      <c r="H86" s="1519"/>
      <c r="I86" s="1120"/>
      <c r="J86" s="1524"/>
      <c r="K86" s="1518"/>
      <c r="L86" s="975"/>
      <c r="M86" s="973"/>
    </row>
    <row r="87" spans="3:13" x14ac:dyDescent="0.2">
      <c r="C87" s="987"/>
      <c r="D87" s="1519"/>
      <c r="E87" s="1519"/>
      <c r="F87" s="1519"/>
      <c r="G87" s="1519"/>
      <c r="H87" s="1519"/>
      <c r="I87" s="1120"/>
      <c r="J87" s="1525"/>
      <c r="K87" s="1518"/>
      <c r="L87" s="975"/>
      <c r="M87" s="973"/>
    </row>
    <row r="88" spans="3:13" x14ac:dyDescent="0.2">
      <c r="C88" s="987"/>
      <c r="D88" s="1519"/>
      <c r="E88" s="1519"/>
      <c r="F88" s="1519"/>
      <c r="G88" s="1519"/>
      <c r="H88" s="1519"/>
      <c r="I88" s="1119"/>
      <c r="J88" s="1520"/>
      <c r="K88" s="1518"/>
      <c r="L88" s="974"/>
      <c r="M88" s="973"/>
    </row>
    <row r="89" spans="3:13" x14ac:dyDescent="0.2">
      <c r="C89" s="987"/>
      <c r="D89" s="1519"/>
      <c r="E89" s="1519"/>
      <c r="F89" s="1519"/>
      <c r="G89" s="1519"/>
      <c r="H89" s="1519"/>
      <c r="I89" s="1120"/>
      <c r="J89" s="1521"/>
      <c r="K89" s="1518"/>
      <c r="L89" s="975"/>
      <c r="M89" s="973"/>
    </row>
    <row r="90" spans="3:13" x14ac:dyDescent="0.2">
      <c r="C90" s="987"/>
      <c r="D90" s="1519"/>
      <c r="E90" s="1519"/>
      <c r="F90" s="1519"/>
      <c r="G90" s="1519"/>
      <c r="H90" s="1519"/>
      <c r="I90" s="1120"/>
      <c r="J90" s="1521"/>
      <c r="K90" s="1518"/>
      <c r="L90" s="975"/>
      <c r="M90" s="973"/>
    </row>
    <row r="91" spans="3:13" x14ac:dyDescent="0.2">
      <c r="C91" s="987"/>
      <c r="D91" s="1519"/>
      <c r="E91" s="1519"/>
      <c r="F91" s="1519"/>
      <c r="G91" s="1519"/>
      <c r="H91" s="1519"/>
      <c r="I91" s="1120"/>
      <c r="J91" s="1090"/>
      <c r="K91" s="1518"/>
      <c r="L91" s="975"/>
      <c r="M91" s="973"/>
    </row>
    <row r="92" spans="3:13" x14ac:dyDescent="0.2">
      <c r="C92" s="987"/>
      <c r="D92" s="1519"/>
      <c r="E92" s="1519"/>
      <c r="F92" s="1519"/>
      <c r="G92" s="1519"/>
      <c r="H92" s="1519"/>
      <c r="I92" s="1119"/>
      <c r="J92" s="1520"/>
      <c r="K92" s="1518"/>
      <c r="L92" s="974"/>
      <c r="M92" s="973"/>
    </row>
    <row r="93" spans="3:13" x14ac:dyDescent="0.2">
      <c r="C93" s="987"/>
      <c r="D93" s="1519"/>
      <c r="E93" s="1519"/>
      <c r="F93" s="1519"/>
      <c r="G93" s="1519"/>
      <c r="H93" s="1519"/>
      <c r="I93" s="1120"/>
      <c r="J93" s="1521"/>
      <c r="K93" s="1518"/>
      <c r="L93" s="975"/>
      <c r="M93" s="973"/>
    </row>
    <row r="94" spans="3:13" x14ac:dyDescent="0.2">
      <c r="C94" s="987"/>
      <c r="D94" s="1519"/>
      <c r="E94" s="1519"/>
      <c r="F94" s="1519"/>
      <c r="G94" s="1519"/>
      <c r="H94" s="1519"/>
      <c r="I94" s="1120"/>
      <c r="J94" s="1521"/>
      <c r="K94" s="1518"/>
      <c r="L94" s="975"/>
      <c r="M94" s="973"/>
    </row>
    <row r="95" spans="3:13" x14ac:dyDescent="0.2">
      <c r="C95" s="987"/>
      <c r="D95" s="1519"/>
      <c r="E95" s="1519"/>
      <c r="F95" s="1519"/>
      <c r="G95" s="1519"/>
      <c r="H95" s="1519"/>
      <c r="I95" s="1120"/>
      <c r="J95" s="1090"/>
      <c r="K95" s="1518"/>
      <c r="L95" s="975"/>
      <c r="M95" s="973"/>
    </row>
    <row r="96" spans="3:13" x14ac:dyDescent="0.2">
      <c r="C96" s="987"/>
      <c r="D96" s="1519"/>
      <c r="E96" s="1519"/>
      <c r="F96" s="1519"/>
      <c r="G96" s="1519"/>
      <c r="H96" s="1519"/>
      <c r="I96" s="1119"/>
      <c r="J96" s="1520"/>
      <c r="K96" s="1518"/>
      <c r="L96" s="974"/>
      <c r="M96" s="973"/>
    </row>
    <row r="97" spans="3:13" x14ac:dyDescent="0.2">
      <c r="C97" s="987"/>
      <c r="D97" s="1519"/>
      <c r="E97" s="1519"/>
      <c r="F97" s="1519"/>
      <c r="G97" s="1519"/>
      <c r="H97" s="1519"/>
      <c r="I97" s="1120"/>
      <c r="J97" s="1521"/>
      <c r="K97" s="1518"/>
      <c r="L97" s="975"/>
      <c r="M97" s="973"/>
    </row>
    <row r="98" spans="3:13" x14ac:dyDescent="0.2">
      <c r="C98" s="987"/>
      <c r="D98" s="1519"/>
      <c r="E98" s="1519"/>
      <c r="F98" s="1519"/>
      <c r="G98" s="1519"/>
      <c r="H98" s="1519"/>
      <c r="I98" s="1120"/>
      <c r="J98" s="1521"/>
      <c r="K98" s="1518"/>
      <c r="L98" s="975"/>
      <c r="M98" s="973"/>
    </row>
    <row r="99" spans="3:13" x14ac:dyDescent="0.2">
      <c r="C99" s="987"/>
      <c r="D99" s="1519"/>
      <c r="E99" s="1519"/>
      <c r="F99" s="1519"/>
      <c r="G99" s="1519"/>
      <c r="H99" s="1519"/>
      <c r="I99" s="1120"/>
      <c r="J99" s="1090"/>
      <c r="K99" s="1518"/>
      <c r="L99" s="975"/>
      <c r="M99" s="973"/>
    </row>
    <row r="100" spans="3:13" x14ac:dyDescent="0.2">
      <c r="C100" s="987"/>
      <c r="D100" s="1519"/>
      <c r="E100" s="1519"/>
      <c r="F100" s="1519"/>
      <c r="G100" s="1519"/>
      <c r="H100" s="1519"/>
      <c r="I100" s="1119"/>
      <c r="J100" s="1520"/>
      <c r="K100" s="1518"/>
      <c r="L100" s="974"/>
      <c r="M100" s="973"/>
    </row>
    <row r="101" spans="3:13" x14ac:dyDescent="0.2">
      <c r="C101" s="987"/>
      <c r="D101" s="1519"/>
      <c r="E101" s="1519"/>
      <c r="F101" s="1519"/>
      <c r="G101" s="1519"/>
      <c r="H101" s="1519"/>
      <c r="I101" s="1120"/>
      <c r="J101" s="1521"/>
      <c r="K101" s="1518"/>
      <c r="L101" s="975"/>
      <c r="M101" s="973"/>
    </row>
    <row r="102" spans="3:13" x14ac:dyDescent="0.2">
      <c r="C102" s="987"/>
      <c r="D102" s="1519"/>
      <c r="E102" s="1519"/>
      <c r="F102" s="1519"/>
      <c r="G102" s="1519"/>
      <c r="H102" s="1519"/>
      <c r="I102" s="1120"/>
      <c r="J102" s="1521"/>
      <c r="K102" s="1518"/>
      <c r="L102" s="975"/>
      <c r="M102" s="973"/>
    </row>
    <row r="103" spans="3:13" x14ac:dyDescent="0.2">
      <c r="C103" s="987"/>
      <c r="D103" s="1519"/>
      <c r="E103" s="1519"/>
      <c r="F103" s="1519"/>
      <c r="G103" s="1519"/>
      <c r="H103" s="1519"/>
      <c r="I103" s="1120"/>
      <c r="J103" s="1090"/>
      <c r="K103" s="1518"/>
      <c r="L103" s="975"/>
      <c r="M103" s="973"/>
    </row>
    <row r="104" spans="3:13" x14ac:dyDescent="0.2">
      <c r="C104" s="987"/>
      <c r="D104" s="1519"/>
      <c r="E104" s="1519"/>
      <c r="F104" s="1519"/>
      <c r="G104" s="1519"/>
      <c r="H104" s="1519"/>
      <c r="I104" s="1119"/>
      <c r="J104" s="1520"/>
      <c r="K104" s="1518"/>
      <c r="L104" s="974"/>
      <c r="M104" s="973"/>
    </row>
    <row r="105" spans="3:13" x14ac:dyDescent="0.2">
      <c r="C105" s="987"/>
      <c r="D105" s="1519"/>
      <c r="E105" s="1519"/>
      <c r="F105" s="1519"/>
      <c r="G105" s="1519"/>
      <c r="H105" s="1519"/>
      <c r="I105" s="1120"/>
      <c r="J105" s="1521"/>
      <c r="K105" s="1518"/>
      <c r="L105" s="975"/>
      <c r="M105" s="973"/>
    </row>
    <row r="106" spans="3:13" x14ac:dyDescent="0.2">
      <c r="C106" s="987"/>
      <c r="D106" s="1519"/>
      <c r="E106" s="1519"/>
      <c r="F106" s="1519"/>
      <c r="G106" s="1519"/>
      <c r="H106" s="1519"/>
      <c r="I106" s="1120"/>
      <c r="J106" s="1521"/>
      <c r="K106" s="1518"/>
      <c r="L106" s="975"/>
      <c r="M106" s="973"/>
    </row>
    <row r="107" spans="3:13" x14ac:dyDescent="0.2">
      <c r="C107" s="987"/>
      <c r="D107" s="1519"/>
      <c r="E107" s="1519"/>
      <c r="F107" s="1519"/>
      <c r="G107" s="1519"/>
      <c r="H107" s="1519"/>
      <c r="I107" s="1121"/>
      <c r="J107" s="1090"/>
      <c r="K107" s="1518"/>
      <c r="L107" s="1522"/>
      <c r="M107" s="973"/>
    </row>
    <row r="108" spans="3:13" ht="16.2" x14ac:dyDescent="0.2">
      <c r="C108" s="72"/>
      <c r="D108" s="72"/>
      <c r="E108" s="73"/>
      <c r="F108" s="74"/>
      <c r="G108" s="73"/>
      <c r="H108" s="72"/>
      <c r="I108" s="74"/>
      <c r="J108" s="69"/>
      <c r="K108" s="69"/>
      <c r="L108" s="69"/>
      <c r="M108" s="69"/>
    </row>
  </sheetData>
  <mergeCells count="143">
    <mergeCell ref="C104:C107"/>
    <mergeCell ref="D104:D107"/>
    <mergeCell ref="E104:E107"/>
    <mergeCell ref="F104:F107"/>
    <mergeCell ref="C100:C103"/>
    <mergeCell ref="D100:D103"/>
    <mergeCell ref="E100:E103"/>
    <mergeCell ref="F100:F103"/>
    <mergeCell ref="G100:G103"/>
    <mergeCell ref="C96:C99"/>
    <mergeCell ref="D96:D99"/>
    <mergeCell ref="E96:E99"/>
    <mergeCell ref="F96:F99"/>
    <mergeCell ref="C84:C87"/>
    <mergeCell ref="D84:D87"/>
    <mergeCell ref="E84:E87"/>
    <mergeCell ref="F84:F87"/>
    <mergeCell ref="G88:G91"/>
    <mergeCell ref="C92:C95"/>
    <mergeCell ref="D92:D95"/>
    <mergeCell ref="E92:E95"/>
    <mergeCell ref="F92:F95"/>
    <mergeCell ref="G92:G95"/>
    <mergeCell ref="C88:C91"/>
    <mergeCell ref="D88:D91"/>
    <mergeCell ref="E88:E91"/>
    <mergeCell ref="F88:F91"/>
    <mergeCell ref="C80:C83"/>
    <mergeCell ref="D80:D83"/>
    <mergeCell ref="E72:E75"/>
    <mergeCell ref="F72:F75"/>
    <mergeCell ref="C72:C75"/>
    <mergeCell ref="F80:F83"/>
    <mergeCell ref="C76:C79"/>
    <mergeCell ref="E76:E79"/>
    <mergeCell ref="C68:C71"/>
    <mergeCell ref="D68:D71"/>
    <mergeCell ref="E68:E71"/>
    <mergeCell ref="E80:E83"/>
    <mergeCell ref="C58:C59"/>
    <mergeCell ref="D58:D59"/>
    <mergeCell ref="E58:E59"/>
    <mergeCell ref="F58:F59"/>
    <mergeCell ref="F60:F63"/>
    <mergeCell ref="G76:G79"/>
    <mergeCell ref="C60:C63"/>
    <mergeCell ref="D60:D63"/>
    <mergeCell ref="E60:E63"/>
    <mergeCell ref="D76:D79"/>
    <mergeCell ref="F76:F79"/>
    <mergeCell ref="C64:C67"/>
    <mergeCell ref="D64:D67"/>
    <mergeCell ref="E64:E67"/>
    <mergeCell ref="F64:F67"/>
    <mergeCell ref="D72:D75"/>
    <mergeCell ref="F68:F71"/>
    <mergeCell ref="H104:H107"/>
    <mergeCell ref="I104:I107"/>
    <mergeCell ref="J104:J107"/>
    <mergeCell ref="I92:I95"/>
    <mergeCell ref="I84:I87"/>
    <mergeCell ref="J84:J87"/>
    <mergeCell ref="G80:G83"/>
    <mergeCell ref="K104:K107"/>
    <mergeCell ref="G58:G59"/>
    <mergeCell ref="G64:G67"/>
    <mergeCell ref="G68:G71"/>
    <mergeCell ref="G72:G75"/>
    <mergeCell ref="G60:G63"/>
    <mergeCell ref="H58:H59"/>
    <mergeCell ref="I58:I59"/>
    <mergeCell ref="H60:H63"/>
    <mergeCell ref="I60:I63"/>
    <mergeCell ref="H76:H79"/>
    <mergeCell ref="G84:G87"/>
    <mergeCell ref="G96:G99"/>
    <mergeCell ref="G104:G107"/>
    <mergeCell ref="H96:H99"/>
    <mergeCell ref="H88:H91"/>
    <mergeCell ref="H72:H75"/>
    <mergeCell ref="I100:I103"/>
    <mergeCell ref="H80:H83"/>
    <mergeCell ref="I80:I83"/>
    <mergeCell ref="H92:H95"/>
    <mergeCell ref="H100:H103"/>
    <mergeCell ref="H84:H87"/>
    <mergeCell ref="I76:I79"/>
    <mergeCell ref="I72:I75"/>
    <mergeCell ref="I96:I99"/>
    <mergeCell ref="I88:I91"/>
    <mergeCell ref="L104:L107"/>
    <mergeCell ref="M104:M107"/>
    <mergeCell ref="M100:M103"/>
    <mergeCell ref="L100:L103"/>
    <mergeCell ref="J100:J103"/>
    <mergeCell ref="K100:K103"/>
    <mergeCell ref="M96:M99"/>
    <mergeCell ref="M92:M95"/>
    <mergeCell ref="J96:J99"/>
    <mergeCell ref="K96:K99"/>
    <mergeCell ref="L92:L95"/>
    <mergeCell ref="L96:L99"/>
    <mergeCell ref="J92:J95"/>
    <mergeCell ref="K92:K95"/>
    <mergeCell ref="L80:L83"/>
    <mergeCell ref="L88:L91"/>
    <mergeCell ref="M88:M91"/>
    <mergeCell ref="M84:M87"/>
    <mergeCell ref="J72:J75"/>
    <mergeCell ref="K72:K75"/>
    <mergeCell ref="M76:M79"/>
    <mergeCell ref="K84:K87"/>
    <mergeCell ref="L84:L87"/>
    <mergeCell ref="J76:J79"/>
    <mergeCell ref="K76:K79"/>
    <mergeCell ref="J80:J83"/>
    <mergeCell ref="M80:M83"/>
    <mergeCell ref="K80:K83"/>
    <mergeCell ref="J88:J91"/>
    <mergeCell ref="K88:K91"/>
    <mergeCell ref="L58:L59"/>
    <mergeCell ref="M58:M59"/>
    <mergeCell ref="M60:M63"/>
    <mergeCell ref="L60:L63"/>
    <mergeCell ref="L76:L79"/>
    <mergeCell ref="L72:L75"/>
    <mergeCell ref="M72:M75"/>
    <mergeCell ref="L64:L67"/>
    <mergeCell ref="M64:M67"/>
    <mergeCell ref="M68:M71"/>
    <mergeCell ref="L68:L71"/>
    <mergeCell ref="J68:J71"/>
    <mergeCell ref="K68:K71"/>
    <mergeCell ref="H64:H67"/>
    <mergeCell ref="I64:I67"/>
    <mergeCell ref="J64:J67"/>
    <mergeCell ref="K64:K67"/>
    <mergeCell ref="H68:H71"/>
    <mergeCell ref="I68:I71"/>
    <mergeCell ref="J58:J59"/>
    <mergeCell ref="K58:K59"/>
    <mergeCell ref="J60:J63"/>
    <mergeCell ref="K60:K63"/>
  </mergeCells>
  <phoneticPr fontId="19"/>
  <printOptions horizontalCentered="1" verticalCentered="1"/>
  <pageMargins left="0.19685039370078741" right="0.19685039370078741" top="0.19685039370078741" bottom="0" header="0.51181102362204722" footer="0.51181102362204722"/>
  <pageSetup paperSize="9" scale="85" orientation="landscape" horizontalDpi="4294967293" r:id="rId1"/>
  <headerFooter alignWithMargins="0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indexed="45"/>
  </sheetPr>
  <dimension ref="A2:W204"/>
  <sheetViews>
    <sheetView view="pageBreakPreview" topLeftCell="H1" zoomScale="50" zoomScaleNormal="100" workbookViewId="0">
      <selection activeCell="I4" sqref="I4:K4"/>
    </sheetView>
  </sheetViews>
  <sheetFormatPr defaultRowHeight="13.2" x14ac:dyDescent="0.2"/>
  <cols>
    <col min="1" max="1" width="1.109375" customWidth="1"/>
    <col min="2" max="2" width="38.109375" customWidth="1"/>
    <col min="3" max="3" width="24.77734375" customWidth="1"/>
    <col min="4" max="4" width="24.21875" customWidth="1"/>
    <col min="5" max="5" width="20.77734375" customWidth="1"/>
    <col min="6" max="6" width="24.77734375" customWidth="1"/>
    <col min="7" max="7" width="20.77734375" customWidth="1"/>
    <col min="8" max="8" width="22.88671875" customWidth="1"/>
    <col min="9" max="9" width="24.77734375" customWidth="1"/>
    <col min="10" max="10" width="20.44140625" customWidth="1"/>
    <col min="11" max="11" width="24.44140625" customWidth="1"/>
    <col min="12" max="12" width="24.88671875" customWidth="1"/>
    <col min="13" max="13" width="26.109375" customWidth="1"/>
    <col min="14" max="14" width="25.33203125" customWidth="1"/>
    <col min="15" max="15" width="24.6640625" customWidth="1"/>
    <col min="16" max="16" width="23.44140625" customWidth="1"/>
    <col min="17" max="17" width="18.21875" customWidth="1"/>
    <col min="18" max="18" width="2.109375" customWidth="1"/>
    <col min="19" max="19" width="27.44140625" customWidth="1"/>
    <col min="20" max="20" width="29.109375" customWidth="1"/>
    <col min="21" max="21" width="21.33203125" customWidth="1"/>
    <col min="22" max="22" width="2.109375" customWidth="1"/>
    <col min="23" max="23" width="12.88671875" customWidth="1"/>
  </cols>
  <sheetData>
    <row r="2" spans="1:23" ht="105.75" customHeight="1" x14ac:dyDescent="0.2">
      <c r="G2" s="473"/>
      <c r="H2" s="1526" t="s">
        <v>396</v>
      </c>
      <c r="I2" s="1526"/>
      <c r="J2" s="1526"/>
      <c r="K2" s="1526"/>
      <c r="L2" s="1526"/>
      <c r="M2" s="1526"/>
      <c r="N2" s="1526"/>
      <c r="T2" s="474"/>
    </row>
    <row r="3" spans="1:23" ht="53.25" customHeight="1" x14ac:dyDescent="0.2">
      <c r="B3" s="475" t="s">
        <v>397</v>
      </c>
      <c r="C3" s="476"/>
      <c r="D3" s="476"/>
      <c r="E3" s="476"/>
      <c r="G3" s="477"/>
      <c r="H3" s="477"/>
      <c r="I3" s="478" t="s">
        <v>398</v>
      </c>
      <c r="L3" s="479"/>
      <c r="M3" s="479"/>
      <c r="N3" s="479"/>
      <c r="O3" s="479"/>
      <c r="P3" s="479"/>
      <c r="Q3" s="479"/>
      <c r="R3" s="479"/>
      <c r="S3" s="479"/>
      <c r="T3" s="479"/>
      <c r="U3" s="479"/>
    </row>
    <row r="4" spans="1:23" s="287" customFormat="1" ht="69" customHeight="1" x14ac:dyDescent="0.2">
      <c r="A4" s="480"/>
      <c r="B4" s="1533" t="s">
        <v>399</v>
      </c>
      <c r="C4" s="1531" t="s">
        <v>400</v>
      </c>
      <c r="D4" s="1531"/>
      <c r="E4" s="1532"/>
      <c r="F4" s="1530" t="s">
        <v>401</v>
      </c>
      <c r="G4" s="1531"/>
      <c r="H4" s="1532"/>
      <c r="I4" s="1530" t="s">
        <v>402</v>
      </c>
      <c r="J4" s="1531"/>
      <c r="K4" s="1532"/>
      <c r="L4" s="1530" t="s">
        <v>403</v>
      </c>
      <c r="M4" s="1531"/>
      <c r="N4" s="1532"/>
      <c r="O4" s="1530" t="s">
        <v>404</v>
      </c>
      <c r="P4" s="1531"/>
      <c r="Q4" s="1532"/>
      <c r="R4" s="482"/>
      <c r="S4" s="1527" t="s">
        <v>405</v>
      </c>
      <c r="T4" s="1528"/>
      <c r="U4" s="1529"/>
    </row>
    <row r="5" spans="1:23" s="287" customFormat="1" ht="96" customHeight="1" x14ac:dyDescent="0.2">
      <c r="A5" s="480"/>
      <c r="B5" s="1534"/>
      <c r="C5" s="481" t="s">
        <v>406</v>
      </c>
      <c r="D5" s="483" t="s">
        <v>407</v>
      </c>
      <c r="E5" s="484" t="s">
        <v>408</v>
      </c>
      <c r="F5" s="481" t="s">
        <v>406</v>
      </c>
      <c r="G5" s="483" t="s">
        <v>407</v>
      </c>
      <c r="H5" s="484" t="s">
        <v>408</v>
      </c>
      <c r="I5" s="484" t="s">
        <v>406</v>
      </c>
      <c r="J5" s="483" t="s">
        <v>407</v>
      </c>
      <c r="K5" s="484" t="s">
        <v>408</v>
      </c>
      <c r="L5" s="484" t="s">
        <v>406</v>
      </c>
      <c r="M5" s="485" t="s">
        <v>407</v>
      </c>
      <c r="N5" s="484" t="s">
        <v>408</v>
      </c>
      <c r="O5" s="484" t="s">
        <v>406</v>
      </c>
      <c r="P5" s="485" t="s">
        <v>407</v>
      </c>
      <c r="Q5" s="484" t="s">
        <v>408</v>
      </c>
      <c r="R5" s="486"/>
      <c r="S5" s="487" t="s">
        <v>406</v>
      </c>
      <c r="T5" s="488" t="s">
        <v>407</v>
      </c>
      <c r="U5" s="487" t="s">
        <v>408</v>
      </c>
    </row>
    <row r="6" spans="1:23" s="496" customFormat="1" ht="108" customHeight="1" x14ac:dyDescent="0.2">
      <c r="A6" s="489"/>
      <c r="B6" s="490" t="s">
        <v>409</v>
      </c>
      <c r="C6" s="491" t="s">
        <v>410</v>
      </c>
      <c r="D6" s="492" t="s">
        <v>411</v>
      </c>
      <c r="E6" s="485" t="s">
        <v>412</v>
      </c>
      <c r="F6" s="491" t="s">
        <v>413</v>
      </c>
      <c r="G6" s="485" t="s">
        <v>414</v>
      </c>
      <c r="H6" s="485" t="s">
        <v>415</v>
      </c>
      <c r="I6" s="491" t="s">
        <v>416</v>
      </c>
      <c r="J6" s="485" t="s">
        <v>417</v>
      </c>
      <c r="K6" s="485" t="s">
        <v>412</v>
      </c>
      <c r="L6" s="491" t="s">
        <v>413</v>
      </c>
      <c r="M6" s="483" t="s">
        <v>418</v>
      </c>
      <c r="N6" s="485" t="s">
        <v>415</v>
      </c>
      <c r="O6" s="485" t="s">
        <v>162</v>
      </c>
      <c r="P6" s="485" t="s">
        <v>162</v>
      </c>
      <c r="Q6" s="485" t="s">
        <v>412</v>
      </c>
      <c r="R6" s="493"/>
      <c r="S6" s="494" t="s">
        <v>419</v>
      </c>
      <c r="T6" s="495" t="s">
        <v>418</v>
      </c>
      <c r="U6" s="488" t="s">
        <v>415</v>
      </c>
    </row>
    <row r="7" spans="1:23" s="496" customFormat="1" ht="94.5" customHeight="1" x14ac:dyDescent="0.2">
      <c r="A7" s="489"/>
      <c r="B7" s="497" t="s">
        <v>420</v>
      </c>
      <c r="C7" s="498" t="s">
        <v>421</v>
      </c>
      <c r="D7" s="499"/>
      <c r="E7" s="499"/>
      <c r="F7" s="498" t="s">
        <v>421</v>
      </c>
      <c r="G7" s="500"/>
      <c r="H7" s="500"/>
      <c r="I7" s="501" t="s">
        <v>422</v>
      </c>
      <c r="J7" s="500"/>
      <c r="K7" s="500"/>
      <c r="L7" s="501" t="s">
        <v>421</v>
      </c>
      <c r="M7" s="500"/>
      <c r="N7" s="500"/>
      <c r="O7" s="502" t="s">
        <v>423</v>
      </c>
      <c r="P7" s="500"/>
      <c r="Q7" s="500"/>
      <c r="R7" s="503"/>
      <c r="S7" s="500" t="s">
        <v>423</v>
      </c>
      <c r="T7" s="500"/>
      <c r="U7" s="500"/>
    </row>
    <row r="8" spans="1:23" s="496" customFormat="1" ht="94.5" customHeight="1" x14ac:dyDescent="0.2">
      <c r="A8" s="489"/>
      <c r="B8" s="504" t="s">
        <v>424</v>
      </c>
      <c r="C8" s="505" t="s">
        <v>417</v>
      </c>
      <c r="D8" s="499"/>
      <c r="E8" s="499"/>
      <c r="F8" s="505" t="s">
        <v>417</v>
      </c>
      <c r="G8" s="500"/>
      <c r="H8" s="500"/>
      <c r="I8" s="502" t="s">
        <v>425</v>
      </c>
      <c r="J8" s="500"/>
      <c r="K8" s="500"/>
      <c r="L8" s="502" t="s">
        <v>425</v>
      </c>
      <c r="M8" s="500"/>
      <c r="N8" s="500"/>
      <c r="O8" s="491" t="s">
        <v>416</v>
      </c>
      <c r="P8" s="500"/>
      <c r="Q8" s="500"/>
      <c r="R8" s="503"/>
      <c r="S8" s="485" t="s">
        <v>162</v>
      </c>
      <c r="T8" s="500"/>
      <c r="U8" s="500"/>
    </row>
    <row r="9" spans="1:23" s="496" customFormat="1" ht="94.5" customHeight="1" x14ac:dyDescent="0.2">
      <c r="A9" s="489"/>
      <c r="B9" s="506" t="s">
        <v>426</v>
      </c>
      <c r="C9" s="498" t="s">
        <v>427</v>
      </c>
      <c r="D9" s="507"/>
      <c r="E9" s="507"/>
      <c r="F9" s="498" t="s">
        <v>428</v>
      </c>
      <c r="G9" s="500"/>
      <c r="H9" s="500"/>
      <c r="I9" s="500" t="s">
        <v>429</v>
      </c>
      <c r="J9" s="500"/>
      <c r="K9" s="500"/>
      <c r="L9" s="501" t="s">
        <v>430</v>
      </c>
      <c r="M9" s="500"/>
      <c r="N9" s="500"/>
      <c r="O9" s="501" t="s">
        <v>431</v>
      </c>
      <c r="P9" s="500"/>
      <c r="Q9" s="500"/>
      <c r="R9" s="508"/>
      <c r="S9" s="501" t="s">
        <v>432</v>
      </c>
      <c r="T9" s="500"/>
      <c r="U9" s="500"/>
      <c r="V9" s="509"/>
      <c r="W9" s="509"/>
    </row>
    <row r="10" spans="1:23" s="496" customFormat="1" ht="147.75" customHeight="1" x14ac:dyDescent="0.2">
      <c r="A10" s="489"/>
      <c r="B10" s="506" t="s">
        <v>433</v>
      </c>
      <c r="C10" s="498" t="s">
        <v>434</v>
      </c>
      <c r="D10" s="510" t="s">
        <v>435</v>
      </c>
      <c r="E10" s="501" t="s">
        <v>436</v>
      </c>
      <c r="F10" s="498" t="s">
        <v>437</v>
      </c>
      <c r="G10" s="501" t="s">
        <v>438</v>
      </c>
      <c r="H10" s="491" t="s">
        <v>439</v>
      </c>
      <c r="I10" s="501" t="s">
        <v>440</v>
      </c>
      <c r="J10" s="501" t="s">
        <v>441</v>
      </c>
      <c r="K10" s="501" t="s">
        <v>442</v>
      </c>
      <c r="L10" s="501" t="s">
        <v>443</v>
      </c>
      <c r="M10" s="501" t="s">
        <v>444</v>
      </c>
      <c r="N10" s="501" t="s">
        <v>445</v>
      </c>
      <c r="O10" s="501" t="s">
        <v>446</v>
      </c>
      <c r="P10" s="491" t="s">
        <v>447</v>
      </c>
      <c r="Q10" s="501" t="s">
        <v>448</v>
      </c>
      <c r="R10" s="511"/>
      <c r="S10" s="501" t="s">
        <v>449</v>
      </c>
      <c r="T10" s="501" t="s">
        <v>450</v>
      </c>
      <c r="U10" s="501" t="s">
        <v>451</v>
      </c>
      <c r="V10" s="509"/>
      <c r="W10" s="509"/>
    </row>
    <row r="11" spans="1:23" s="496" customFormat="1" ht="94.5" customHeight="1" x14ac:dyDescent="0.2">
      <c r="A11" s="489"/>
      <c r="B11" s="512" t="s">
        <v>452</v>
      </c>
      <c r="C11" s="498" t="s">
        <v>453</v>
      </c>
      <c r="D11" s="513"/>
      <c r="E11" s="513"/>
      <c r="F11" s="498" t="s">
        <v>454</v>
      </c>
      <c r="G11" s="500"/>
      <c r="H11" s="500"/>
      <c r="I11" s="501" t="s">
        <v>455</v>
      </c>
      <c r="J11" s="500"/>
      <c r="K11" s="500"/>
      <c r="L11" s="501" t="s">
        <v>456</v>
      </c>
      <c r="M11" s="500"/>
      <c r="N11" s="500"/>
      <c r="O11" s="501" t="s">
        <v>457</v>
      </c>
      <c r="P11" s="500"/>
      <c r="Q11" s="500"/>
      <c r="R11" s="503"/>
      <c r="S11" s="501" t="s">
        <v>458</v>
      </c>
      <c r="T11" s="500"/>
      <c r="U11" s="500"/>
      <c r="V11" s="509"/>
      <c r="W11" s="509"/>
    </row>
    <row r="12" spans="1:23" s="287" customFormat="1" ht="94.5" customHeight="1" x14ac:dyDescent="0.2">
      <c r="B12" s="506" t="s">
        <v>459</v>
      </c>
      <c r="C12" s="514"/>
      <c r="D12" s="514"/>
      <c r="E12" s="514"/>
      <c r="F12" s="514"/>
      <c r="G12" s="514"/>
      <c r="H12" s="514"/>
      <c r="I12" s="514"/>
      <c r="J12" s="514"/>
      <c r="K12" s="514"/>
      <c r="L12" s="514"/>
      <c r="M12" s="514"/>
      <c r="N12" s="514"/>
      <c r="O12" s="514"/>
      <c r="P12" s="514"/>
      <c r="Q12" s="515"/>
      <c r="R12" s="516"/>
      <c r="S12" s="498" t="s">
        <v>457</v>
      </c>
      <c r="T12" s="498" t="s">
        <v>460</v>
      </c>
      <c r="U12" s="501" t="s">
        <v>451</v>
      </c>
    </row>
    <row r="13" spans="1:23" s="287" customFormat="1" ht="94.5" customHeight="1" x14ac:dyDescent="0.2">
      <c r="B13" s="506" t="s">
        <v>461</v>
      </c>
      <c r="C13" s="517"/>
      <c r="D13" s="517"/>
      <c r="E13" s="517"/>
      <c r="F13" s="517"/>
      <c r="G13" s="517"/>
      <c r="H13" s="517"/>
      <c r="I13" s="517"/>
      <c r="J13" s="517"/>
      <c r="K13" s="517"/>
      <c r="L13" s="517"/>
      <c r="M13" s="517"/>
      <c r="N13" s="517"/>
      <c r="O13" s="517"/>
      <c r="P13" s="517"/>
      <c r="Q13" s="518"/>
      <c r="R13" s="516"/>
      <c r="S13" s="519" t="s">
        <v>462</v>
      </c>
      <c r="T13" s="501" t="s">
        <v>463</v>
      </c>
      <c r="U13" s="501" t="s">
        <v>463</v>
      </c>
    </row>
    <row r="14" spans="1:23" ht="33" customHeight="1" x14ac:dyDescent="0.2">
      <c r="B14" s="520"/>
      <c r="C14" s="520"/>
      <c r="D14" s="520"/>
      <c r="E14" s="520"/>
      <c r="F14" s="479"/>
      <c r="G14" s="479"/>
      <c r="H14" s="479"/>
      <c r="I14" s="479"/>
      <c r="J14" s="479"/>
      <c r="K14" s="479"/>
      <c r="L14" s="479"/>
      <c r="M14" s="479"/>
      <c r="N14" s="479"/>
      <c r="O14" s="479"/>
      <c r="P14" s="479"/>
      <c r="Q14" s="479"/>
      <c r="R14" s="479"/>
      <c r="S14" s="479"/>
      <c r="T14" s="479"/>
      <c r="U14" s="479"/>
    </row>
    <row r="15" spans="1:23" ht="33" customHeight="1" x14ac:dyDescent="0.2">
      <c r="B15" s="521"/>
      <c r="C15" s="521"/>
      <c r="D15" s="521"/>
      <c r="E15" s="521"/>
      <c r="F15" s="522"/>
      <c r="G15" s="522"/>
      <c r="H15" s="522"/>
      <c r="I15" s="522"/>
      <c r="J15" s="522"/>
      <c r="K15" s="522"/>
      <c r="L15" s="522"/>
      <c r="M15" s="522"/>
      <c r="N15" s="522"/>
      <c r="O15" s="522"/>
      <c r="P15" s="522"/>
      <c r="Q15" s="522"/>
      <c r="R15" s="522"/>
      <c r="S15" s="522"/>
      <c r="T15" s="522"/>
      <c r="U15" s="522"/>
    </row>
    <row r="16" spans="1:23" ht="33" customHeight="1" x14ac:dyDescent="0.2">
      <c r="B16" s="521"/>
      <c r="C16" s="521"/>
      <c r="D16" s="521"/>
      <c r="E16" s="521"/>
      <c r="F16" s="522"/>
      <c r="G16" s="522"/>
      <c r="H16" s="522"/>
      <c r="I16" s="522"/>
      <c r="J16" s="522"/>
      <c r="K16" s="522"/>
      <c r="L16" s="522"/>
      <c r="M16" s="522"/>
      <c r="N16" s="522"/>
      <c r="O16" s="522"/>
      <c r="P16" s="522"/>
      <c r="Q16" s="522"/>
      <c r="R16" s="522"/>
      <c r="S16" s="522"/>
      <c r="T16" s="522"/>
      <c r="U16" s="522"/>
    </row>
    <row r="17" spans="2:21" ht="33" customHeight="1" x14ac:dyDescent="0.2">
      <c r="B17" s="521"/>
      <c r="C17" s="521"/>
      <c r="D17" s="521"/>
      <c r="E17" s="521"/>
      <c r="F17" s="522"/>
      <c r="G17" s="522"/>
      <c r="H17" s="522"/>
      <c r="I17" s="522"/>
      <c r="J17" s="522"/>
      <c r="K17" s="522"/>
      <c r="L17" s="522"/>
      <c r="M17" s="522"/>
      <c r="N17" s="522"/>
      <c r="O17" s="522"/>
      <c r="P17" s="522"/>
      <c r="Q17" s="522"/>
      <c r="R17" s="522"/>
      <c r="S17" s="522"/>
      <c r="T17" s="522"/>
      <c r="U17" s="522"/>
    </row>
    <row r="18" spans="2:21" ht="14.4" x14ac:dyDescent="0.2">
      <c r="B18" s="521"/>
      <c r="C18" s="521"/>
      <c r="D18" s="521"/>
      <c r="E18" s="521"/>
      <c r="F18" s="522"/>
      <c r="G18" s="522"/>
      <c r="H18" s="522"/>
      <c r="I18" s="522"/>
      <c r="J18" s="522"/>
      <c r="K18" s="522"/>
      <c r="L18" s="522"/>
      <c r="M18" s="522"/>
      <c r="N18" s="522"/>
      <c r="O18" s="522"/>
      <c r="P18" s="522"/>
      <c r="Q18" s="522"/>
      <c r="R18" s="522"/>
      <c r="S18" s="522"/>
      <c r="T18" s="522"/>
      <c r="U18" s="522"/>
    </row>
    <row r="19" spans="2:21" ht="14.4" x14ac:dyDescent="0.2">
      <c r="B19" s="521"/>
      <c r="C19" s="521"/>
      <c r="D19" s="521"/>
      <c r="E19" s="521"/>
      <c r="F19" s="522"/>
      <c r="G19" s="522"/>
      <c r="H19" s="522"/>
      <c r="I19" s="522"/>
      <c r="J19" s="522"/>
      <c r="K19" s="522"/>
      <c r="L19" s="522"/>
      <c r="M19" s="522"/>
      <c r="N19" s="522"/>
      <c r="O19" s="522"/>
      <c r="P19" s="522"/>
      <c r="Q19" s="522"/>
      <c r="R19" s="522"/>
      <c r="S19" s="522"/>
      <c r="T19" s="522"/>
      <c r="U19" s="522"/>
    </row>
    <row r="20" spans="2:21" ht="14.4" x14ac:dyDescent="0.2">
      <c r="B20" s="521"/>
      <c r="C20" s="521"/>
      <c r="D20" s="521"/>
      <c r="E20" s="521"/>
      <c r="F20" s="522"/>
      <c r="G20" s="522"/>
      <c r="H20" s="522"/>
      <c r="I20" s="522"/>
      <c r="J20" s="522"/>
      <c r="K20" s="522"/>
      <c r="L20" s="522"/>
      <c r="M20" s="522"/>
      <c r="N20" s="522"/>
      <c r="O20" s="522"/>
      <c r="P20" s="522"/>
      <c r="Q20" s="522"/>
      <c r="R20" s="522"/>
      <c r="S20" s="522"/>
      <c r="T20" s="522"/>
      <c r="U20" s="522"/>
    </row>
    <row r="21" spans="2:21" ht="14.4" x14ac:dyDescent="0.2">
      <c r="B21" s="521"/>
      <c r="C21" s="521"/>
      <c r="D21" s="521"/>
      <c r="E21" s="521"/>
      <c r="F21" s="522"/>
      <c r="G21" s="522"/>
      <c r="H21" s="522"/>
      <c r="I21" s="522"/>
      <c r="J21" s="522"/>
      <c r="K21" s="522"/>
      <c r="L21" s="522"/>
      <c r="M21" s="522"/>
      <c r="N21" s="522"/>
      <c r="O21" s="522"/>
      <c r="P21" s="522"/>
      <c r="Q21" s="522"/>
      <c r="R21" s="522"/>
      <c r="S21" s="522"/>
      <c r="T21" s="522"/>
      <c r="U21" s="522"/>
    </row>
    <row r="22" spans="2:21" ht="14.4" x14ac:dyDescent="0.2">
      <c r="B22" s="521"/>
      <c r="C22" s="521"/>
      <c r="D22" s="521"/>
      <c r="E22" s="521"/>
      <c r="F22" s="522"/>
      <c r="G22" s="522"/>
      <c r="H22" s="522"/>
      <c r="I22" s="522"/>
      <c r="J22" s="522"/>
      <c r="K22" s="522"/>
      <c r="L22" s="522"/>
      <c r="M22" s="522"/>
      <c r="N22" s="522"/>
      <c r="O22" s="522"/>
      <c r="P22" s="522"/>
      <c r="Q22" s="522"/>
      <c r="R22" s="522"/>
      <c r="S22" s="522"/>
      <c r="T22" s="522"/>
      <c r="U22" s="522"/>
    </row>
    <row r="23" spans="2:21" ht="14.4" x14ac:dyDescent="0.2">
      <c r="B23" s="521"/>
      <c r="C23" s="521"/>
      <c r="D23" s="521"/>
      <c r="E23" s="521"/>
      <c r="F23" s="522"/>
      <c r="G23" s="522"/>
      <c r="H23" s="522"/>
      <c r="I23" s="522"/>
      <c r="J23" s="522"/>
      <c r="K23" s="522"/>
      <c r="L23" s="522"/>
      <c r="M23" s="522"/>
      <c r="N23" s="522"/>
      <c r="O23" s="522"/>
      <c r="P23" s="522"/>
      <c r="Q23" s="522"/>
      <c r="R23" s="522"/>
      <c r="S23" s="522"/>
      <c r="T23" s="522"/>
      <c r="U23" s="522"/>
    </row>
    <row r="24" spans="2:21" ht="14.4" x14ac:dyDescent="0.2">
      <c r="B24" s="521"/>
      <c r="C24" s="521"/>
      <c r="D24" s="521"/>
      <c r="E24" s="521"/>
      <c r="F24" s="522"/>
      <c r="G24" s="522"/>
      <c r="H24" s="522"/>
      <c r="I24" s="522"/>
      <c r="J24" s="522"/>
      <c r="K24" s="522"/>
      <c r="L24" s="522"/>
      <c r="M24" s="522"/>
      <c r="N24" s="522"/>
      <c r="O24" s="522"/>
      <c r="P24" s="522"/>
      <c r="Q24" s="522"/>
      <c r="R24" s="522"/>
      <c r="S24" s="522"/>
      <c r="T24" s="522"/>
      <c r="U24" s="522"/>
    </row>
    <row r="25" spans="2:21" ht="14.4" x14ac:dyDescent="0.2">
      <c r="B25" s="521"/>
      <c r="C25" s="521"/>
      <c r="D25" s="521"/>
      <c r="E25" s="521"/>
      <c r="F25" s="522"/>
      <c r="G25" s="522"/>
      <c r="H25" s="522"/>
      <c r="I25" s="522"/>
      <c r="J25" s="522"/>
      <c r="K25" s="522"/>
      <c r="L25" s="522"/>
      <c r="M25" s="522"/>
      <c r="N25" s="522"/>
      <c r="O25" s="522"/>
      <c r="P25" s="522"/>
      <c r="Q25" s="522"/>
      <c r="R25" s="522"/>
      <c r="S25" s="522"/>
      <c r="T25" s="522"/>
      <c r="U25" s="522"/>
    </row>
    <row r="26" spans="2:21" ht="14.4" x14ac:dyDescent="0.2">
      <c r="B26" s="521"/>
      <c r="C26" s="521"/>
      <c r="D26" s="521"/>
      <c r="E26" s="521"/>
      <c r="F26" s="522"/>
      <c r="G26" s="522"/>
      <c r="H26" s="522"/>
      <c r="I26" s="522"/>
      <c r="J26" s="522"/>
      <c r="K26" s="522"/>
      <c r="L26" s="522"/>
      <c r="M26" s="522"/>
      <c r="N26" s="522"/>
      <c r="O26" s="522"/>
      <c r="P26" s="522"/>
      <c r="Q26" s="522"/>
      <c r="R26" s="522"/>
      <c r="S26" s="522"/>
      <c r="T26" s="522"/>
      <c r="U26" s="522"/>
    </row>
    <row r="27" spans="2:21" ht="14.4" x14ac:dyDescent="0.2">
      <c r="B27" s="521"/>
      <c r="C27" s="521"/>
      <c r="D27" s="521"/>
      <c r="E27" s="521"/>
      <c r="F27" s="522"/>
      <c r="G27" s="522"/>
      <c r="H27" s="522"/>
      <c r="I27" s="522"/>
      <c r="J27" s="522"/>
      <c r="K27" s="522"/>
      <c r="L27" s="522"/>
      <c r="M27" s="522"/>
      <c r="N27" s="522"/>
      <c r="O27" s="522"/>
      <c r="P27" s="522"/>
      <c r="Q27" s="522"/>
      <c r="R27" s="522"/>
      <c r="S27" s="522"/>
      <c r="T27" s="522"/>
      <c r="U27" s="522"/>
    </row>
    <row r="28" spans="2:21" ht="14.4" x14ac:dyDescent="0.2">
      <c r="B28" s="521"/>
      <c r="C28" s="521"/>
      <c r="D28" s="521"/>
      <c r="E28" s="521"/>
      <c r="F28" s="522"/>
      <c r="G28" s="522"/>
      <c r="H28" s="522"/>
      <c r="I28" s="522"/>
      <c r="J28" s="522"/>
      <c r="K28" s="522"/>
      <c r="L28" s="522"/>
      <c r="M28" s="522"/>
      <c r="N28" s="522"/>
      <c r="O28" s="522"/>
      <c r="P28" s="522"/>
      <c r="Q28" s="522"/>
      <c r="R28" s="522"/>
      <c r="S28" s="522"/>
      <c r="T28" s="522"/>
      <c r="U28" s="522"/>
    </row>
    <row r="29" spans="2:21" ht="14.4" x14ac:dyDescent="0.2">
      <c r="B29" s="521"/>
      <c r="C29" s="521"/>
      <c r="D29" s="521"/>
      <c r="E29" s="521"/>
      <c r="F29" s="522"/>
      <c r="G29" s="522"/>
      <c r="H29" s="522"/>
      <c r="I29" s="522"/>
      <c r="J29" s="522"/>
      <c r="K29" s="522"/>
      <c r="L29" s="522"/>
      <c r="M29" s="522"/>
      <c r="N29" s="522"/>
      <c r="O29" s="522"/>
      <c r="P29" s="522"/>
      <c r="Q29" s="522"/>
      <c r="R29" s="522"/>
      <c r="S29" s="522"/>
      <c r="T29" s="522"/>
      <c r="U29" s="522"/>
    </row>
    <row r="30" spans="2:21" ht="14.4" x14ac:dyDescent="0.2">
      <c r="B30" s="521"/>
      <c r="C30" s="521"/>
      <c r="D30" s="521"/>
      <c r="E30" s="521"/>
      <c r="F30" s="522"/>
      <c r="G30" s="522"/>
      <c r="H30" s="522"/>
      <c r="I30" s="522"/>
      <c r="J30" s="522"/>
      <c r="K30" s="522"/>
      <c r="L30" s="522"/>
      <c r="M30" s="522"/>
      <c r="N30" s="522"/>
      <c r="O30" s="522"/>
      <c r="P30" s="522"/>
      <c r="Q30" s="522"/>
      <c r="R30" s="522"/>
      <c r="S30" s="522"/>
      <c r="T30" s="522"/>
      <c r="U30" s="522"/>
    </row>
    <row r="31" spans="2:21" ht="14.4" x14ac:dyDescent="0.2">
      <c r="B31" s="521"/>
      <c r="C31" s="521"/>
      <c r="D31" s="521"/>
      <c r="E31" s="521"/>
      <c r="F31" s="522"/>
      <c r="G31" s="522"/>
      <c r="H31" s="522"/>
      <c r="I31" s="522"/>
      <c r="J31" s="522"/>
      <c r="K31" s="522"/>
      <c r="L31" s="522"/>
      <c r="M31" s="522"/>
      <c r="N31" s="522"/>
      <c r="O31" s="522"/>
      <c r="P31" s="522"/>
      <c r="Q31" s="522"/>
      <c r="R31" s="522"/>
      <c r="S31" s="522"/>
      <c r="T31" s="522"/>
      <c r="U31" s="522"/>
    </row>
    <row r="32" spans="2:21" ht="14.4" x14ac:dyDescent="0.2">
      <c r="B32" s="521"/>
      <c r="C32" s="521"/>
      <c r="D32" s="521"/>
      <c r="E32" s="521"/>
      <c r="F32" s="522"/>
      <c r="G32" s="522"/>
      <c r="H32" s="522"/>
      <c r="I32" s="522"/>
      <c r="J32" s="522"/>
      <c r="K32" s="522"/>
      <c r="L32" s="522"/>
      <c r="M32" s="522"/>
      <c r="N32" s="522"/>
      <c r="O32" s="522"/>
      <c r="P32" s="522"/>
      <c r="Q32" s="522"/>
      <c r="R32" s="522"/>
      <c r="S32" s="522"/>
      <c r="T32" s="522"/>
      <c r="U32" s="522"/>
    </row>
    <row r="33" spans="2:21" ht="14.4" x14ac:dyDescent="0.2">
      <c r="B33" s="521"/>
      <c r="C33" s="521"/>
      <c r="D33" s="521"/>
      <c r="E33" s="521"/>
      <c r="F33" s="522"/>
      <c r="G33" s="522"/>
      <c r="H33" s="522"/>
      <c r="I33" s="522"/>
      <c r="J33" s="522"/>
      <c r="K33" s="522"/>
      <c r="L33" s="522"/>
      <c r="M33" s="522"/>
      <c r="N33" s="522"/>
      <c r="O33" s="522"/>
      <c r="P33" s="522"/>
      <c r="Q33" s="522"/>
      <c r="R33" s="522"/>
      <c r="S33" s="522"/>
      <c r="T33" s="522"/>
      <c r="U33" s="522"/>
    </row>
    <row r="34" spans="2:21" ht="14.4" x14ac:dyDescent="0.2">
      <c r="B34" s="521"/>
      <c r="C34" s="521"/>
      <c r="D34" s="521"/>
      <c r="E34" s="521"/>
      <c r="F34" s="522"/>
      <c r="G34" s="522"/>
      <c r="H34" s="522"/>
      <c r="I34" s="522"/>
      <c r="J34" s="522"/>
      <c r="K34" s="522"/>
      <c r="L34" s="522"/>
      <c r="M34" s="522"/>
      <c r="N34" s="522"/>
      <c r="O34" s="522"/>
      <c r="P34" s="522"/>
      <c r="Q34" s="522"/>
      <c r="R34" s="522"/>
      <c r="S34" s="522"/>
      <c r="T34" s="522"/>
      <c r="U34" s="522"/>
    </row>
    <row r="35" spans="2:21" ht="14.4" x14ac:dyDescent="0.2">
      <c r="B35" s="521"/>
      <c r="C35" s="521"/>
      <c r="D35" s="521"/>
      <c r="E35" s="521"/>
      <c r="F35" s="522"/>
      <c r="G35" s="522"/>
      <c r="H35" s="522"/>
      <c r="I35" s="522"/>
      <c r="J35" s="522"/>
      <c r="K35" s="522"/>
      <c r="L35" s="522"/>
      <c r="M35" s="522"/>
      <c r="N35" s="522"/>
      <c r="O35" s="522"/>
      <c r="P35" s="522"/>
      <c r="Q35" s="522"/>
      <c r="R35" s="522"/>
      <c r="S35" s="522"/>
      <c r="T35" s="522"/>
      <c r="U35" s="522"/>
    </row>
    <row r="36" spans="2:21" ht="14.4" x14ac:dyDescent="0.2">
      <c r="B36" s="521"/>
      <c r="C36" s="521"/>
      <c r="D36" s="521"/>
      <c r="E36" s="521"/>
      <c r="F36" s="522"/>
      <c r="G36" s="522"/>
      <c r="H36" s="522"/>
      <c r="I36" s="522"/>
      <c r="J36" s="522"/>
      <c r="K36" s="522"/>
      <c r="L36" s="522"/>
      <c r="M36" s="522"/>
      <c r="N36" s="522"/>
      <c r="O36" s="522"/>
      <c r="P36" s="522"/>
      <c r="Q36" s="522"/>
      <c r="R36" s="522"/>
      <c r="S36" s="522"/>
      <c r="T36" s="522"/>
      <c r="U36" s="522"/>
    </row>
    <row r="37" spans="2:21" ht="14.4" x14ac:dyDescent="0.2">
      <c r="B37" s="521"/>
      <c r="C37" s="521"/>
      <c r="D37" s="521"/>
      <c r="E37" s="521"/>
      <c r="F37" s="522"/>
      <c r="G37" s="522"/>
      <c r="H37" s="522"/>
      <c r="I37" s="522"/>
      <c r="J37" s="522"/>
      <c r="K37" s="522"/>
      <c r="L37" s="522"/>
      <c r="M37" s="522"/>
      <c r="N37" s="522"/>
      <c r="O37" s="522"/>
      <c r="P37" s="522"/>
      <c r="Q37" s="522"/>
      <c r="R37" s="522"/>
      <c r="S37" s="522"/>
      <c r="T37" s="522"/>
      <c r="U37" s="522"/>
    </row>
    <row r="38" spans="2:21" ht="14.4" x14ac:dyDescent="0.2">
      <c r="B38" s="521"/>
      <c r="C38" s="521"/>
      <c r="D38" s="521"/>
      <c r="E38" s="521"/>
      <c r="F38" s="522"/>
      <c r="G38" s="522"/>
      <c r="H38" s="522"/>
      <c r="I38" s="522"/>
      <c r="J38" s="522"/>
      <c r="K38" s="522"/>
      <c r="L38" s="522"/>
      <c r="M38" s="522"/>
      <c r="N38" s="522"/>
      <c r="O38" s="522"/>
      <c r="P38" s="522"/>
      <c r="Q38" s="522"/>
      <c r="R38" s="522"/>
      <c r="S38" s="522"/>
      <c r="T38" s="522"/>
      <c r="U38" s="522"/>
    </row>
    <row r="39" spans="2:21" ht="16.2" x14ac:dyDescent="0.2">
      <c r="B39" s="520"/>
      <c r="C39" s="520"/>
      <c r="D39" s="520"/>
      <c r="E39" s="520"/>
      <c r="F39" s="479"/>
      <c r="G39" s="479"/>
      <c r="H39" s="479"/>
      <c r="I39" s="479"/>
      <c r="J39" s="479"/>
      <c r="K39" s="479"/>
      <c r="L39" s="479"/>
      <c r="M39" s="479"/>
      <c r="N39" s="479"/>
      <c r="O39" s="479"/>
      <c r="P39" s="479"/>
      <c r="Q39" s="479"/>
      <c r="R39" s="479"/>
      <c r="S39" s="479"/>
      <c r="T39" s="479"/>
      <c r="U39" s="479"/>
    </row>
    <row r="40" spans="2:21" ht="16.2" x14ac:dyDescent="0.2">
      <c r="B40" s="520"/>
      <c r="C40" s="520"/>
      <c r="D40" s="520"/>
      <c r="E40" s="520"/>
      <c r="F40" s="479"/>
      <c r="G40" s="479"/>
      <c r="H40" s="479"/>
      <c r="I40" s="479"/>
      <c r="J40" s="479"/>
      <c r="K40" s="479"/>
      <c r="L40" s="479"/>
      <c r="M40" s="479"/>
      <c r="N40" s="479"/>
      <c r="O40" s="479"/>
      <c r="P40" s="479"/>
      <c r="Q40" s="479"/>
      <c r="R40" s="479"/>
      <c r="S40" s="479"/>
      <c r="T40" s="479"/>
      <c r="U40" s="479"/>
    </row>
    <row r="41" spans="2:21" ht="16.2" x14ac:dyDescent="0.2">
      <c r="B41" s="520"/>
      <c r="C41" s="520"/>
      <c r="D41" s="520"/>
      <c r="E41" s="520"/>
      <c r="F41" s="479"/>
      <c r="G41" s="479"/>
      <c r="H41" s="479"/>
      <c r="I41" s="479"/>
      <c r="J41" s="479"/>
      <c r="K41" s="479"/>
      <c r="L41" s="479"/>
      <c r="M41" s="479"/>
      <c r="N41" s="479"/>
      <c r="O41" s="479"/>
      <c r="P41" s="479"/>
      <c r="Q41" s="479"/>
      <c r="R41" s="479"/>
      <c r="S41" s="479"/>
      <c r="T41" s="479"/>
      <c r="U41" s="479"/>
    </row>
    <row r="42" spans="2:21" ht="16.2" x14ac:dyDescent="0.2">
      <c r="B42" s="520"/>
      <c r="C42" s="520"/>
      <c r="D42" s="520"/>
      <c r="E42" s="520"/>
      <c r="F42" s="479"/>
      <c r="G42" s="479"/>
      <c r="H42" s="479"/>
      <c r="I42" s="479"/>
      <c r="J42" s="479"/>
      <c r="K42" s="479"/>
      <c r="L42" s="479"/>
      <c r="M42" s="479"/>
      <c r="N42" s="479"/>
      <c r="O42" s="479"/>
      <c r="P42" s="479"/>
      <c r="Q42" s="479"/>
      <c r="R42" s="479"/>
      <c r="S42" s="479"/>
      <c r="T42" s="479"/>
      <c r="U42" s="479"/>
    </row>
    <row r="43" spans="2:21" ht="16.2" x14ac:dyDescent="0.2">
      <c r="B43" s="520"/>
      <c r="C43" s="520"/>
      <c r="D43" s="520"/>
      <c r="E43" s="520"/>
      <c r="F43" s="479"/>
      <c r="G43" s="479"/>
      <c r="H43" s="479"/>
      <c r="I43" s="479"/>
      <c r="J43" s="479"/>
      <c r="K43" s="479"/>
      <c r="L43" s="479"/>
      <c r="M43" s="479"/>
      <c r="N43" s="479"/>
      <c r="O43" s="479"/>
      <c r="P43" s="479"/>
      <c r="Q43" s="479"/>
      <c r="R43" s="479"/>
      <c r="S43" s="479"/>
      <c r="T43" s="479"/>
      <c r="U43" s="479"/>
    </row>
    <row r="44" spans="2:21" ht="16.2" x14ac:dyDescent="0.2">
      <c r="B44" s="520"/>
      <c r="C44" s="520"/>
      <c r="D44" s="520"/>
      <c r="E44" s="520"/>
      <c r="F44" s="479"/>
      <c r="G44" s="479"/>
      <c r="H44" s="479"/>
      <c r="I44" s="479"/>
      <c r="J44" s="479"/>
      <c r="K44" s="479"/>
      <c r="L44" s="479"/>
      <c r="M44" s="479"/>
      <c r="N44" s="479"/>
      <c r="O44" s="479"/>
      <c r="P44" s="479"/>
      <c r="Q44" s="479"/>
      <c r="R44" s="479"/>
      <c r="S44" s="479"/>
      <c r="T44" s="479"/>
      <c r="U44" s="479"/>
    </row>
    <row r="45" spans="2:21" ht="16.2" x14ac:dyDescent="0.2">
      <c r="B45" s="520"/>
      <c r="C45" s="520"/>
      <c r="D45" s="520"/>
      <c r="E45" s="520"/>
      <c r="F45" s="479"/>
      <c r="G45" s="479"/>
      <c r="H45" s="479"/>
      <c r="I45" s="479"/>
      <c r="J45" s="479"/>
      <c r="K45" s="479"/>
      <c r="L45" s="479"/>
      <c r="M45" s="479"/>
      <c r="N45" s="479"/>
      <c r="O45" s="479"/>
      <c r="P45" s="479"/>
      <c r="Q45" s="479"/>
      <c r="R45" s="479"/>
      <c r="S45" s="479"/>
      <c r="T45" s="479"/>
      <c r="U45" s="479"/>
    </row>
    <row r="46" spans="2:21" ht="16.2" x14ac:dyDescent="0.2">
      <c r="B46" s="520"/>
      <c r="C46" s="520"/>
      <c r="D46" s="520"/>
      <c r="E46" s="520"/>
      <c r="F46" s="479"/>
      <c r="G46" s="479"/>
      <c r="H46" s="479"/>
      <c r="I46" s="479"/>
      <c r="J46" s="479"/>
      <c r="K46" s="479"/>
      <c r="L46" s="479"/>
      <c r="M46" s="479"/>
      <c r="N46" s="479"/>
      <c r="O46" s="479"/>
      <c r="P46" s="479"/>
      <c r="Q46" s="479"/>
      <c r="R46" s="479"/>
      <c r="S46" s="479"/>
      <c r="T46" s="479"/>
      <c r="U46" s="479"/>
    </row>
    <row r="47" spans="2:21" ht="16.2" x14ac:dyDescent="0.2">
      <c r="B47" s="520"/>
      <c r="C47" s="520"/>
      <c r="D47" s="520"/>
      <c r="E47" s="520"/>
      <c r="F47" s="479"/>
      <c r="G47" s="479"/>
      <c r="H47" s="479"/>
      <c r="I47" s="479"/>
      <c r="J47" s="479"/>
      <c r="K47" s="479"/>
      <c r="L47" s="479"/>
      <c r="M47" s="479"/>
      <c r="N47" s="479"/>
      <c r="O47" s="479"/>
      <c r="P47" s="479"/>
      <c r="Q47" s="479"/>
      <c r="R47" s="479"/>
      <c r="S47" s="479"/>
      <c r="T47" s="479"/>
      <c r="U47" s="479"/>
    </row>
    <row r="48" spans="2:21" ht="16.2" x14ac:dyDescent="0.2">
      <c r="B48" s="520"/>
      <c r="C48" s="520"/>
      <c r="D48" s="520"/>
      <c r="E48" s="520"/>
      <c r="F48" s="479"/>
      <c r="G48" s="479"/>
      <c r="H48" s="479"/>
      <c r="I48" s="479"/>
      <c r="J48" s="479"/>
      <c r="K48" s="479"/>
      <c r="L48" s="479"/>
      <c r="M48" s="479"/>
      <c r="N48" s="479"/>
      <c r="O48" s="479"/>
      <c r="P48" s="479"/>
      <c r="Q48" s="479"/>
      <c r="R48" s="479"/>
      <c r="S48" s="479"/>
      <c r="T48" s="479"/>
      <c r="U48" s="479"/>
    </row>
    <row r="49" spans="2:21" ht="16.2" x14ac:dyDescent="0.2">
      <c r="B49" s="479"/>
      <c r="C49" s="479"/>
      <c r="D49" s="479"/>
      <c r="E49" s="479"/>
      <c r="F49" s="479"/>
      <c r="G49" s="479"/>
      <c r="H49" s="479"/>
      <c r="I49" s="479"/>
      <c r="J49" s="479"/>
      <c r="K49" s="479"/>
      <c r="L49" s="479"/>
      <c r="M49" s="479"/>
      <c r="N49" s="479"/>
      <c r="O49" s="479"/>
      <c r="P49" s="479"/>
      <c r="Q49" s="479"/>
      <c r="R49" s="479"/>
      <c r="S49" s="479"/>
      <c r="T49" s="479"/>
      <c r="U49" s="479"/>
    </row>
    <row r="50" spans="2:21" ht="16.2" x14ac:dyDescent="0.2">
      <c r="B50" s="479"/>
      <c r="C50" s="479"/>
      <c r="D50" s="479"/>
      <c r="E50" s="479"/>
      <c r="F50" s="479"/>
      <c r="G50" s="479"/>
      <c r="H50" s="479"/>
      <c r="I50" s="479"/>
      <c r="J50" s="479"/>
      <c r="K50" s="479"/>
      <c r="L50" s="479"/>
      <c r="M50" s="479"/>
      <c r="N50" s="479"/>
      <c r="O50" s="479"/>
      <c r="P50" s="479"/>
      <c r="Q50" s="479"/>
      <c r="R50" s="479"/>
      <c r="S50" s="479"/>
      <c r="T50" s="479"/>
      <c r="U50" s="479"/>
    </row>
    <row r="51" spans="2:21" ht="16.2" x14ac:dyDescent="0.2">
      <c r="B51" s="479"/>
      <c r="C51" s="479"/>
      <c r="D51" s="479"/>
      <c r="E51" s="479"/>
      <c r="F51" s="479"/>
      <c r="G51" s="479"/>
      <c r="H51" s="479"/>
      <c r="I51" s="479"/>
      <c r="J51" s="479"/>
      <c r="K51" s="479"/>
      <c r="L51" s="479"/>
      <c r="M51" s="479"/>
      <c r="N51" s="479"/>
      <c r="O51" s="479"/>
      <c r="P51" s="479"/>
      <c r="Q51" s="479"/>
      <c r="R51" s="479"/>
      <c r="S51" s="479"/>
      <c r="T51" s="479"/>
      <c r="U51" s="479"/>
    </row>
    <row r="52" spans="2:21" ht="16.2" x14ac:dyDescent="0.2">
      <c r="B52" s="479"/>
      <c r="C52" s="479"/>
      <c r="D52" s="479"/>
      <c r="E52" s="479"/>
      <c r="F52" s="479"/>
      <c r="G52" s="479"/>
      <c r="H52" s="479"/>
      <c r="I52" s="479"/>
      <c r="J52" s="479"/>
      <c r="K52" s="479"/>
      <c r="L52" s="479"/>
      <c r="M52" s="479"/>
      <c r="N52" s="479"/>
      <c r="O52" s="479"/>
      <c r="P52" s="479"/>
      <c r="Q52" s="479"/>
      <c r="R52" s="479"/>
      <c r="S52" s="479"/>
      <c r="T52" s="479"/>
      <c r="U52" s="479"/>
    </row>
    <row r="53" spans="2:21" ht="16.2" x14ac:dyDescent="0.2">
      <c r="B53" s="479"/>
      <c r="C53" s="479"/>
      <c r="D53" s="479"/>
      <c r="E53" s="479"/>
      <c r="F53" s="479"/>
      <c r="G53" s="479"/>
      <c r="H53" s="479"/>
      <c r="I53" s="479"/>
      <c r="J53" s="479"/>
      <c r="K53" s="479"/>
      <c r="L53" s="479"/>
      <c r="M53" s="479"/>
      <c r="N53" s="479"/>
      <c r="O53" s="479"/>
      <c r="P53" s="479"/>
      <c r="Q53" s="479"/>
      <c r="R53" s="479"/>
      <c r="S53" s="479"/>
      <c r="T53" s="479"/>
      <c r="U53" s="479"/>
    </row>
    <row r="54" spans="2:21" ht="16.2" x14ac:dyDescent="0.2">
      <c r="B54" s="479"/>
      <c r="C54" s="479"/>
      <c r="D54" s="479"/>
      <c r="E54" s="479"/>
      <c r="F54" s="479"/>
      <c r="G54" s="479"/>
      <c r="H54" s="479"/>
      <c r="I54" s="479"/>
      <c r="J54" s="479"/>
      <c r="K54" s="479"/>
      <c r="L54" s="479"/>
      <c r="M54" s="479"/>
      <c r="N54" s="479"/>
      <c r="O54" s="479"/>
      <c r="P54" s="479"/>
      <c r="Q54" s="479"/>
      <c r="R54" s="479"/>
      <c r="S54" s="479"/>
      <c r="T54" s="479"/>
      <c r="U54" s="479"/>
    </row>
    <row r="55" spans="2:21" ht="16.2" x14ac:dyDescent="0.2">
      <c r="B55" s="479"/>
      <c r="C55" s="479"/>
      <c r="D55" s="479"/>
      <c r="E55" s="479"/>
      <c r="F55" s="479"/>
      <c r="G55" s="479"/>
      <c r="H55" s="479"/>
      <c r="I55" s="479"/>
      <c r="J55" s="479"/>
      <c r="K55" s="479"/>
      <c r="L55" s="479"/>
      <c r="M55" s="479"/>
      <c r="N55" s="479"/>
      <c r="O55" s="479"/>
      <c r="P55" s="479"/>
      <c r="Q55" s="479"/>
      <c r="R55" s="479"/>
      <c r="S55" s="479"/>
      <c r="T55" s="479"/>
      <c r="U55" s="479"/>
    </row>
    <row r="56" spans="2:21" ht="16.2" x14ac:dyDescent="0.2">
      <c r="B56" s="479"/>
      <c r="C56" s="479"/>
      <c r="D56" s="479"/>
      <c r="E56" s="479"/>
      <c r="F56" s="479"/>
      <c r="G56" s="479"/>
      <c r="H56" s="479"/>
      <c r="I56" s="479"/>
      <c r="J56" s="479"/>
      <c r="K56" s="479"/>
      <c r="L56" s="479"/>
      <c r="M56" s="479"/>
      <c r="N56" s="479"/>
      <c r="O56" s="479"/>
      <c r="P56" s="479"/>
      <c r="Q56" s="479"/>
      <c r="R56" s="479"/>
      <c r="S56" s="479"/>
      <c r="T56" s="479"/>
      <c r="U56" s="479"/>
    </row>
    <row r="57" spans="2:21" ht="16.2" x14ac:dyDescent="0.2">
      <c r="B57" s="479"/>
      <c r="C57" s="479"/>
      <c r="D57" s="479"/>
      <c r="E57" s="479"/>
      <c r="F57" s="479"/>
      <c r="G57" s="479"/>
      <c r="H57" s="479"/>
      <c r="I57" s="479"/>
      <c r="J57" s="479"/>
      <c r="K57" s="479"/>
      <c r="L57" s="479"/>
      <c r="M57" s="479"/>
      <c r="N57" s="479"/>
      <c r="O57" s="479"/>
      <c r="P57" s="479"/>
      <c r="Q57" s="479"/>
      <c r="R57" s="479"/>
      <c r="S57" s="479"/>
      <c r="T57" s="479"/>
      <c r="U57" s="479"/>
    </row>
    <row r="58" spans="2:21" ht="16.2" x14ac:dyDescent="0.2">
      <c r="B58" s="479"/>
      <c r="C58" s="479"/>
      <c r="D58" s="479"/>
      <c r="E58" s="479"/>
      <c r="F58" s="479"/>
      <c r="G58" s="479"/>
      <c r="H58" s="479"/>
      <c r="I58" s="479"/>
      <c r="J58" s="479"/>
      <c r="K58" s="479"/>
      <c r="L58" s="479"/>
      <c r="M58" s="479"/>
      <c r="N58" s="479"/>
      <c r="O58" s="479"/>
      <c r="P58" s="479"/>
      <c r="Q58" s="479"/>
      <c r="R58" s="479"/>
      <c r="S58" s="479"/>
      <c r="T58" s="479"/>
      <c r="U58" s="479"/>
    </row>
    <row r="59" spans="2:21" ht="16.2" x14ac:dyDescent="0.2">
      <c r="B59" s="479"/>
      <c r="C59" s="479"/>
      <c r="D59" s="479"/>
      <c r="E59" s="479"/>
      <c r="F59" s="479"/>
      <c r="G59" s="479"/>
      <c r="H59" s="479"/>
      <c r="I59" s="479"/>
      <c r="J59" s="479"/>
      <c r="K59" s="479"/>
      <c r="L59" s="479"/>
      <c r="M59" s="479"/>
      <c r="N59" s="479"/>
      <c r="O59" s="479"/>
      <c r="P59" s="479"/>
      <c r="Q59" s="479"/>
      <c r="R59" s="479"/>
      <c r="S59" s="479"/>
      <c r="T59" s="479"/>
      <c r="U59" s="479"/>
    </row>
    <row r="60" spans="2:21" ht="16.2" x14ac:dyDescent="0.2">
      <c r="B60" s="479"/>
      <c r="C60" s="479"/>
      <c r="D60" s="479"/>
      <c r="E60" s="479"/>
      <c r="F60" s="479"/>
      <c r="G60" s="479"/>
      <c r="H60" s="479"/>
      <c r="I60" s="479"/>
      <c r="J60" s="479"/>
      <c r="K60" s="479"/>
      <c r="L60" s="479"/>
      <c r="M60" s="479"/>
      <c r="N60" s="479"/>
      <c r="O60" s="479"/>
      <c r="P60" s="479"/>
      <c r="Q60" s="479"/>
      <c r="R60" s="479"/>
      <c r="S60" s="479"/>
      <c r="T60" s="479"/>
      <c r="U60" s="479"/>
    </row>
    <row r="61" spans="2:21" ht="16.2" x14ac:dyDescent="0.2">
      <c r="B61" s="479"/>
      <c r="C61" s="479"/>
      <c r="D61" s="479"/>
      <c r="E61" s="479"/>
      <c r="F61" s="479"/>
      <c r="G61" s="479"/>
      <c r="H61" s="479"/>
      <c r="I61" s="479"/>
      <c r="J61" s="479"/>
      <c r="K61" s="479"/>
      <c r="L61" s="479"/>
      <c r="M61" s="479"/>
      <c r="N61" s="479"/>
      <c r="O61" s="479"/>
      <c r="P61" s="479"/>
      <c r="Q61" s="479"/>
      <c r="R61" s="479"/>
      <c r="S61" s="479"/>
      <c r="T61" s="479"/>
      <c r="U61" s="479"/>
    </row>
    <row r="62" spans="2:21" ht="16.2" x14ac:dyDescent="0.2">
      <c r="B62" s="479"/>
      <c r="C62" s="479"/>
      <c r="D62" s="479"/>
      <c r="E62" s="479"/>
      <c r="F62" s="479"/>
      <c r="G62" s="479"/>
      <c r="H62" s="479"/>
      <c r="I62" s="479"/>
      <c r="J62" s="479"/>
      <c r="K62" s="479"/>
      <c r="L62" s="479"/>
      <c r="M62" s="479"/>
      <c r="N62" s="479"/>
      <c r="O62" s="479"/>
      <c r="P62" s="479"/>
      <c r="Q62" s="479"/>
      <c r="R62" s="479"/>
      <c r="S62" s="479"/>
      <c r="T62" s="479"/>
      <c r="U62" s="479"/>
    </row>
    <row r="63" spans="2:21" ht="16.2" x14ac:dyDescent="0.2">
      <c r="B63" s="479"/>
      <c r="C63" s="479"/>
      <c r="D63" s="479"/>
      <c r="E63" s="479"/>
      <c r="F63" s="479"/>
      <c r="G63" s="479"/>
      <c r="H63" s="479"/>
      <c r="I63" s="479"/>
      <c r="J63" s="479"/>
      <c r="K63" s="479"/>
      <c r="L63" s="479"/>
      <c r="M63" s="479"/>
      <c r="N63" s="479"/>
      <c r="O63" s="479"/>
      <c r="P63" s="479"/>
      <c r="Q63" s="479"/>
      <c r="R63" s="479"/>
      <c r="S63" s="479"/>
      <c r="T63" s="479"/>
      <c r="U63" s="479"/>
    </row>
    <row r="64" spans="2:21" ht="16.2" x14ac:dyDescent="0.2">
      <c r="B64" s="479"/>
      <c r="C64" s="479"/>
      <c r="D64" s="479"/>
      <c r="E64" s="479"/>
      <c r="F64" s="479"/>
      <c r="G64" s="479"/>
      <c r="H64" s="479"/>
      <c r="I64" s="479"/>
      <c r="J64" s="479"/>
      <c r="K64" s="479"/>
      <c r="L64" s="479"/>
      <c r="M64" s="479"/>
      <c r="N64" s="479"/>
      <c r="O64" s="479"/>
      <c r="P64" s="479"/>
      <c r="Q64" s="479"/>
      <c r="R64" s="479"/>
      <c r="S64" s="479"/>
      <c r="T64" s="479"/>
      <c r="U64" s="479"/>
    </row>
    <row r="65" spans="2:21" ht="16.2" x14ac:dyDescent="0.2">
      <c r="B65" s="479"/>
      <c r="C65" s="479"/>
      <c r="D65" s="479"/>
      <c r="E65" s="479"/>
      <c r="F65" s="479"/>
      <c r="G65" s="479"/>
      <c r="H65" s="479"/>
      <c r="I65" s="479"/>
      <c r="J65" s="479"/>
      <c r="K65" s="479"/>
      <c r="L65" s="479"/>
      <c r="M65" s="479"/>
      <c r="N65" s="479"/>
      <c r="O65" s="479"/>
      <c r="P65" s="479"/>
      <c r="Q65" s="479"/>
      <c r="R65" s="479"/>
      <c r="S65" s="479"/>
      <c r="T65" s="479"/>
      <c r="U65" s="479"/>
    </row>
    <row r="66" spans="2:21" ht="16.2" x14ac:dyDescent="0.2">
      <c r="B66" s="479"/>
      <c r="C66" s="479"/>
      <c r="D66" s="479"/>
      <c r="E66" s="479"/>
      <c r="F66" s="479"/>
      <c r="G66" s="479"/>
      <c r="H66" s="479"/>
      <c r="I66" s="479"/>
      <c r="J66" s="479"/>
      <c r="K66" s="479"/>
      <c r="L66" s="479"/>
      <c r="M66" s="479"/>
      <c r="N66" s="479"/>
      <c r="O66" s="479"/>
      <c r="P66" s="479"/>
      <c r="Q66" s="479"/>
      <c r="R66" s="479"/>
      <c r="S66" s="479"/>
      <c r="T66" s="479"/>
      <c r="U66" s="479"/>
    </row>
    <row r="67" spans="2:21" ht="16.2" x14ac:dyDescent="0.2">
      <c r="B67" s="479"/>
      <c r="C67" s="479"/>
      <c r="D67" s="479"/>
      <c r="E67" s="479"/>
      <c r="F67" s="479"/>
      <c r="G67" s="479"/>
      <c r="H67" s="479"/>
      <c r="I67" s="479"/>
      <c r="J67" s="479"/>
      <c r="K67" s="479"/>
      <c r="L67" s="479"/>
      <c r="M67" s="479"/>
      <c r="N67" s="479"/>
      <c r="O67" s="479"/>
      <c r="P67" s="479"/>
      <c r="Q67" s="479"/>
      <c r="R67" s="479"/>
      <c r="S67" s="479"/>
      <c r="T67" s="479"/>
      <c r="U67" s="479"/>
    </row>
    <row r="68" spans="2:21" ht="16.2" x14ac:dyDescent="0.2">
      <c r="B68" s="479"/>
      <c r="C68" s="479"/>
      <c r="D68" s="479"/>
      <c r="E68" s="479"/>
      <c r="F68" s="479"/>
      <c r="G68" s="479"/>
      <c r="H68" s="479"/>
      <c r="I68" s="479"/>
      <c r="J68" s="479"/>
      <c r="K68" s="479"/>
      <c r="L68" s="479"/>
      <c r="M68" s="479"/>
      <c r="N68" s="479"/>
      <c r="O68" s="479"/>
      <c r="P68" s="479"/>
      <c r="Q68" s="479"/>
      <c r="R68" s="479"/>
      <c r="S68" s="479"/>
      <c r="T68" s="479"/>
      <c r="U68" s="479"/>
    </row>
    <row r="69" spans="2:21" ht="16.2" x14ac:dyDescent="0.2">
      <c r="B69" s="479"/>
      <c r="C69" s="479"/>
      <c r="D69" s="479"/>
      <c r="E69" s="479"/>
      <c r="F69" s="479"/>
      <c r="G69" s="479"/>
      <c r="H69" s="479"/>
      <c r="I69" s="479"/>
      <c r="J69" s="479"/>
      <c r="K69" s="479"/>
      <c r="L69" s="479"/>
      <c r="M69" s="479"/>
      <c r="N69" s="479"/>
      <c r="O69" s="479"/>
      <c r="P69" s="479"/>
      <c r="Q69" s="479"/>
      <c r="R69" s="479"/>
      <c r="S69" s="479"/>
      <c r="T69" s="479"/>
      <c r="U69" s="479"/>
    </row>
    <row r="70" spans="2:21" ht="16.2" x14ac:dyDescent="0.2">
      <c r="B70" s="479"/>
      <c r="C70" s="479"/>
      <c r="D70" s="479"/>
      <c r="E70" s="479"/>
      <c r="F70" s="479"/>
      <c r="G70" s="479"/>
      <c r="H70" s="479"/>
      <c r="I70" s="479"/>
      <c r="J70" s="479"/>
      <c r="K70" s="479"/>
      <c r="L70" s="479"/>
      <c r="M70" s="479"/>
      <c r="N70" s="479"/>
      <c r="O70" s="479"/>
      <c r="P70" s="479"/>
      <c r="Q70" s="479"/>
      <c r="R70" s="479"/>
      <c r="S70" s="479"/>
      <c r="T70" s="479"/>
      <c r="U70" s="479"/>
    </row>
    <row r="71" spans="2:21" ht="16.2" x14ac:dyDescent="0.2">
      <c r="B71" s="479"/>
      <c r="C71" s="479"/>
      <c r="D71" s="479"/>
      <c r="E71" s="479"/>
      <c r="F71" s="479"/>
      <c r="G71" s="479"/>
      <c r="H71" s="479"/>
      <c r="I71" s="479"/>
      <c r="J71" s="479"/>
      <c r="K71" s="479"/>
      <c r="L71" s="479"/>
      <c r="M71" s="479"/>
      <c r="N71" s="479"/>
      <c r="O71" s="479"/>
      <c r="P71" s="479"/>
      <c r="Q71" s="479"/>
      <c r="R71" s="479"/>
      <c r="S71" s="479"/>
      <c r="T71" s="479"/>
      <c r="U71" s="479"/>
    </row>
    <row r="72" spans="2:21" ht="16.2" x14ac:dyDescent="0.2">
      <c r="B72" s="479"/>
      <c r="C72" s="479"/>
      <c r="D72" s="479"/>
      <c r="E72" s="479"/>
      <c r="F72" s="479"/>
      <c r="G72" s="479"/>
      <c r="H72" s="479"/>
      <c r="I72" s="479"/>
      <c r="J72" s="479"/>
      <c r="K72" s="479"/>
      <c r="L72" s="479"/>
      <c r="M72" s="479"/>
      <c r="N72" s="479"/>
      <c r="O72" s="479"/>
      <c r="P72" s="479"/>
      <c r="Q72" s="479"/>
      <c r="R72" s="479"/>
      <c r="S72" s="479"/>
      <c r="T72" s="479"/>
      <c r="U72" s="479"/>
    </row>
    <row r="73" spans="2:21" ht="16.2" x14ac:dyDescent="0.2">
      <c r="B73" s="479"/>
      <c r="C73" s="479"/>
      <c r="D73" s="479"/>
      <c r="E73" s="479"/>
      <c r="F73" s="479"/>
      <c r="G73" s="479"/>
      <c r="H73" s="479"/>
      <c r="I73" s="479"/>
      <c r="J73" s="479"/>
      <c r="K73" s="479"/>
      <c r="L73" s="479"/>
      <c r="M73" s="479"/>
      <c r="N73" s="479"/>
      <c r="O73" s="479"/>
      <c r="P73" s="479"/>
      <c r="Q73" s="479"/>
      <c r="R73" s="479"/>
      <c r="S73" s="479"/>
      <c r="T73" s="479"/>
      <c r="U73" s="479"/>
    </row>
    <row r="74" spans="2:21" ht="16.2" x14ac:dyDescent="0.2">
      <c r="B74" s="479"/>
      <c r="C74" s="479"/>
      <c r="D74" s="479"/>
      <c r="E74" s="479"/>
      <c r="F74" s="479"/>
      <c r="G74" s="479"/>
      <c r="H74" s="479"/>
      <c r="I74" s="479"/>
      <c r="J74" s="479"/>
      <c r="K74" s="479"/>
      <c r="L74" s="479"/>
      <c r="M74" s="479"/>
      <c r="N74" s="479"/>
      <c r="O74" s="479"/>
      <c r="P74" s="479"/>
      <c r="Q74" s="479"/>
      <c r="R74" s="479"/>
      <c r="S74" s="479"/>
      <c r="T74" s="479"/>
      <c r="U74" s="479"/>
    </row>
    <row r="75" spans="2:21" ht="16.2" x14ac:dyDescent="0.2">
      <c r="B75" s="479"/>
      <c r="C75" s="479"/>
      <c r="D75" s="479"/>
      <c r="E75" s="479"/>
      <c r="F75" s="479"/>
      <c r="G75" s="479"/>
      <c r="H75" s="479"/>
      <c r="I75" s="479"/>
      <c r="J75" s="479"/>
      <c r="K75" s="479"/>
      <c r="L75" s="479"/>
      <c r="M75" s="479"/>
      <c r="N75" s="479"/>
      <c r="O75" s="479"/>
      <c r="P75" s="479"/>
      <c r="Q75" s="479"/>
      <c r="R75" s="479"/>
      <c r="S75" s="479"/>
      <c r="T75" s="479"/>
      <c r="U75" s="479"/>
    </row>
    <row r="76" spans="2:21" ht="16.2" x14ac:dyDescent="0.2">
      <c r="B76" s="479"/>
      <c r="C76" s="479"/>
      <c r="D76" s="479"/>
      <c r="E76" s="479"/>
      <c r="F76" s="479"/>
      <c r="G76" s="479"/>
      <c r="H76" s="479"/>
      <c r="I76" s="479"/>
      <c r="J76" s="479"/>
      <c r="K76" s="479"/>
      <c r="L76" s="479"/>
      <c r="M76" s="479"/>
      <c r="N76" s="479"/>
      <c r="O76" s="479"/>
      <c r="P76" s="479"/>
      <c r="Q76" s="479"/>
      <c r="R76" s="479"/>
      <c r="S76" s="479"/>
      <c r="T76" s="479"/>
      <c r="U76" s="479"/>
    </row>
    <row r="77" spans="2:21" ht="16.2" x14ac:dyDescent="0.2">
      <c r="B77" s="479"/>
      <c r="C77" s="479"/>
      <c r="D77" s="479"/>
      <c r="E77" s="479"/>
      <c r="F77" s="479"/>
      <c r="G77" s="479"/>
      <c r="H77" s="479"/>
      <c r="I77" s="479"/>
      <c r="J77" s="479"/>
      <c r="K77" s="479"/>
      <c r="L77" s="479"/>
      <c r="M77" s="479"/>
      <c r="N77" s="479"/>
      <c r="O77" s="479"/>
      <c r="P77" s="479"/>
      <c r="Q77" s="479"/>
      <c r="R77" s="479"/>
      <c r="S77" s="479"/>
      <c r="T77" s="479"/>
      <c r="U77" s="479"/>
    </row>
    <row r="78" spans="2:21" ht="16.2" x14ac:dyDescent="0.2">
      <c r="B78" s="479"/>
      <c r="C78" s="479"/>
      <c r="D78" s="479"/>
      <c r="E78" s="479"/>
      <c r="F78" s="479"/>
      <c r="G78" s="479"/>
      <c r="H78" s="479"/>
      <c r="I78" s="479"/>
      <c r="J78" s="479"/>
      <c r="K78" s="479"/>
      <c r="L78" s="479"/>
      <c r="M78" s="479"/>
      <c r="N78" s="479"/>
      <c r="O78" s="479"/>
      <c r="P78" s="479"/>
      <c r="Q78" s="479"/>
      <c r="R78" s="479"/>
      <c r="S78" s="479"/>
      <c r="T78" s="479"/>
      <c r="U78" s="479"/>
    </row>
    <row r="79" spans="2:21" ht="16.2" x14ac:dyDescent="0.2">
      <c r="B79" s="479"/>
      <c r="C79" s="479"/>
      <c r="D79" s="479"/>
      <c r="E79" s="479"/>
      <c r="F79" s="479"/>
      <c r="G79" s="479"/>
      <c r="H79" s="479"/>
      <c r="I79" s="479"/>
      <c r="J79" s="479"/>
      <c r="K79" s="479"/>
      <c r="L79" s="479"/>
      <c r="M79" s="479"/>
      <c r="N79" s="479"/>
      <c r="O79" s="479"/>
      <c r="P79" s="479"/>
      <c r="Q79" s="479"/>
      <c r="R79" s="479"/>
      <c r="S79" s="479"/>
      <c r="T79" s="479"/>
      <c r="U79" s="479"/>
    </row>
    <row r="80" spans="2:21" ht="16.2" x14ac:dyDescent="0.2">
      <c r="B80" s="479"/>
      <c r="C80" s="479"/>
      <c r="D80" s="479"/>
      <c r="E80" s="479"/>
      <c r="F80" s="479"/>
      <c r="G80" s="479"/>
      <c r="H80" s="479"/>
      <c r="I80" s="479"/>
      <c r="J80" s="479"/>
      <c r="K80" s="479"/>
      <c r="L80" s="479"/>
      <c r="M80" s="479"/>
      <c r="N80" s="479"/>
      <c r="O80" s="479"/>
      <c r="P80" s="479"/>
      <c r="Q80" s="479"/>
      <c r="R80" s="479"/>
      <c r="S80" s="479"/>
      <c r="T80" s="479"/>
      <c r="U80" s="479"/>
    </row>
    <row r="81" spans="2:21" ht="16.2" x14ac:dyDescent="0.2">
      <c r="B81" s="479"/>
      <c r="C81" s="479"/>
      <c r="D81" s="479"/>
      <c r="E81" s="479"/>
      <c r="F81" s="479"/>
      <c r="G81" s="479"/>
      <c r="H81" s="479"/>
      <c r="I81" s="479"/>
      <c r="J81" s="479"/>
      <c r="K81" s="479"/>
      <c r="L81" s="479"/>
      <c r="M81" s="479"/>
      <c r="N81" s="479"/>
      <c r="O81" s="479"/>
      <c r="P81" s="479"/>
      <c r="Q81" s="479"/>
      <c r="R81" s="479"/>
      <c r="S81" s="479"/>
      <c r="T81" s="479"/>
      <c r="U81" s="479"/>
    </row>
    <row r="82" spans="2:21" ht="16.2" x14ac:dyDescent="0.2">
      <c r="B82" s="479"/>
      <c r="C82" s="479"/>
      <c r="D82" s="479"/>
      <c r="E82" s="479"/>
      <c r="F82" s="479"/>
      <c r="G82" s="479"/>
      <c r="H82" s="479"/>
      <c r="I82" s="479"/>
      <c r="J82" s="479"/>
      <c r="K82" s="479"/>
      <c r="L82" s="479"/>
      <c r="M82" s="479"/>
      <c r="N82" s="479"/>
      <c r="O82" s="479"/>
      <c r="P82" s="479"/>
      <c r="Q82" s="479"/>
      <c r="R82" s="479"/>
      <c r="S82" s="479"/>
      <c r="T82" s="479"/>
      <c r="U82" s="479"/>
    </row>
    <row r="83" spans="2:21" ht="16.2" x14ac:dyDescent="0.2">
      <c r="B83" s="479"/>
      <c r="C83" s="479"/>
      <c r="D83" s="479"/>
      <c r="E83" s="479"/>
      <c r="F83" s="479"/>
      <c r="G83" s="479"/>
      <c r="H83" s="479"/>
      <c r="I83" s="479"/>
      <c r="J83" s="479"/>
      <c r="K83" s="479"/>
      <c r="L83" s="479"/>
      <c r="M83" s="479"/>
      <c r="N83" s="479"/>
      <c r="O83" s="479"/>
      <c r="P83" s="479"/>
      <c r="Q83" s="479"/>
      <c r="R83" s="479"/>
      <c r="S83" s="479"/>
      <c r="T83" s="479"/>
      <c r="U83" s="479"/>
    </row>
    <row r="84" spans="2:21" ht="16.2" x14ac:dyDescent="0.2">
      <c r="B84" s="479"/>
      <c r="C84" s="479"/>
      <c r="D84" s="479"/>
      <c r="E84" s="479"/>
      <c r="F84" s="479"/>
      <c r="G84" s="479"/>
      <c r="H84" s="479"/>
      <c r="I84" s="479"/>
      <c r="J84" s="479"/>
      <c r="K84" s="479"/>
      <c r="L84" s="479"/>
      <c r="M84" s="479"/>
      <c r="N84" s="479"/>
      <c r="O84" s="479"/>
      <c r="P84" s="479"/>
      <c r="Q84" s="479"/>
      <c r="R84" s="479"/>
      <c r="S84" s="479"/>
      <c r="T84" s="479"/>
      <c r="U84" s="479"/>
    </row>
    <row r="85" spans="2:21" ht="16.2" x14ac:dyDescent="0.2">
      <c r="B85" s="479"/>
      <c r="C85" s="479"/>
      <c r="D85" s="479"/>
      <c r="E85" s="479"/>
      <c r="F85" s="479"/>
      <c r="G85" s="479"/>
      <c r="H85" s="479"/>
      <c r="I85" s="479"/>
      <c r="J85" s="479"/>
      <c r="K85" s="479"/>
      <c r="L85" s="479"/>
      <c r="M85" s="479"/>
      <c r="N85" s="479"/>
      <c r="O85" s="479"/>
      <c r="P85" s="479"/>
      <c r="Q85" s="479"/>
      <c r="R85" s="479"/>
      <c r="S85" s="479"/>
      <c r="T85" s="479"/>
      <c r="U85" s="479"/>
    </row>
    <row r="86" spans="2:21" ht="16.2" x14ac:dyDescent="0.2">
      <c r="B86" s="479"/>
      <c r="C86" s="479"/>
      <c r="D86" s="479"/>
      <c r="E86" s="479"/>
      <c r="F86" s="479"/>
      <c r="G86" s="479"/>
      <c r="H86" s="479"/>
      <c r="I86" s="479"/>
      <c r="J86" s="479"/>
      <c r="K86" s="479"/>
      <c r="L86" s="479"/>
      <c r="M86" s="479"/>
      <c r="N86" s="479"/>
      <c r="O86" s="479"/>
      <c r="P86" s="479"/>
      <c r="Q86" s="479"/>
      <c r="R86" s="479"/>
      <c r="S86" s="479"/>
      <c r="T86" s="479"/>
      <c r="U86" s="479"/>
    </row>
    <row r="87" spans="2:21" ht="16.2" x14ac:dyDescent="0.2">
      <c r="B87" s="479"/>
      <c r="C87" s="479"/>
      <c r="D87" s="479"/>
      <c r="E87" s="479"/>
      <c r="F87" s="479"/>
      <c r="G87" s="479"/>
      <c r="H87" s="479"/>
      <c r="I87" s="479"/>
      <c r="J87" s="479"/>
      <c r="K87" s="479"/>
      <c r="L87" s="479"/>
      <c r="M87" s="479"/>
      <c r="N87" s="479"/>
      <c r="O87" s="479"/>
      <c r="P87" s="479"/>
      <c r="Q87" s="479"/>
      <c r="R87" s="479"/>
      <c r="S87" s="479"/>
      <c r="T87" s="479"/>
      <c r="U87" s="479"/>
    </row>
    <row r="88" spans="2:21" ht="16.2" x14ac:dyDescent="0.2">
      <c r="B88" s="479"/>
      <c r="C88" s="479"/>
      <c r="D88" s="479"/>
      <c r="E88" s="479"/>
      <c r="F88" s="479"/>
      <c r="G88" s="479"/>
      <c r="H88" s="479"/>
      <c r="I88" s="479"/>
      <c r="J88" s="479"/>
      <c r="K88" s="479"/>
      <c r="L88" s="479"/>
      <c r="M88" s="479"/>
      <c r="N88" s="479"/>
      <c r="O88" s="479"/>
      <c r="P88" s="479"/>
      <c r="Q88" s="479"/>
      <c r="R88" s="479"/>
      <c r="S88" s="479"/>
      <c r="T88" s="479"/>
      <c r="U88" s="479"/>
    </row>
    <row r="89" spans="2:21" ht="16.2" x14ac:dyDescent="0.2">
      <c r="B89" s="479"/>
      <c r="C89" s="479"/>
      <c r="D89" s="479"/>
      <c r="E89" s="479"/>
      <c r="F89" s="479"/>
      <c r="G89" s="479"/>
      <c r="H89" s="479"/>
      <c r="I89" s="479"/>
      <c r="J89" s="479"/>
      <c r="K89" s="479"/>
      <c r="L89" s="479"/>
      <c r="M89" s="479"/>
      <c r="N89" s="479"/>
      <c r="O89" s="479"/>
      <c r="P89" s="479"/>
      <c r="Q89" s="479"/>
      <c r="R89" s="479"/>
      <c r="S89" s="479"/>
      <c r="T89" s="479"/>
      <c r="U89" s="479"/>
    </row>
    <row r="90" spans="2:21" ht="16.2" x14ac:dyDescent="0.2">
      <c r="B90" s="479"/>
      <c r="C90" s="479"/>
      <c r="D90" s="479"/>
      <c r="E90" s="479"/>
      <c r="F90" s="479"/>
      <c r="G90" s="479"/>
      <c r="H90" s="479"/>
      <c r="I90" s="479"/>
      <c r="J90" s="479"/>
      <c r="K90" s="479"/>
      <c r="L90" s="479"/>
      <c r="M90" s="479"/>
      <c r="N90" s="479"/>
      <c r="O90" s="479"/>
      <c r="P90" s="479"/>
      <c r="Q90" s="479"/>
      <c r="R90" s="479"/>
      <c r="S90" s="479"/>
      <c r="T90" s="479"/>
      <c r="U90" s="479"/>
    </row>
    <row r="91" spans="2:21" ht="16.2" x14ac:dyDescent="0.2">
      <c r="B91" s="479"/>
      <c r="C91" s="479"/>
      <c r="D91" s="479"/>
      <c r="E91" s="479"/>
      <c r="F91" s="479"/>
      <c r="G91" s="479"/>
      <c r="H91" s="479"/>
      <c r="I91" s="479"/>
      <c r="J91" s="479"/>
      <c r="K91" s="479"/>
      <c r="L91" s="479"/>
      <c r="M91" s="479"/>
      <c r="N91" s="479"/>
      <c r="O91" s="479"/>
      <c r="P91" s="479"/>
      <c r="Q91" s="479"/>
      <c r="R91" s="479"/>
      <c r="S91" s="479"/>
      <c r="T91" s="479"/>
      <c r="U91" s="479"/>
    </row>
    <row r="92" spans="2:21" ht="16.2" x14ac:dyDescent="0.2">
      <c r="B92" s="479"/>
      <c r="C92" s="479"/>
      <c r="D92" s="479"/>
      <c r="E92" s="479"/>
      <c r="F92" s="479"/>
      <c r="G92" s="479"/>
      <c r="H92" s="479"/>
      <c r="I92" s="479"/>
      <c r="J92" s="479"/>
      <c r="K92" s="479"/>
      <c r="L92" s="479"/>
      <c r="M92" s="479"/>
      <c r="N92" s="479"/>
      <c r="O92" s="479"/>
      <c r="P92" s="479"/>
      <c r="Q92" s="479"/>
      <c r="R92" s="479"/>
      <c r="S92" s="479"/>
      <c r="T92" s="479"/>
      <c r="U92" s="479"/>
    </row>
    <row r="93" spans="2:21" ht="16.2" x14ac:dyDescent="0.2">
      <c r="B93" s="479"/>
      <c r="C93" s="479"/>
      <c r="D93" s="479"/>
      <c r="E93" s="479"/>
      <c r="F93" s="479"/>
      <c r="G93" s="479"/>
      <c r="H93" s="479"/>
      <c r="I93" s="479"/>
      <c r="J93" s="479"/>
      <c r="K93" s="479"/>
      <c r="L93" s="479"/>
      <c r="M93" s="479"/>
      <c r="N93" s="479"/>
      <c r="O93" s="479"/>
      <c r="P93" s="479"/>
      <c r="Q93" s="479"/>
      <c r="R93" s="479"/>
      <c r="S93" s="479"/>
      <c r="T93" s="479"/>
      <c r="U93" s="479"/>
    </row>
    <row r="94" spans="2:21" ht="16.2" x14ac:dyDescent="0.2">
      <c r="B94" s="479"/>
      <c r="C94" s="479"/>
      <c r="D94" s="479"/>
      <c r="E94" s="479"/>
      <c r="F94" s="479"/>
      <c r="G94" s="479"/>
      <c r="H94" s="479"/>
      <c r="I94" s="479"/>
      <c r="J94" s="479"/>
      <c r="K94" s="479"/>
      <c r="L94" s="479"/>
      <c r="M94" s="479"/>
      <c r="N94" s="479"/>
      <c r="O94" s="479"/>
      <c r="P94" s="479"/>
      <c r="Q94" s="479"/>
      <c r="R94" s="479"/>
      <c r="S94" s="479"/>
      <c r="T94" s="479"/>
      <c r="U94" s="479"/>
    </row>
    <row r="95" spans="2:21" ht="16.2" x14ac:dyDescent="0.2">
      <c r="B95" s="479"/>
      <c r="C95" s="479"/>
      <c r="D95" s="479"/>
      <c r="E95" s="479"/>
      <c r="F95" s="479"/>
      <c r="G95" s="479"/>
      <c r="H95" s="479"/>
      <c r="I95" s="479"/>
      <c r="J95" s="479"/>
      <c r="K95" s="479"/>
      <c r="L95" s="479"/>
      <c r="M95" s="479"/>
      <c r="N95" s="479"/>
      <c r="O95" s="479"/>
      <c r="P95" s="479"/>
      <c r="Q95" s="479"/>
      <c r="R95" s="479"/>
      <c r="S95" s="479"/>
      <c r="T95" s="479"/>
      <c r="U95" s="479"/>
    </row>
    <row r="96" spans="2:21" ht="16.2" x14ac:dyDescent="0.2">
      <c r="B96" s="479"/>
      <c r="C96" s="479"/>
      <c r="D96" s="479"/>
      <c r="E96" s="479"/>
      <c r="F96" s="479"/>
      <c r="G96" s="479"/>
      <c r="H96" s="479"/>
      <c r="I96" s="479"/>
      <c r="J96" s="479"/>
      <c r="K96" s="479"/>
      <c r="L96" s="479"/>
      <c r="M96" s="479"/>
      <c r="N96" s="479"/>
      <c r="O96" s="479"/>
      <c r="P96" s="479"/>
      <c r="Q96" s="479"/>
      <c r="R96" s="479"/>
      <c r="S96" s="479"/>
      <c r="T96" s="479"/>
      <c r="U96" s="479"/>
    </row>
    <row r="97" spans="2:21" ht="16.2" x14ac:dyDescent="0.2">
      <c r="B97" s="479"/>
      <c r="C97" s="479"/>
      <c r="D97" s="479"/>
      <c r="E97" s="479"/>
      <c r="F97" s="479"/>
      <c r="G97" s="479"/>
      <c r="H97" s="479"/>
      <c r="I97" s="479"/>
      <c r="J97" s="479"/>
      <c r="K97" s="479"/>
      <c r="L97" s="479"/>
      <c r="M97" s="479"/>
      <c r="N97" s="479"/>
      <c r="O97" s="479"/>
      <c r="P97" s="479"/>
      <c r="Q97" s="479"/>
      <c r="R97" s="479"/>
      <c r="S97" s="479"/>
      <c r="T97" s="479"/>
      <c r="U97" s="479"/>
    </row>
    <row r="98" spans="2:21" ht="16.2" x14ac:dyDescent="0.2">
      <c r="B98" s="479"/>
      <c r="C98" s="479"/>
      <c r="D98" s="479"/>
      <c r="E98" s="479"/>
      <c r="F98" s="479"/>
      <c r="G98" s="479"/>
      <c r="H98" s="479"/>
      <c r="I98" s="479"/>
      <c r="J98" s="479"/>
      <c r="K98" s="479"/>
      <c r="L98" s="479"/>
      <c r="M98" s="479"/>
      <c r="N98" s="479"/>
      <c r="O98" s="479"/>
      <c r="P98" s="479"/>
      <c r="Q98" s="479"/>
      <c r="R98" s="479"/>
      <c r="S98" s="479"/>
      <c r="T98" s="479"/>
      <c r="U98" s="479"/>
    </row>
    <row r="99" spans="2:21" ht="16.2" x14ac:dyDescent="0.2">
      <c r="B99" s="479"/>
      <c r="C99" s="479"/>
      <c r="D99" s="479"/>
      <c r="E99" s="479"/>
      <c r="F99" s="479"/>
      <c r="G99" s="479"/>
      <c r="H99" s="479"/>
      <c r="I99" s="479"/>
      <c r="J99" s="479"/>
      <c r="K99" s="479"/>
      <c r="L99" s="479"/>
      <c r="M99" s="479"/>
      <c r="N99" s="479"/>
      <c r="O99" s="479"/>
      <c r="P99" s="479"/>
      <c r="Q99" s="479"/>
      <c r="R99" s="479"/>
      <c r="S99" s="479"/>
      <c r="T99" s="479"/>
      <c r="U99" s="479"/>
    </row>
    <row r="100" spans="2:21" ht="16.2" x14ac:dyDescent="0.2">
      <c r="B100" s="479"/>
      <c r="C100" s="479"/>
      <c r="D100" s="479"/>
      <c r="E100" s="479"/>
      <c r="F100" s="479"/>
      <c r="G100" s="479"/>
      <c r="H100" s="479"/>
      <c r="I100" s="479"/>
      <c r="J100" s="479"/>
      <c r="K100" s="479"/>
      <c r="L100" s="479"/>
      <c r="M100" s="479"/>
      <c r="N100" s="479"/>
      <c r="O100" s="479"/>
      <c r="P100" s="479"/>
      <c r="Q100" s="479"/>
      <c r="R100" s="479"/>
      <c r="S100" s="479"/>
      <c r="T100" s="479"/>
      <c r="U100" s="479"/>
    </row>
    <row r="101" spans="2:21" ht="16.2" x14ac:dyDescent="0.2">
      <c r="B101" s="479"/>
      <c r="C101" s="479"/>
      <c r="D101" s="479"/>
      <c r="E101" s="479"/>
      <c r="F101" s="479"/>
      <c r="G101" s="479"/>
      <c r="H101" s="479"/>
      <c r="I101" s="479"/>
      <c r="J101" s="479"/>
      <c r="K101" s="479"/>
      <c r="L101" s="479"/>
      <c r="M101" s="479"/>
      <c r="N101" s="479"/>
      <c r="O101" s="479"/>
      <c r="P101" s="479"/>
      <c r="Q101" s="479"/>
      <c r="R101" s="479"/>
      <c r="S101" s="479"/>
      <c r="T101" s="479"/>
      <c r="U101" s="479"/>
    </row>
    <row r="102" spans="2:21" ht="16.2" x14ac:dyDescent="0.2">
      <c r="B102" s="479"/>
      <c r="C102" s="479"/>
      <c r="D102" s="479"/>
      <c r="E102" s="479"/>
      <c r="F102" s="479"/>
      <c r="G102" s="479"/>
      <c r="H102" s="479"/>
      <c r="I102" s="479"/>
      <c r="J102" s="479"/>
      <c r="K102" s="479"/>
      <c r="L102" s="479"/>
      <c r="M102" s="479"/>
      <c r="N102" s="479"/>
      <c r="O102" s="479"/>
      <c r="P102" s="479"/>
      <c r="Q102" s="479"/>
      <c r="R102" s="479"/>
      <c r="S102" s="479"/>
      <c r="T102" s="479"/>
      <c r="U102" s="479"/>
    </row>
    <row r="103" spans="2:21" ht="16.2" x14ac:dyDescent="0.2">
      <c r="B103" s="479"/>
      <c r="C103" s="479"/>
      <c r="D103" s="479"/>
      <c r="E103" s="479"/>
      <c r="F103" s="479"/>
      <c r="G103" s="479"/>
      <c r="H103" s="479"/>
      <c r="I103" s="479"/>
      <c r="J103" s="479"/>
      <c r="K103" s="479"/>
      <c r="L103" s="479"/>
      <c r="M103" s="479"/>
      <c r="N103" s="479"/>
      <c r="O103" s="479"/>
      <c r="P103" s="479"/>
      <c r="Q103" s="479"/>
      <c r="R103" s="479"/>
      <c r="S103" s="479"/>
      <c r="T103" s="479"/>
      <c r="U103" s="479"/>
    </row>
    <row r="104" spans="2:21" ht="16.2" x14ac:dyDescent="0.2">
      <c r="B104" s="479"/>
      <c r="C104" s="479"/>
      <c r="D104" s="479"/>
      <c r="E104" s="479"/>
      <c r="F104" s="479"/>
      <c r="G104" s="479"/>
      <c r="H104" s="479"/>
      <c r="I104" s="479"/>
      <c r="J104" s="479"/>
      <c r="K104" s="479"/>
      <c r="L104" s="479"/>
      <c r="M104" s="479"/>
      <c r="N104" s="479"/>
      <c r="O104" s="479"/>
      <c r="P104" s="479"/>
      <c r="Q104" s="479"/>
      <c r="R104" s="479"/>
      <c r="S104" s="479"/>
      <c r="T104" s="479"/>
      <c r="U104" s="479"/>
    </row>
    <row r="105" spans="2:21" ht="16.2" x14ac:dyDescent="0.2">
      <c r="B105" s="479"/>
      <c r="C105" s="479"/>
      <c r="D105" s="479"/>
      <c r="E105" s="479"/>
      <c r="F105" s="479"/>
      <c r="G105" s="479"/>
      <c r="H105" s="479"/>
      <c r="I105" s="479"/>
      <c r="J105" s="479"/>
      <c r="K105" s="479"/>
      <c r="L105" s="479"/>
      <c r="M105" s="479"/>
      <c r="N105" s="479"/>
      <c r="O105" s="479"/>
      <c r="P105" s="479"/>
      <c r="Q105" s="479"/>
      <c r="R105" s="479"/>
      <c r="S105" s="479"/>
      <c r="T105" s="479"/>
      <c r="U105" s="479"/>
    </row>
    <row r="106" spans="2:21" ht="16.2" x14ac:dyDescent="0.2">
      <c r="B106" s="479"/>
      <c r="C106" s="479"/>
      <c r="D106" s="479"/>
      <c r="E106" s="479"/>
      <c r="F106" s="479"/>
      <c r="G106" s="479"/>
      <c r="H106" s="479"/>
      <c r="I106" s="479"/>
      <c r="J106" s="479"/>
      <c r="K106" s="479"/>
      <c r="L106" s="479"/>
      <c r="M106" s="479"/>
      <c r="N106" s="479"/>
      <c r="O106" s="479"/>
      <c r="P106" s="479"/>
      <c r="Q106" s="479"/>
      <c r="R106" s="479"/>
      <c r="S106" s="479"/>
      <c r="T106" s="479"/>
      <c r="U106" s="479"/>
    </row>
    <row r="107" spans="2:21" ht="16.2" x14ac:dyDescent="0.2">
      <c r="B107" s="479"/>
      <c r="C107" s="479"/>
      <c r="D107" s="479"/>
      <c r="E107" s="479"/>
      <c r="F107" s="479"/>
      <c r="G107" s="479"/>
      <c r="H107" s="479"/>
      <c r="I107" s="479"/>
      <c r="J107" s="479"/>
      <c r="K107" s="479"/>
      <c r="L107" s="479"/>
      <c r="M107" s="479"/>
      <c r="N107" s="479"/>
      <c r="O107" s="479"/>
      <c r="P107" s="479"/>
      <c r="Q107" s="479"/>
      <c r="R107" s="479"/>
      <c r="S107" s="479"/>
      <c r="T107" s="479"/>
      <c r="U107" s="479"/>
    </row>
    <row r="108" spans="2:21" ht="16.2" x14ac:dyDescent="0.2">
      <c r="B108" s="479"/>
      <c r="C108" s="479"/>
      <c r="D108" s="479"/>
      <c r="E108" s="479"/>
      <c r="F108" s="479"/>
      <c r="G108" s="479"/>
      <c r="H108" s="479"/>
      <c r="I108" s="479"/>
      <c r="J108" s="479"/>
      <c r="K108" s="479"/>
      <c r="L108" s="479"/>
      <c r="M108" s="479"/>
      <c r="N108" s="479"/>
      <c r="O108" s="479"/>
      <c r="P108" s="479"/>
      <c r="Q108" s="479"/>
      <c r="R108" s="479"/>
      <c r="S108" s="479"/>
      <c r="T108" s="479"/>
      <c r="U108" s="479"/>
    </row>
    <row r="109" spans="2:21" ht="16.2" x14ac:dyDescent="0.2">
      <c r="B109" s="479"/>
      <c r="C109" s="479"/>
      <c r="D109" s="479"/>
      <c r="E109" s="479"/>
      <c r="F109" s="479"/>
      <c r="G109" s="479"/>
      <c r="H109" s="479"/>
      <c r="I109" s="479"/>
      <c r="J109" s="479"/>
      <c r="K109" s="479"/>
      <c r="L109" s="479"/>
      <c r="M109" s="479"/>
      <c r="N109" s="479"/>
      <c r="O109" s="479"/>
      <c r="P109" s="479"/>
      <c r="Q109" s="479"/>
      <c r="R109" s="479"/>
      <c r="S109" s="479"/>
      <c r="T109" s="479"/>
      <c r="U109" s="479"/>
    </row>
    <row r="110" spans="2:21" ht="16.2" x14ac:dyDescent="0.2">
      <c r="B110" s="479"/>
      <c r="C110" s="479"/>
      <c r="D110" s="479"/>
      <c r="E110" s="479"/>
      <c r="F110" s="479"/>
      <c r="G110" s="479"/>
      <c r="H110" s="479"/>
      <c r="I110" s="479"/>
      <c r="J110" s="479"/>
      <c r="K110" s="479"/>
      <c r="L110" s="479"/>
      <c r="M110" s="479"/>
      <c r="N110" s="479"/>
      <c r="O110" s="479"/>
      <c r="P110" s="479"/>
      <c r="Q110" s="479"/>
      <c r="R110" s="479"/>
      <c r="S110" s="479"/>
      <c r="T110" s="479"/>
      <c r="U110" s="479"/>
    </row>
    <row r="111" spans="2:21" ht="16.2" x14ac:dyDescent="0.2">
      <c r="B111" s="479"/>
      <c r="C111" s="479"/>
      <c r="D111" s="479"/>
      <c r="E111" s="479"/>
      <c r="F111" s="479"/>
      <c r="G111" s="479"/>
      <c r="H111" s="479"/>
      <c r="I111" s="479"/>
      <c r="J111" s="479"/>
      <c r="K111" s="479"/>
      <c r="L111" s="479"/>
      <c r="M111" s="479"/>
      <c r="N111" s="479"/>
      <c r="O111" s="479"/>
      <c r="P111" s="479"/>
      <c r="Q111" s="479"/>
      <c r="R111" s="479"/>
      <c r="S111" s="479"/>
      <c r="T111" s="479"/>
      <c r="U111" s="479"/>
    </row>
    <row r="112" spans="2:21" ht="16.2" x14ac:dyDescent="0.2">
      <c r="B112" s="479"/>
      <c r="C112" s="479"/>
      <c r="D112" s="479"/>
      <c r="E112" s="479"/>
      <c r="F112" s="479"/>
      <c r="G112" s="479"/>
      <c r="H112" s="479"/>
      <c r="I112" s="479"/>
      <c r="J112" s="479"/>
      <c r="K112" s="479"/>
      <c r="L112" s="479"/>
      <c r="M112" s="479"/>
      <c r="N112" s="479"/>
      <c r="O112" s="479"/>
      <c r="P112" s="479"/>
      <c r="Q112" s="479"/>
      <c r="R112" s="479"/>
      <c r="S112" s="479"/>
      <c r="T112" s="479"/>
      <c r="U112" s="479"/>
    </row>
    <row r="113" spans="2:21" ht="16.2" x14ac:dyDescent="0.2">
      <c r="B113" s="479"/>
      <c r="C113" s="479"/>
      <c r="D113" s="479"/>
      <c r="E113" s="479"/>
      <c r="F113" s="479"/>
      <c r="G113" s="479"/>
      <c r="H113" s="479"/>
      <c r="I113" s="479"/>
      <c r="J113" s="479"/>
      <c r="K113" s="479"/>
      <c r="L113" s="479"/>
      <c r="M113" s="479"/>
      <c r="N113" s="479"/>
      <c r="O113" s="479"/>
      <c r="P113" s="479"/>
      <c r="Q113" s="479"/>
      <c r="R113" s="479"/>
      <c r="S113" s="479"/>
      <c r="T113" s="479"/>
      <c r="U113" s="479"/>
    </row>
    <row r="114" spans="2:21" ht="16.2" x14ac:dyDescent="0.2">
      <c r="B114" s="479"/>
      <c r="C114" s="479"/>
      <c r="D114" s="479"/>
      <c r="E114" s="479"/>
      <c r="F114" s="479"/>
      <c r="G114" s="479"/>
      <c r="H114" s="479"/>
      <c r="I114" s="479"/>
      <c r="J114" s="479"/>
      <c r="K114" s="479"/>
      <c r="L114" s="479"/>
      <c r="M114" s="479"/>
      <c r="N114" s="479"/>
      <c r="O114" s="479"/>
      <c r="P114" s="479"/>
      <c r="Q114" s="479"/>
      <c r="R114" s="479"/>
      <c r="S114" s="479"/>
      <c r="T114" s="479"/>
      <c r="U114" s="479"/>
    </row>
    <row r="115" spans="2:21" ht="16.2" x14ac:dyDescent="0.2">
      <c r="B115" s="479"/>
      <c r="C115" s="479"/>
      <c r="D115" s="479"/>
      <c r="E115" s="479"/>
      <c r="F115" s="479"/>
      <c r="G115" s="479"/>
      <c r="H115" s="479"/>
      <c r="I115" s="479"/>
      <c r="J115" s="479"/>
      <c r="K115" s="479"/>
      <c r="L115" s="479"/>
      <c r="M115" s="479"/>
      <c r="N115" s="479"/>
      <c r="O115" s="479"/>
      <c r="P115" s="479"/>
      <c r="Q115" s="479"/>
      <c r="R115" s="479"/>
      <c r="S115" s="479"/>
      <c r="T115" s="479"/>
      <c r="U115" s="479"/>
    </row>
    <row r="116" spans="2:21" ht="16.2" x14ac:dyDescent="0.2">
      <c r="B116" s="479"/>
      <c r="C116" s="479"/>
      <c r="D116" s="479"/>
      <c r="E116" s="479"/>
      <c r="F116" s="479"/>
      <c r="G116" s="479"/>
      <c r="H116" s="479"/>
      <c r="I116" s="479"/>
      <c r="J116" s="479"/>
      <c r="K116" s="479"/>
      <c r="L116" s="479"/>
      <c r="M116" s="479"/>
      <c r="N116" s="479"/>
      <c r="O116" s="479"/>
      <c r="P116" s="479"/>
      <c r="Q116" s="479"/>
      <c r="R116" s="479"/>
      <c r="S116" s="479"/>
      <c r="T116" s="479"/>
      <c r="U116" s="479"/>
    </row>
    <row r="117" spans="2:21" ht="16.2" x14ac:dyDescent="0.2">
      <c r="B117" s="479"/>
      <c r="C117" s="479"/>
      <c r="D117" s="479"/>
      <c r="E117" s="479"/>
      <c r="F117" s="479"/>
      <c r="G117" s="479"/>
      <c r="H117" s="479"/>
      <c r="I117" s="479"/>
      <c r="J117" s="479"/>
      <c r="K117" s="479"/>
      <c r="L117" s="479"/>
      <c r="M117" s="479"/>
      <c r="N117" s="479"/>
      <c r="O117" s="479"/>
      <c r="P117" s="479"/>
      <c r="Q117" s="479"/>
      <c r="R117" s="479"/>
      <c r="S117" s="479"/>
      <c r="T117" s="479"/>
      <c r="U117" s="479"/>
    </row>
    <row r="118" spans="2:21" ht="16.2" x14ac:dyDescent="0.2">
      <c r="B118" s="479"/>
      <c r="C118" s="479"/>
      <c r="D118" s="479"/>
      <c r="E118" s="479"/>
      <c r="F118" s="479"/>
      <c r="G118" s="479"/>
      <c r="H118" s="479"/>
      <c r="I118" s="479"/>
      <c r="J118" s="479"/>
      <c r="K118" s="479"/>
      <c r="L118" s="479"/>
      <c r="M118" s="479"/>
      <c r="N118" s="479"/>
      <c r="O118" s="479"/>
      <c r="P118" s="479"/>
      <c r="Q118" s="479"/>
      <c r="R118" s="479"/>
      <c r="S118" s="479"/>
      <c r="T118" s="479"/>
      <c r="U118" s="479"/>
    </row>
    <row r="119" spans="2:21" ht="16.2" x14ac:dyDescent="0.2">
      <c r="B119" s="479"/>
      <c r="C119" s="479"/>
      <c r="D119" s="479"/>
      <c r="E119" s="479"/>
      <c r="F119" s="479"/>
      <c r="G119" s="479"/>
      <c r="H119" s="479"/>
      <c r="I119" s="479"/>
      <c r="J119" s="479"/>
      <c r="K119" s="479"/>
      <c r="L119" s="479"/>
      <c r="M119" s="479"/>
      <c r="N119" s="479"/>
      <c r="O119" s="479"/>
      <c r="P119" s="479"/>
      <c r="Q119" s="479"/>
      <c r="R119" s="479"/>
      <c r="S119" s="479"/>
      <c r="T119" s="479"/>
      <c r="U119" s="479"/>
    </row>
    <row r="120" spans="2:21" ht="16.2" x14ac:dyDescent="0.2">
      <c r="B120" s="479"/>
      <c r="C120" s="479"/>
      <c r="D120" s="479"/>
      <c r="E120" s="479"/>
      <c r="F120" s="479"/>
      <c r="G120" s="479"/>
      <c r="H120" s="479"/>
      <c r="I120" s="479"/>
      <c r="J120" s="479"/>
      <c r="K120" s="479"/>
      <c r="L120" s="479"/>
      <c r="M120" s="479"/>
      <c r="N120" s="479"/>
      <c r="O120" s="479"/>
      <c r="P120" s="479"/>
      <c r="Q120" s="479"/>
      <c r="R120" s="479"/>
      <c r="S120" s="479"/>
      <c r="T120" s="479"/>
      <c r="U120" s="479"/>
    </row>
    <row r="121" spans="2:21" ht="16.2" x14ac:dyDescent="0.2">
      <c r="B121" s="479"/>
      <c r="C121" s="479"/>
      <c r="D121" s="479"/>
      <c r="E121" s="479"/>
      <c r="F121" s="479"/>
      <c r="G121" s="479"/>
      <c r="H121" s="479"/>
      <c r="I121" s="479"/>
      <c r="J121" s="479"/>
      <c r="K121" s="479"/>
      <c r="L121" s="479"/>
      <c r="M121" s="479"/>
      <c r="N121" s="479"/>
      <c r="O121" s="479"/>
      <c r="P121" s="479"/>
      <c r="Q121" s="479"/>
      <c r="R121" s="479"/>
      <c r="S121" s="479"/>
      <c r="T121" s="479"/>
      <c r="U121" s="479"/>
    </row>
    <row r="122" spans="2:21" ht="16.2" x14ac:dyDescent="0.2">
      <c r="B122" s="479"/>
      <c r="C122" s="479"/>
      <c r="D122" s="479"/>
      <c r="E122" s="479"/>
      <c r="F122" s="479"/>
      <c r="G122" s="479"/>
      <c r="H122" s="479"/>
      <c r="I122" s="479"/>
      <c r="J122" s="479"/>
      <c r="K122" s="479"/>
      <c r="L122" s="479"/>
      <c r="M122" s="479"/>
      <c r="N122" s="479"/>
      <c r="O122" s="479"/>
      <c r="P122" s="479"/>
      <c r="Q122" s="479"/>
      <c r="R122" s="479"/>
      <c r="S122" s="479"/>
      <c r="T122" s="479"/>
      <c r="U122" s="479"/>
    </row>
    <row r="123" spans="2:21" ht="16.2" x14ac:dyDescent="0.2">
      <c r="B123" s="479"/>
      <c r="C123" s="479"/>
      <c r="D123" s="479"/>
      <c r="E123" s="479"/>
      <c r="F123" s="479"/>
      <c r="G123" s="479"/>
      <c r="H123" s="479"/>
      <c r="I123" s="479"/>
      <c r="J123" s="479"/>
      <c r="K123" s="479"/>
      <c r="L123" s="479"/>
      <c r="M123" s="479"/>
      <c r="N123" s="479"/>
      <c r="O123" s="479"/>
      <c r="P123" s="479"/>
      <c r="Q123" s="479"/>
      <c r="R123" s="479"/>
      <c r="S123" s="479"/>
      <c r="T123" s="479"/>
      <c r="U123" s="479"/>
    </row>
    <row r="124" spans="2:21" ht="16.2" x14ac:dyDescent="0.2">
      <c r="B124" s="479"/>
      <c r="C124" s="479"/>
      <c r="D124" s="479"/>
      <c r="E124" s="479"/>
      <c r="F124" s="479"/>
      <c r="G124" s="479"/>
      <c r="H124" s="479"/>
      <c r="I124" s="479"/>
      <c r="J124" s="479"/>
      <c r="K124" s="479"/>
      <c r="L124" s="479"/>
      <c r="M124" s="479"/>
      <c r="N124" s="479"/>
      <c r="O124" s="479"/>
      <c r="P124" s="479"/>
      <c r="Q124" s="479"/>
      <c r="R124" s="479"/>
      <c r="S124" s="479"/>
      <c r="T124" s="479"/>
      <c r="U124" s="479"/>
    </row>
    <row r="125" spans="2:21" ht="16.2" x14ac:dyDescent="0.2">
      <c r="B125" s="479"/>
      <c r="C125" s="479"/>
      <c r="D125" s="479"/>
      <c r="E125" s="479"/>
      <c r="F125" s="479"/>
      <c r="G125" s="479"/>
      <c r="H125" s="479"/>
      <c r="I125" s="479"/>
      <c r="J125" s="479"/>
      <c r="K125" s="479"/>
      <c r="L125" s="479"/>
      <c r="M125" s="479"/>
      <c r="N125" s="479"/>
      <c r="O125" s="479"/>
      <c r="P125" s="479"/>
      <c r="Q125" s="479"/>
      <c r="R125" s="479"/>
      <c r="S125" s="479"/>
      <c r="T125" s="479"/>
      <c r="U125" s="479"/>
    </row>
    <row r="126" spans="2:21" ht="16.2" x14ac:dyDescent="0.2">
      <c r="B126" s="479"/>
      <c r="C126" s="479"/>
      <c r="D126" s="479"/>
      <c r="E126" s="479"/>
      <c r="F126" s="479"/>
      <c r="G126" s="479"/>
      <c r="H126" s="479"/>
      <c r="I126" s="479"/>
      <c r="J126" s="479"/>
      <c r="K126" s="479"/>
      <c r="L126" s="479"/>
      <c r="M126" s="479"/>
      <c r="N126" s="479"/>
      <c r="O126" s="479"/>
      <c r="P126" s="479"/>
      <c r="Q126" s="479"/>
      <c r="R126" s="479"/>
      <c r="S126" s="479"/>
      <c r="T126" s="479"/>
      <c r="U126" s="479"/>
    </row>
    <row r="127" spans="2:21" ht="16.2" x14ac:dyDescent="0.2">
      <c r="B127" s="479"/>
      <c r="C127" s="479"/>
      <c r="D127" s="479"/>
      <c r="E127" s="479"/>
      <c r="F127" s="479"/>
      <c r="G127" s="479"/>
      <c r="H127" s="479"/>
      <c r="I127" s="479"/>
      <c r="J127" s="479"/>
      <c r="K127" s="479"/>
      <c r="L127" s="479"/>
      <c r="M127" s="479"/>
      <c r="N127" s="479"/>
      <c r="O127" s="479"/>
      <c r="P127" s="479"/>
      <c r="Q127" s="479"/>
      <c r="R127" s="479"/>
      <c r="S127" s="479"/>
      <c r="T127" s="479"/>
      <c r="U127" s="479"/>
    </row>
    <row r="128" spans="2:21" ht="16.2" x14ac:dyDescent="0.2">
      <c r="B128" s="479"/>
      <c r="C128" s="479"/>
      <c r="D128" s="479"/>
      <c r="E128" s="479"/>
      <c r="F128" s="479"/>
      <c r="G128" s="479"/>
      <c r="H128" s="479"/>
      <c r="I128" s="479"/>
      <c r="J128" s="479"/>
      <c r="K128" s="479"/>
      <c r="L128" s="479"/>
      <c r="M128" s="479"/>
      <c r="N128" s="479"/>
      <c r="O128" s="479"/>
      <c r="P128" s="479"/>
      <c r="Q128" s="479"/>
      <c r="R128" s="479"/>
      <c r="S128" s="479"/>
      <c r="T128" s="479"/>
      <c r="U128" s="479"/>
    </row>
    <row r="129" spans="2:21" ht="16.2" x14ac:dyDescent="0.2">
      <c r="B129" s="479"/>
      <c r="C129" s="479"/>
      <c r="D129" s="479"/>
      <c r="E129" s="479"/>
      <c r="F129" s="479"/>
      <c r="G129" s="479"/>
      <c r="H129" s="479"/>
      <c r="I129" s="479"/>
      <c r="J129" s="479"/>
      <c r="K129" s="479"/>
      <c r="L129" s="479"/>
      <c r="M129" s="479"/>
      <c r="N129" s="479"/>
      <c r="O129" s="479"/>
      <c r="P129" s="479"/>
      <c r="Q129" s="479"/>
      <c r="R129" s="479"/>
      <c r="S129" s="479"/>
      <c r="T129" s="479"/>
      <c r="U129" s="479"/>
    </row>
    <row r="130" spans="2:21" ht="16.2" x14ac:dyDescent="0.2">
      <c r="B130" s="479"/>
      <c r="C130" s="479"/>
      <c r="D130" s="479"/>
      <c r="E130" s="479"/>
      <c r="F130" s="479"/>
      <c r="G130" s="479"/>
      <c r="H130" s="479"/>
      <c r="I130" s="479"/>
      <c r="J130" s="479"/>
      <c r="K130" s="479"/>
      <c r="L130" s="479"/>
      <c r="M130" s="479"/>
      <c r="N130" s="479"/>
      <c r="O130" s="479"/>
      <c r="P130" s="479"/>
      <c r="Q130" s="479"/>
      <c r="R130" s="479"/>
      <c r="S130" s="479"/>
      <c r="T130" s="479"/>
      <c r="U130" s="479"/>
    </row>
    <row r="131" spans="2:21" ht="16.2" x14ac:dyDescent="0.2">
      <c r="B131" s="479"/>
      <c r="C131" s="479"/>
      <c r="D131" s="479"/>
      <c r="E131" s="479"/>
      <c r="F131" s="479"/>
      <c r="G131" s="479"/>
      <c r="H131" s="479"/>
      <c r="I131" s="479"/>
      <c r="J131" s="479"/>
      <c r="K131" s="479"/>
      <c r="L131" s="479"/>
      <c r="M131" s="479"/>
      <c r="N131" s="479"/>
      <c r="O131" s="479"/>
      <c r="P131" s="479"/>
      <c r="Q131" s="479"/>
      <c r="R131" s="479"/>
      <c r="S131" s="479"/>
      <c r="T131" s="479"/>
      <c r="U131" s="479"/>
    </row>
    <row r="132" spans="2:21" ht="16.2" x14ac:dyDescent="0.2">
      <c r="B132" s="479"/>
      <c r="C132" s="479"/>
      <c r="D132" s="479"/>
      <c r="E132" s="479"/>
      <c r="F132" s="479"/>
      <c r="G132" s="479"/>
      <c r="H132" s="479"/>
      <c r="I132" s="479"/>
      <c r="J132" s="479"/>
      <c r="K132" s="479"/>
      <c r="L132" s="479"/>
      <c r="M132" s="479"/>
      <c r="N132" s="479"/>
      <c r="O132" s="479"/>
      <c r="P132" s="479"/>
      <c r="Q132" s="479"/>
      <c r="R132" s="479"/>
      <c r="S132" s="479"/>
      <c r="T132" s="479"/>
      <c r="U132" s="479"/>
    </row>
    <row r="133" spans="2:21" ht="16.2" x14ac:dyDescent="0.2">
      <c r="B133" s="479"/>
      <c r="C133" s="479"/>
      <c r="D133" s="479"/>
      <c r="E133" s="479"/>
      <c r="F133" s="479"/>
      <c r="G133" s="479"/>
      <c r="H133" s="479"/>
      <c r="I133" s="479"/>
      <c r="J133" s="479"/>
      <c r="K133" s="479"/>
      <c r="L133" s="479"/>
      <c r="M133" s="479"/>
      <c r="N133" s="479"/>
      <c r="O133" s="479"/>
      <c r="P133" s="479"/>
      <c r="Q133" s="479"/>
      <c r="R133" s="479"/>
      <c r="S133" s="479"/>
      <c r="T133" s="479"/>
      <c r="U133" s="479"/>
    </row>
    <row r="134" spans="2:21" ht="16.2" x14ac:dyDescent="0.2">
      <c r="B134" s="479"/>
      <c r="C134" s="479"/>
      <c r="D134" s="479"/>
      <c r="E134" s="479"/>
      <c r="F134" s="479"/>
      <c r="G134" s="479"/>
      <c r="H134" s="479"/>
      <c r="I134" s="479"/>
      <c r="J134" s="479"/>
      <c r="K134" s="479"/>
      <c r="L134" s="479"/>
      <c r="M134" s="479"/>
      <c r="N134" s="479"/>
      <c r="O134" s="479"/>
      <c r="P134" s="479"/>
      <c r="Q134" s="479"/>
      <c r="R134" s="479"/>
      <c r="S134" s="479"/>
      <c r="T134" s="479"/>
      <c r="U134" s="479"/>
    </row>
    <row r="135" spans="2:21" ht="16.2" x14ac:dyDescent="0.2">
      <c r="B135" s="479"/>
      <c r="C135" s="479"/>
      <c r="D135" s="479"/>
      <c r="E135" s="479"/>
      <c r="F135" s="479"/>
      <c r="G135" s="479"/>
      <c r="H135" s="479"/>
      <c r="I135" s="479"/>
      <c r="J135" s="479"/>
      <c r="K135" s="479"/>
      <c r="L135" s="479"/>
      <c r="M135" s="479"/>
      <c r="N135" s="479"/>
      <c r="O135" s="479"/>
      <c r="P135" s="479"/>
      <c r="Q135" s="479"/>
      <c r="R135" s="479"/>
      <c r="S135" s="479"/>
      <c r="T135" s="479"/>
      <c r="U135" s="479"/>
    </row>
    <row r="136" spans="2:21" ht="16.2" x14ac:dyDescent="0.2">
      <c r="B136" s="479"/>
      <c r="C136" s="479"/>
      <c r="D136" s="479"/>
      <c r="E136" s="479"/>
      <c r="F136" s="479"/>
      <c r="G136" s="479"/>
      <c r="H136" s="479"/>
      <c r="I136" s="479"/>
      <c r="J136" s="479"/>
      <c r="K136" s="479"/>
      <c r="L136" s="479"/>
      <c r="M136" s="479"/>
      <c r="N136" s="479"/>
      <c r="O136" s="479"/>
      <c r="P136" s="479"/>
      <c r="Q136" s="479"/>
      <c r="R136" s="479"/>
      <c r="S136" s="479"/>
      <c r="T136" s="479"/>
      <c r="U136" s="479"/>
    </row>
    <row r="137" spans="2:21" ht="16.2" x14ac:dyDescent="0.2">
      <c r="B137" s="479"/>
      <c r="C137" s="479"/>
      <c r="D137" s="479"/>
      <c r="E137" s="479"/>
      <c r="F137" s="479"/>
      <c r="G137" s="479"/>
      <c r="H137" s="479"/>
      <c r="I137" s="479"/>
      <c r="J137" s="479"/>
      <c r="K137" s="479"/>
      <c r="L137" s="479"/>
      <c r="M137" s="479"/>
      <c r="N137" s="479"/>
      <c r="O137" s="479"/>
      <c r="P137" s="479"/>
      <c r="Q137" s="479"/>
      <c r="R137" s="479"/>
      <c r="S137" s="479"/>
      <c r="T137" s="479"/>
      <c r="U137" s="479"/>
    </row>
    <row r="138" spans="2:21" ht="16.2" x14ac:dyDescent="0.2">
      <c r="B138" s="479"/>
      <c r="C138" s="479"/>
      <c r="D138" s="479"/>
      <c r="E138" s="479"/>
      <c r="F138" s="479"/>
      <c r="G138" s="479"/>
      <c r="H138" s="479"/>
      <c r="I138" s="479"/>
      <c r="J138" s="479"/>
      <c r="K138" s="479"/>
      <c r="L138" s="479"/>
      <c r="M138" s="479"/>
      <c r="N138" s="479"/>
      <c r="O138" s="479"/>
      <c r="P138" s="479"/>
      <c r="Q138" s="479"/>
      <c r="R138" s="479"/>
      <c r="S138" s="479"/>
      <c r="T138" s="479"/>
      <c r="U138" s="479"/>
    </row>
    <row r="139" spans="2:21" ht="16.2" x14ac:dyDescent="0.2">
      <c r="B139" s="479"/>
      <c r="C139" s="479"/>
      <c r="D139" s="479"/>
      <c r="E139" s="479"/>
      <c r="F139" s="479"/>
      <c r="G139" s="479"/>
      <c r="H139" s="479"/>
      <c r="I139" s="479"/>
      <c r="J139" s="479"/>
      <c r="K139" s="479"/>
      <c r="L139" s="479"/>
      <c r="M139" s="479"/>
      <c r="N139" s="479"/>
      <c r="O139" s="479"/>
      <c r="P139" s="479"/>
      <c r="Q139" s="479"/>
      <c r="R139" s="479"/>
      <c r="S139" s="479"/>
      <c r="T139" s="479"/>
      <c r="U139" s="479"/>
    </row>
    <row r="140" spans="2:21" ht="16.2" x14ac:dyDescent="0.2">
      <c r="B140" s="479"/>
      <c r="C140" s="479"/>
      <c r="D140" s="479"/>
      <c r="E140" s="479"/>
      <c r="F140" s="479"/>
      <c r="G140" s="479"/>
      <c r="H140" s="479"/>
      <c r="I140" s="479"/>
      <c r="J140" s="479"/>
      <c r="K140" s="479"/>
      <c r="L140" s="479"/>
      <c r="M140" s="479"/>
      <c r="N140" s="479"/>
      <c r="O140" s="479"/>
      <c r="P140" s="479"/>
      <c r="Q140" s="479"/>
      <c r="R140" s="479"/>
      <c r="S140" s="479"/>
      <c r="T140" s="479"/>
      <c r="U140" s="479"/>
    </row>
    <row r="141" spans="2:21" ht="16.2" x14ac:dyDescent="0.2">
      <c r="B141" s="479"/>
      <c r="C141" s="479"/>
      <c r="D141" s="479"/>
      <c r="E141" s="479"/>
      <c r="F141" s="479"/>
      <c r="G141" s="479"/>
      <c r="H141" s="479"/>
      <c r="I141" s="479"/>
      <c r="J141" s="479"/>
      <c r="K141" s="479"/>
      <c r="L141" s="479"/>
      <c r="M141" s="479"/>
      <c r="N141" s="479"/>
      <c r="O141" s="479"/>
      <c r="P141" s="479"/>
      <c r="Q141" s="479"/>
      <c r="R141" s="479"/>
      <c r="S141" s="479"/>
      <c r="T141" s="479"/>
      <c r="U141" s="479"/>
    </row>
    <row r="142" spans="2:21" ht="16.2" x14ac:dyDescent="0.2">
      <c r="B142" s="479"/>
      <c r="C142" s="479"/>
      <c r="D142" s="479"/>
      <c r="E142" s="479"/>
      <c r="F142" s="479"/>
      <c r="G142" s="479"/>
      <c r="H142" s="479"/>
      <c r="I142" s="479"/>
      <c r="J142" s="479"/>
      <c r="K142" s="479"/>
      <c r="L142" s="479"/>
      <c r="M142" s="479"/>
      <c r="N142" s="479"/>
      <c r="O142" s="479"/>
      <c r="P142" s="479"/>
      <c r="Q142" s="479"/>
      <c r="R142" s="479"/>
      <c r="S142" s="479"/>
      <c r="T142" s="479"/>
      <c r="U142" s="479"/>
    </row>
    <row r="143" spans="2:21" ht="16.2" x14ac:dyDescent="0.2">
      <c r="B143" s="479"/>
      <c r="C143" s="479"/>
      <c r="D143" s="479"/>
      <c r="E143" s="479"/>
      <c r="F143" s="479"/>
      <c r="G143" s="479"/>
      <c r="H143" s="479"/>
      <c r="I143" s="479"/>
      <c r="J143" s="479"/>
      <c r="K143" s="479"/>
      <c r="L143" s="479"/>
      <c r="M143" s="479"/>
      <c r="N143" s="479"/>
      <c r="O143" s="479"/>
      <c r="P143" s="479"/>
      <c r="Q143" s="479"/>
      <c r="R143" s="479"/>
      <c r="S143" s="479"/>
      <c r="T143" s="479"/>
      <c r="U143" s="479"/>
    </row>
    <row r="144" spans="2:21" ht="16.2" x14ac:dyDescent="0.2">
      <c r="B144" s="479"/>
      <c r="C144" s="479"/>
      <c r="D144" s="479"/>
      <c r="E144" s="479"/>
      <c r="F144" s="479"/>
      <c r="G144" s="479"/>
      <c r="H144" s="479"/>
      <c r="I144" s="479"/>
      <c r="J144" s="479"/>
      <c r="K144" s="479"/>
      <c r="L144" s="479"/>
      <c r="M144" s="479"/>
      <c r="N144" s="479"/>
      <c r="O144" s="479"/>
      <c r="P144" s="479"/>
      <c r="Q144" s="479"/>
      <c r="R144" s="479"/>
      <c r="S144" s="479"/>
      <c r="T144" s="479"/>
      <c r="U144" s="479"/>
    </row>
    <row r="145" spans="2:21" ht="16.2" x14ac:dyDescent="0.2">
      <c r="B145" s="479"/>
      <c r="C145" s="479"/>
      <c r="D145" s="479"/>
      <c r="E145" s="479"/>
      <c r="F145" s="479"/>
      <c r="G145" s="479"/>
      <c r="H145" s="479"/>
      <c r="I145" s="479"/>
      <c r="J145" s="479"/>
      <c r="K145" s="479"/>
      <c r="L145" s="479"/>
      <c r="M145" s="479"/>
      <c r="N145" s="479"/>
      <c r="O145" s="479"/>
      <c r="P145" s="479"/>
      <c r="Q145" s="479"/>
      <c r="R145" s="479"/>
      <c r="S145" s="479"/>
      <c r="T145" s="479"/>
      <c r="U145" s="479"/>
    </row>
    <row r="146" spans="2:21" ht="16.2" x14ac:dyDescent="0.2">
      <c r="B146" s="479"/>
      <c r="C146" s="479"/>
      <c r="D146" s="479"/>
      <c r="E146" s="479"/>
      <c r="F146" s="479"/>
      <c r="G146" s="479"/>
      <c r="H146" s="479"/>
      <c r="I146" s="479"/>
      <c r="J146" s="479"/>
      <c r="K146" s="479"/>
      <c r="L146" s="479"/>
      <c r="M146" s="479"/>
      <c r="N146" s="479"/>
      <c r="O146" s="479"/>
      <c r="P146" s="479"/>
      <c r="Q146" s="479"/>
      <c r="R146" s="479"/>
      <c r="S146" s="479"/>
      <c r="T146" s="479"/>
      <c r="U146" s="479"/>
    </row>
    <row r="147" spans="2:21" ht="16.2" x14ac:dyDescent="0.2">
      <c r="B147" s="479"/>
      <c r="C147" s="479"/>
      <c r="D147" s="479"/>
      <c r="E147" s="479"/>
      <c r="F147" s="479"/>
      <c r="G147" s="479"/>
      <c r="H147" s="479"/>
      <c r="I147" s="479"/>
      <c r="J147" s="479"/>
      <c r="K147" s="479"/>
      <c r="L147" s="479"/>
      <c r="M147" s="479"/>
      <c r="N147" s="479"/>
      <c r="O147" s="479"/>
      <c r="P147" s="479"/>
      <c r="Q147" s="479"/>
      <c r="R147" s="479"/>
      <c r="S147" s="479"/>
      <c r="T147" s="479"/>
      <c r="U147" s="479"/>
    </row>
    <row r="148" spans="2:21" ht="16.2" x14ac:dyDescent="0.2">
      <c r="B148" s="479"/>
      <c r="C148" s="479"/>
      <c r="D148" s="479"/>
      <c r="E148" s="479"/>
      <c r="F148" s="479"/>
      <c r="G148" s="479"/>
      <c r="H148" s="479"/>
      <c r="I148" s="479"/>
      <c r="J148" s="479"/>
      <c r="K148" s="479"/>
      <c r="L148" s="479"/>
      <c r="M148" s="479"/>
      <c r="N148" s="479"/>
      <c r="O148" s="479"/>
      <c r="P148" s="479"/>
      <c r="Q148" s="479"/>
      <c r="R148" s="479"/>
      <c r="S148" s="479"/>
      <c r="T148" s="479"/>
      <c r="U148" s="479"/>
    </row>
    <row r="149" spans="2:21" ht="16.2" x14ac:dyDescent="0.2">
      <c r="B149" s="479"/>
      <c r="C149" s="479"/>
      <c r="D149" s="479"/>
      <c r="E149" s="479"/>
      <c r="F149" s="479"/>
      <c r="G149" s="479"/>
      <c r="H149" s="479"/>
      <c r="I149" s="479"/>
      <c r="J149" s="479"/>
      <c r="K149" s="479"/>
      <c r="L149" s="479"/>
      <c r="M149" s="479"/>
      <c r="N149" s="479"/>
      <c r="O149" s="479"/>
      <c r="P149" s="479"/>
      <c r="Q149" s="479"/>
      <c r="R149" s="479"/>
      <c r="S149" s="479"/>
      <c r="T149" s="479"/>
      <c r="U149" s="479"/>
    </row>
    <row r="150" spans="2:21" ht="16.2" x14ac:dyDescent="0.2">
      <c r="B150" s="479"/>
      <c r="C150" s="479"/>
      <c r="D150" s="479"/>
      <c r="E150" s="479"/>
      <c r="F150" s="479"/>
      <c r="G150" s="479"/>
      <c r="H150" s="479"/>
      <c r="I150" s="479"/>
      <c r="J150" s="479"/>
      <c r="K150" s="479"/>
      <c r="L150" s="479"/>
      <c r="M150" s="479"/>
      <c r="N150" s="479"/>
      <c r="O150" s="479"/>
      <c r="P150" s="479"/>
      <c r="Q150" s="479"/>
      <c r="R150" s="479"/>
      <c r="S150" s="479"/>
      <c r="T150" s="479"/>
      <c r="U150" s="479"/>
    </row>
    <row r="151" spans="2:21" ht="16.2" x14ac:dyDescent="0.2">
      <c r="B151" s="479"/>
      <c r="C151" s="479"/>
      <c r="D151" s="479"/>
      <c r="E151" s="479"/>
      <c r="F151" s="479"/>
      <c r="G151" s="479"/>
      <c r="H151" s="479"/>
      <c r="I151" s="479"/>
      <c r="J151" s="479"/>
      <c r="K151" s="479"/>
      <c r="L151" s="479"/>
      <c r="M151" s="479"/>
      <c r="N151" s="479"/>
      <c r="O151" s="479"/>
      <c r="P151" s="479"/>
      <c r="Q151" s="479"/>
      <c r="R151" s="479"/>
      <c r="S151" s="479"/>
      <c r="T151" s="479"/>
      <c r="U151" s="479"/>
    </row>
    <row r="152" spans="2:21" ht="16.2" x14ac:dyDescent="0.2">
      <c r="B152" s="479"/>
      <c r="C152" s="479"/>
      <c r="D152" s="479"/>
      <c r="E152" s="479"/>
      <c r="F152" s="479"/>
      <c r="G152" s="479"/>
      <c r="H152" s="479"/>
      <c r="I152" s="479"/>
      <c r="J152" s="479"/>
      <c r="K152" s="479"/>
      <c r="L152" s="479"/>
      <c r="M152" s="479"/>
      <c r="N152" s="479"/>
      <c r="O152" s="479"/>
      <c r="P152" s="479"/>
      <c r="Q152" s="479"/>
      <c r="R152" s="479"/>
      <c r="S152" s="479"/>
      <c r="T152" s="479"/>
      <c r="U152" s="479"/>
    </row>
    <row r="153" spans="2:21" ht="16.2" x14ac:dyDescent="0.2">
      <c r="B153" s="479"/>
      <c r="C153" s="479"/>
      <c r="D153" s="479"/>
      <c r="E153" s="479"/>
      <c r="F153" s="479"/>
      <c r="G153" s="479"/>
      <c r="H153" s="479"/>
      <c r="I153" s="479"/>
      <c r="J153" s="479"/>
      <c r="K153" s="479"/>
      <c r="L153" s="479"/>
      <c r="M153" s="479"/>
      <c r="N153" s="479"/>
      <c r="O153" s="479"/>
      <c r="P153" s="479"/>
      <c r="Q153" s="479"/>
      <c r="R153" s="479"/>
      <c r="S153" s="479"/>
      <c r="T153" s="479"/>
      <c r="U153" s="479"/>
    </row>
    <row r="154" spans="2:21" ht="16.2" x14ac:dyDescent="0.2">
      <c r="B154" s="479"/>
      <c r="C154" s="479"/>
      <c r="D154" s="479"/>
      <c r="E154" s="479"/>
      <c r="F154" s="479"/>
      <c r="G154" s="479"/>
      <c r="H154" s="479"/>
      <c r="I154" s="479"/>
      <c r="J154" s="479"/>
      <c r="K154" s="479"/>
      <c r="L154" s="479"/>
      <c r="M154" s="479"/>
      <c r="N154" s="479"/>
      <c r="O154" s="479"/>
      <c r="P154" s="479"/>
      <c r="Q154" s="479"/>
      <c r="R154" s="479"/>
      <c r="S154" s="479"/>
      <c r="T154" s="479"/>
      <c r="U154" s="479"/>
    </row>
    <row r="155" spans="2:21" ht="16.2" x14ac:dyDescent="0.2">
      <c r="B155" s="479"/>
      <c r="C155" s="479"/>
      <c r="D155" s="479"/>
      <c r="E155" s="479"/>
      <c r="F155" s="479"/>
      <c r="G155" s="479"/>
      <c r="H155" s="479"/>
      <c r="I155" s="479"/>
      <c r="J155" s="479"/>
      <c r="K155" s="479"/>
      <c r="L155" s="479"/>
      <c r="M155" s="479"/>
      <c r="N155" s="479"/>
      <c r="O155" s="479"/>
      <c r="P155" s="479"/>
      <c r="Q155" s="479"/>
      <c r="R155" s="479"/>
      <c r="S155" s="479"/>
      <c r="T155" s="479"/>
      <c r="U155" s="479"/>
    </row>
    <row r="156" spans="2:21" ht="16.2" x14ac:dyDescent="0.2">
      <c r="B156" s="479"/>
      <c r="C156" s="479"/>
      <c r="D156" s="479"/>
      <c r="E156" s="479"/>
      <c r="F156" s="479"/>
      <c r="G156" s="479"/>
      <c r="H156" s="479"/>
      <c r="I156" s="479"/>
      <c r="J156" s="479"/>
      <c r="K156" s="479"/>
      <c r="L156" s="479"/>
      <c r="M156" s="479"/>
      <c r="N156" s="479"/>
      <c r="O156" s="479"/>
      <c r="P156" s="479"/>
      <c r="Q156" s="479"/>
      <c r="R156" s="479"/>
      <c r="S156" s="479"/>
      <c r="T156" s="479"/>
      <c r="U156" s="479"/>
    </row>
    <row r="157" spans="2:21" ht="16.2" x14ac:dyDescent="0.2">
      <c r="B157" s="479"/>
      <c r="C157" s="479"/>
      <c r="D157" s="479"/>
      <c r="E157" s="479"/>
      <c r="F157" s="479"/>
      <c r="G157" s="479"/>
      <c r="H157" s="479"/>
      <c r="I157" s="479"/>
      <c r="J157" s="479"/>
      <c r="K157" s="479"/>
      <c r="L157" s="479"/>
      <c r="M157" s="479"/>
      <c r="N157" s="479"/>
      <c r="O157" s="479"/>
      <c r="P157" s="479"/>
      <c r="Q157" s="479"/>
      <c r="R157" s="479"/>
      <c r="S157" s="479"/>
      <c r="T157" s="479"/>
      <c r="U157" s="479"/>
    </row>
    <row r="158" spans="2:21" ht="16.2" x14ac:dyDescent="0.2">
      <c r="B158" s="479"/>
      <c r="C158" s="479"/>
      <c r="D158" s="479"/>
      <c r="E158" s="479"/>
      <c r="F158" s="479"/>
      <c r="G158" s="479"/>
      <c r="H158" s="479"/>
      <c r="I158" s="479"/>
      <c r="J158" s="479"/>
      <c r="K158" s="479"/>
      <c r="L158" s="479"/>
      <c r="M158" s="479"/>
      <c r="N158" s="479"/>
      <c r="O158" s="479"/>
      <c r="P158" s="479"/>
      <c r="Q158" s="479"/>
      <c r="R158" s="479"/>
      <c r="S158" s="479"/>
      <c r="T158" s="479"/>
      <c r="U158" s="479"/>
    </row>
    <row r="159" spans="2:21" ht="16.2" x14ac:dyDescent="0.2">
      <c r="B159" s="479"/>
      <c r="C159" s="479"/>
      <c r="D159" s="479"/>
      <c r="E159" s="479"/>
      <c r="F159" s="479"/>
      <c r="G159" s="479"/>
      <c r="H159" s="479"/>
      <c r="I159" s="479"/>
      <c r="J159" s="479"/>
      <c r="K159" s="479"/>
      <c r="L159" s="479"/>
      <c r="M159" s="479"/>
      <c r="N159" s="479"/>
      <c r="O159" s="479"/>
      <c r="P159" s="479"/>
      <c r="Q159" s="479"/>
      <c r="R159" s="479"/>
      <c r="S159" s="479"/>
      <c r="T159" s="479"/>
      <c r="U159" s="479"/>
    </row>
    <row r="160" spans="2:21" ht="16.2" x14ac:dyDescent="0.2">
      <c r="B160" s="479"/>
      <c r="C160" s="479"/>
      <c r="D160" s="479"/>
      <c r="E160" s="479"/>
      <c r="F160" s="479"/>
      <c r="G160" s="479"/>
      <c r="H160" s="479"/>
      <c r="I160" s="479"/>
      <c r="J160" s="479"/>
      <c r="K160" s="479"/>
      <c r="L160" s="479"/>
      <c r="M160" s="479"/>
      <c r="N160" s="479"/>
      <c r="O160" s="479"/>
      <c r="P160" s="479"/>
      <c r="Q160" s="479"/>
      <c r="R160" s="479"/>
      <c r="S160" s="479"/>
      <c r="T160" s="479"/>
      <c r="U160" s="479"/>
    </row>
    <row r="161" spans="2:21" ht="16.2" x14ac:dyDescent="0.2">
      <c r="B161" s="479"/>
      <c r="C161" s="479"/>
      <c r="D161" s="479"/>
      <c r="E161" s="479"/>
      <c r="F161" s="479"/>
      <c r="G161" s="479"/>
      <c r="H161" s="479"/>
      <c r="I161" s="479"/>
      <c r="J161" s="479"/>
      <c r="K161" s="479"/>
      <c r="L161" s="479"/>
      <c r="M161" s="479"/>
      <c r="N161" s="479"/>
      <c r="O161" s="479"/>
      <c r="P161" s="479"/>
      <c r="Q161" s="479"/>
      <c r="R161" s="479"/>
      <c r="S161" s="479"/>
      <c r="T161" s="479"/>
      <c r="U161" s="479"/>
    </row>
    <row r="162" spans="2:21" ht="16.2" x14ac:dyDescent="0.2">
      <c r="B162" s="479"/>
      <c r="C162" s="479"/>
      <c r="D162" s="479"/>
      <c r="E162" s="479"/>
      <c r="F162" s="479"/>
      <c r="G162" s="479"/>
      <c r="H162" s="479"/>
      <c r="I162" s="479"/>
      <c r="J162" s="479"/>
      <c r="K162" s="479"/>
      <c r="L162" s="479"/>
      <c r="M162" s="479"/>
      <c r="N162" s="479"/>
      <c r="O162" s="479"/>
      <c r="P162" s="479"/>
      <c r="Q162" s="479"/>
      <c r="R162" s="479"/>
      <c r="S162" s="479"/>
      <c r="T162" s="479"/>
      <c r="U162" s="479"/>
    </row>
    <row r="163" spans="2:21" ht="16.2" x14ac:dyDescent="0.2">
      <c r="B163" s="479"/>
      <c r="C163" s="479"/>
      <c r="D163" s="479"/>
      <c r="E163" s="479"/>
      <c r="F163" s="479"/>
      <c r="G163" s="479"/>
      <c r="H163" s="479"/>
      <c r="I163" s="479"/>
      <c r="J163" s="479"/>
      <c r="K163" s="479"/>
      <c r="L163" s="479"/>
      <c r="M163" s="479"/>
      <c r="N163" s="479"/>
      <c r="O163" s="479"/>
      <c r="P163" s="479"/>
      <c r="Q163" s="479"/>
      <c r="R163" s="479"/>
      <c r="S163" s="479"/>
      <c r="T163" s="479"/>
      <c r="U163" s="479"/>
    </row>
    <row r="164" spans="2:21" ht="16.2" x14ac:dyDescent="0.2">
      <c r="B164" s="479"/>
      <c r="C164" s="479"/>
      <c r="D164" s="479"/>
      <c r="E164" s="479"/>
      <c r="F164" s="479"/>
      <c r="G164" s="479"/>
      <c r="H164" s="479"/>
      <c r="I164" s="479"/>
      <c r="J164" s="479"/>
      <c r="K164" s="479"/>
      <c r="L164" s="479"/>
      <c r="M164" s="479"/>
      <c r="N164" s="479"/>
      <c r="O164" s="479"/>
      <c r="P164" s="479"/>
      <c r="Q164" s="479"/>
      <c r="R164" s="479"/>
      <c r="S164" s="479"/>
      <c r="T164" s="479"/>
      <c r="U164" s="479"/>
    </row>
    <row r="165" spans="2:21" ht="16.2" x14ac:dyDescent="0.2">
      <c r="B165" s="479"/>
      <c r="C165" s="479"/>
      <c r="D165" s="479"/>
      <c r="E165" s="479"/>
      <c r="F165" s="479"/>
      <c r="G165" s="479"/>
      <c r="H165" s="479"/>
      <c r="I165" s="479"/>
      <c r="J165" s="479"/>
      <c r="K165" s="479"/>
      <c r="L165" s="479"/>
      <c r="M165" s="479"/>
      <c r="N165" s="479"/>
      <c r="O165" s="479"/>
      <c r="P165" s="479"/>
      <c r="Q165" s="479"/>
      <c r="R165" s="479"/>
      <c r="S165" s="479"/>
      <c r="T165" s="479"/>
      <c r="U165" s="479"/>
    </row>
    <row r="166" spans="2:21" ht="16.2" x14ac:dyDescent="0.2">
      <c r="B166" s="479"/>
      <c r="C166" s="479"/>
      <c r="D166" s="479"/>
      <c r="E166" s="479"/>
      <c r="F166" s="479"/>
      <c r="G166" s="479"/>
      <c r="H166" s="479"/>
      <c r="I166" s="479"/>
      <c r="J166" s="479"/>
      <c r="K166" s="479"/>
      <c r="L166" s="479"/>
      <c r="M166" s="479"/>
      <c r="N166" s="479"/>
      <c r="O166" s="479"/>
      <c r="P166" s="479"/>
      <c r="Q166" s="479"/>
      <c r="R166" s="479"/>
      <c r="S166" s="479"/>
      <c r="T166" s="479"/>
      <c r="U166" s="479"/>
    </row>
    <row r="167" spans="2:21" ht="16.2" x14ac:dyDescent="0.2">
      <c r="B167" s="479"/>
      <c r="C167" s="479"/>
      <c r="D167" s="479"/>
      <c r="E167" s="479"/>
      <c r="F167" s="479"/>
      <c r="G167" s="479"/>
      <c r="H167" s="479"/>
      <c r="I167" s="479"/>
      <c r="J167" s="479"/>
      <c r="K167" s="479"/>
      <c r="L167" s="479"/>
      <c r="M167" s="479"/>
      <c r="N167" s="479"/>
      <c r="O167" s="479"/>
      <c r="P167" s="479"/>
      <c r="Q167" s="479"/>
      <c r="R167" s="479"/>
      <c r="S167" s="479"/>
      <c r="T167" s="479"/>
      <c r="U167" s="479"/>
    </row>
    <row r="168" spans="2:21" ht="16.2" x14ac:dyDescent="0.2">
      <c r="B168" s="479"/>
      <c r="C168" s="479"/>
      <c r="D168" s="479"/>
      <c r="E168" s="479"/>
      <c r="F168" s="479"/>
      <c r="G168" s="479"/>
      <c r="H168" s="479"/>
      <c r="I168" s="479"/>
      <c r="J168" s="479"/>
      <c r="K168" s="479"/>
      <c r="L168" s="479"/>
      <c r="M168" s="479"/>
      <c r="N168" s="479"/>
      <c r="O168" s="479"/>
      <c r="P168" s="479"/>
      <c r="Q168" s="479"/>
      <c r="R168" s="479"/>
      <c r="S168" s="479"/>
      <c r="T168" s="479"/>
      <c r="U168" s="479"/>
    </row>
    <row r="169" spans="2:21" ht="16.2" x14ac:dyDescent="0.2">
      <c r="B169" s="479"/>
      <c r="C169" s="479"/>
      <c r="D169" s="479"/>
      <c r="E169" s="479"/>
      <c r="F169" s="479"/>
      <c r="G169" s="479"/>
      <c r="H169" s="479"/>
      <c r="I169" s="479"/>
      <c r="J169" s="479"/>
      <c r="K169" s="479"/>
      <c r="L169" s="479"/>
      <c r="M169" s="479"/>
      <c r="N169" s="479"/>
      <c r="O169" s="479"/>
      <c r="P169" s="479"/>
      <c r="Q169" s="479"/>
      <c r="R169" s="479"/>
      <c r="S169" s="479"/>
      <c r="T169" s="479"/>
      <c r="U169" s="479"/>
    </row>
    <row r="170" spans="2:21" ht="16.2" x14ac:dyDescent="0.2">
      <c r="B170" s="479"/>
      <c r="C170" s="479"/>
      <c r="D170" s="479"/>
      <c r="E170" s="479"/>
      <c r="F170" s="479"/>
      <c r="G170" s="479"/>
      <c r="H170" s="479"/>
      <c r="I170" s="479"/>
      <c r="J170" s="479"/>
      <c r="K170" s="479"/>
      <c r="L170" s="479"/>
      <c r="M170" s="479"/>
      <c r="N170" s="479"/>
      <c r="O170" s="479"/>
      <c r="P170" s="479"/>
      <c r="Q170" s="479"/>
      <c r="R170" s="479"/>
      <c r="S170" s="479"/>
      <c r="T170" s="479"/>
      <c r="U170" s="479"/>
    </row>
    <row r="171" spans="2:21" ht="16.2" x14ac:dyDescent="0.2">
      <c r="B171" s="479"/>
      <c r="C171" s="479"/>
      <c r="D171" s="479"/>
      <c r="E171" s="479"/>
      <c r="F171" s="479"/>
      <c r="G171" s="479"/>
      <c r="H171" s="479"/>
      <c r="I171" s="479"/>
      <c r="J171" s="479"/>
      <c r="K171" s="479"/>
      <c r="L171" s="479"/>
      <c r="M171" s="479"/>
      <c r="N171" s="479"/>
      <c r="O171" s="479"/>
      <c r="P171" s="479"/>
      <c r="Q171" s="479"/>
      <c r="R171" s="479"/>
      <c r="S171" s="479"/>
      <c r="T171" s="479"/>
      <c r="U171" s="479"/>
    </row>
    <row r="172" spans="2:21" ht="16.2" x14ac:dyDescent="0.2">
      <c r="B172" s="479"/>
      <c r="C172" s="479"/>
      <c r="D172" s="479"/>
      <c r="E172" s="479"/>
      <c r="F172" s="479"/>
      <c r="G172" s="479"/>
      <c r="H172" s="479"/>
      <c r="I172" s="479"/>
      <c r="J172" s="479"/>
      <c r="K172" s="479"/>
      <c r="L172" s="479"/>
      <c r="M172" s="479"/>
      <c r="N172" s="479"/>
      <c r="O172" s="479"/>
      <c r="P172" s="479"/>
      <c r="Q172" s="479"/>
      <c r="R172" s="479"/>
      <c r="S172" s="479"/>
      <c r="T172" s="479"/>
      <c r="U172" s="479"/>
    </row>
    <row r="173" spans="2:21" ht="16.2" x14ac:dyDescent="0.2">
      <c r="B173" s="479"/>
      <c r="C173" s="479"/>
      <c r="D173" s="479"/>
      <c r="E173" s="479"/>
      <c r="F173" s="479"/>
      <c r="G173" s="479"/>
      <c r="H173" s="479"/>
      <c r="I173" s="479"/>
      <c r="J173" s="479"/>
      <c r="K173" s="479"/>
      <c r="L173" s="479"/>
      <c r="M173" s="479"/>
      <c r="N173" s="479"/>
      <c r="O173" s="479"/>
      <c r="P173" s="479"/>
      <c r="Q173" s="479"/>
      <c r="R173" s="479"/>
      <c r="S173" s="479"/>
      <c r="T173" s="479"/>
      <c r="U173" s="479"/>
    </row>
    <row r="174" spans="2:21" ht="16.2" x14ac:dyDescent="0.2">
      <c r="B174" s="479"/>
      <c r="C174" s="479"/>
      <c r="D174" s="479"/>
      <c r="E174" s="479"/>
      <c r="F174" s="479"/>
      <c r="G174" s="479"/>
      <c r="H174" s="479"/>
      <c r="I174" s="479"/>
      <c r="J174" s="479"/>
      <c r="K174" s="479"/>
      <c r="L174" s="479"/>
      <c r="M174" s="479"/>
      <c r="N174" s="479"/>
      <c r="O174" s="479"/>
      <c r="P174" s="479"/>
      <c r="Q174" s="479"/>
      <c r="R174" s="479"/>
      <c r="S174" s="479"/>
      <c r="T174" s="479"/>
      <c r="U174" s="479"/>
    </row>
    <row r="175" spans="2:21" ht="16.2" x14ac:dyDescent="0.2">
      <c r="B175" s="479"/>
      <c r="C175" s="479"/>
      <c r="D175" s="479"/>
      <c r="E175" s="479"/>
      <c r="F175" s="479"/>
      <c r="G175" s="479"/>
      <c r="H175" s="479"/>
      <c r="I175" s="479"/>
      <c r="J175" s="479"/>
      <c r="K175" s="479"/>
      <c r="L175" s="479"/>
      <c r="M175" s="479"/>
      <c r="N175" s="479"/>
      <c r="O175" s="479"/>
      <c r="P175" s="479"/>
      <c r="Q175" s="479"/>
      <c r="R175" s="479"/>
      <c r="S175" s="479"/>
      <c r="T175" s="479"/>
      <c r="U175" s="479"/>
    </row>
    <row r="176" spans="2:21" ht="16.2" x14ac:dyDescent="0.2">
      <c r="B176" s="479"/>
      <c r="C176" s="479"/>
      <c r="D176" s="479"/>
      <c r="E176" s="479"/>
      <c r="F176" s="479"/>
      <c r="G176" s="479"/>
      <c r="H176" s="479"/>
      <c r="I176" s="479"/>
      <c r="J176" s="479"/>
      <c r="K176" s="479"/>
      <c r="L176" s="479"/>
      <c r="M176" s="479"/>
      <c r="N176" s="479"/>
      <c r="O176" s="479"/>
      <c r="P176" s="479"/>
      <c r="Q176" s="479"/>
      <c r="R176" s="479"/>
      <c r="S176" s="479"/>
      <c r="T176" s="479"/>
      <c r="U176" s="479"/>
    </row>
    <row r="177" spans="2:21" ht="16.2" x14ac:dyDescent="0.2">
      <c r="B177" s="479"/>
      <c r="C177" s="479"/>
      <c r="D177" s="479"/>
      <c r="E177" s="479"/>
      <c r="F177" s="479"/>
      <c r="G177" s="479"/>
      <c r="H177" s="479"/>
      <c r="I177" s="479"/>
      <c r="J177" s="479"/>
      <c r="K177" s="479"/>
      <c r="L177" s="479"/>
      <c r="M177" s="479"/>
      <c r="N177" s="479"/>
      <c r="O177" s="479"/>
      <c r="P177" s="479"/>
      <c r="Q177" s="479"/>
      <c r="R177" s="479"/>
      <c r="S177" s="479"/>
      <c r="T177" s="479"/>
      <c r="U177" s="479"/>
    </row>
    <row r="178" spans="2:21" ht="16.2" x14ac:dyDescent="0.2">
      <c r="B178" s="479"/>
      <c r="C178" s="479"/>
      <c r="D178" s="479"/>
      <c r="E178" s="479"/>
      <c r="F178" s="479"/>
      <c r="G178" s="479"/>
      <c r="H178" s="479"/>
      <c r="I178" s="479"/>
      <c r="J178" s="479"/>
      <c r="K178" s="479"/>
      <c r="L178" s="479"/>
      <c r="M178" s="479"/>
      <c r="N178" s="479"/>
      <c r="O178" s="479"/>
      <c r="P178" s="479"/>
      <c r="Q178" s="479"/>
      <c r="R178" s="479"/>
      <c r="S178" s="479"/>
      <c r="T178" s="479"/>
      <c r="U178" s="479"/>
    </row>
    <row r="179" spans="2:21" ht="16.2" x14ac:dyDescent="0.2">
      <c r="B179" s="479"/>
      <c r="C179" s="479"/>
      <c r="D179" s="479"/>
      <c r="E179" s="479"/>
      <c r="F179" s="479"/>
      <c r="G179" s="479"/>
      <c r="H179" s="479"/>
      <c r="I179" s="479"/>
      <c r="J179" s="479"/>
      <c r="K179" s="479"/>
      <c r="L179" s="479"/>
      <c r="M179" s="479"/>
      <c r="N179" s="479"/>
      <c r="O179" s="479"/>
      <c r="P179" s="479"/>
      <c r="Q179" s="479"/>
      <c r="R179" s="479"/>
      <c r="S179" s="479"/>
      <c r="T179" s="479"/>
      <c r="U179" s="479"/>
    </row>
    <row r="180" spans="2:21" ht="16.2" x14ac:dyDescent="0.2">
      <c r="B180" s="479"/>
      <c r="C180" s="479"/>
      <c r="D180" s="479"/>
      <c r="E180" s="479"/>
      <c r="F180" s="479"/>
      <c r="G180" s="479"/>
      <c r="H180" s="479"/>
      <c r="I180" s="479"/>
      <c r="J180" s="479"/>
      <c r="K180" s="479"/>
      <c r="L180" s="479"/>
      <c r="M180" s="479"/>
      <c r="N180" s="479"/>
      <c r="O180" s="479"/>
      <c r="P180" s="479"/>
      <c r="Q180" s="479"/>
      <c r="R180" s="479"/>
      <c r="S180" s="479"/>
      <c r="T180" s="479"/>
      <c r="U180" s="479"/>
    </row>
    <row r="181" spans="2:21" ht="16.2" x14ac:dyDescent="0.2">
      <c r="B181" s="479"/>
      <c r="C181" s="479"/>
      <c r="D181" s="479"/>
      <c r="E181" s="479"/>
      <c r="F181" s="479"/>
      <c r="G181" s="479"/>
      <c r="H181" s="479"/>
      <c r="I181" s="479"/>
      <c r="J181" s="479"/>
      <c r="K181" s="479"/>
      <c r="L181" s="479"/>
      <c r="M181" s="479"/>
      <c r="N181" s="479"/>
      <c r="O181" s="479"/>
      <c r="P181" s="479"/>
      <c r="Q181" s="479"/>
      <c r="R181" s="479"/>
      <c r="S181" s="479"/>
      <c r="T181" s="479"/>
      <c r="U181" s="479"/>
    </row>
    <row r="182" spans="2:21" ht="16.2" x14ac:dyDescent="0.2">
      <c r="B182" s="479"/>
      <c r="C182" s="479"/>
      <c r="D182" s="479"/>
      <c r="E182" s="479"/>
      <c r="F182" s="479"/>
      <c r="G182" s="479"/>
      <c r="H182" s="479"/>
      <c r="I182" s="479"/>
      <c r="J182" s="479"/>
      <c r="K182" s="479"/>
      <c r="L182" s="479"/>
      <c r="M182" s="479"/>
      <c r="N182" s="479"/>
      <c r="O182" s="479"/>
      <c r="P182" s="479"/>
      <c r="Q182" s="479"/>
      <c r="R182" s="479"/>
      <c r="S182" s="479"/>
      <c r="T182" s="479"/>
      <c r="U182" s="479"/>
    </row>
    <row r="183" spans="2:21" ht="16.2" x14ac:dyDescent="0.2">
      <c r="B183" s="479"/>
      <c r="C183" s="479"/>
      <c r="D183" s="479"/>
      <c r="E183" s="479"/>
      <c r="F183" s="479"/>
      <c r="G183" s="479"/>
      <c r="H183" s="479"/>
      <c r="I183" s="479"/>
      <c r="J183" s="479"/>
      <c r="K183" s="479"/>
      <c r="L183" s="479"/>
      <c r="M183" s="479"/>
      <c r="N183" s="479"/>
      <c r="O183" s="479"/>
      <c r="P183" s="479"/>
      <c r="Q183" s="479"/>
      <c r="R183" s="479"/>
      <c r="S183" s="479"/>
      <c r="T183" s="479"/>
      <c r="U183" s="479"/>
    </row>
    <row r="184" spans="2:21" ht="16.2" x14ac:dyDescent="0.2">
      <c r="B184" s="479"/>
      <c r="C184" s="479"/>
      <c r="D184" s="479"/>
      <c r="E184" s="479"/>
      <c r="F184" s="479"/>
      <c r="G184" s="479"/>
      <c r="H184" s="479"/>
      <c r="I184" s="479"/>
      <c r="J184" s="479"/>
      <c r="K184" s="479"/>
      <c r="L184" s="479"/>
      <c r="M184" s="479"/>
      <c r="N184" s="479"/>
      <c r="O184" s="479"/>
      <c r="P184" s="479"/>
      <c r="Q184" s="479"/>
      <c r="R184" s="479"/>
      <c r="S184" s="479"/>
      <c r="T184" s="479"/>
      <c r="U184" s="479"/>
    </row>
    <row r="185" spans="2:21" ht="16.2" x14ac:dyDescent="0.2">
      <c r="B185" s="479"/>
      <c r="C185" s="479"/>
      <c r="D185" s="479"/>
      <c r="E185" s="479"/>
      <c r="F185" s="479"/>
      <c r="G185" s="479"/>
      <c r="H185" s="479"/>
      <c r="I185" s="479"/>
      <c r="J185" s="479"/>
      <c r="K185" s="479"/>
      <c r="L185" s="479"/>
      <c r="M185" s="479"/>
      <c r="N185" s="479"/>
      <c r="O185" s="479"/>
      <c r="P185" s="479"/>
      <c r="Q185" s="479"/>
      <c r="R185" s="479"/>
      <c r="S185" s="479"/>
      <c r="T185" s="479"/>
      <c r="U185" s="479"/>
    </row>
    <row r="186" spans="2:21" ht="16.2" x14ac:dyDescent="0.2">
      <c r="B186" s="479"/>
      <c r="C186" s="479"/>
      <c r="D186" s="479"/>
      <c r="E186" s="479"/>
      <c r="F186" s="479"/>
      <c r="G186" s="479"/>
      <c r="H186" s="479"/>
      <c r="I186" s="479"/>
      <c r="J186" s="479"/>
      <c r="K186" s="479"/>
      <c r="L186" s="479"/>
      <c r="M186" s="479"/>
      <c r="N186" s="479"/>
      <c r="O186" s="479"/>
      <c r="P186" s="479"/>
      <c r="Q186" s="479"/>
      <c r="R186" s="479"/>
      <c r="S186" s="479"/>
      <c r="T186" s="479"/>
      <c r="U186" s="479"/>
    </row>
    <row r="187" spans="2:21" ht="16.2" x14ac:dyDescent="0.2">
      <c r="B187" s="479"/>
      <c r="C187" s="479"/>
      <c r="D187" s="479"/>
      <c r="E187" s="479"/>
      <c r="F187" s="479"/>
      <c r="G187" s="479"/>
      <c r="H187" s="479"/>
      <c r="I187" s="479"/>
      <c r="J187" s="479"/>
      <c r="K187" s="479"/>
      <c r="L187" s="479"/>
      <c r="M187" s="479"/>
      <c r="N187" s="479"/>
      <c r="O187" s="479"/>
      <c r="P187" s="479"/>
      <c r="Q187" s="479"/>
      <c r="R187" s="479"/>
      <c r="S187" s="479"/>
      <c r="T187" s="479"/>
      <c r="U187" s="479"/>
    </row>
    <row r="188" spans="2:21" ht="16.2" x14ac:dyDescent="0.2">
      <c r="B188" s="479"/>
      <c r="C188" s="479"/>
      <c r="D188" s="479"/>
      <c r="E188" s="479"/>
      <c r="F188" s="479"/>
      <c r="G188" s="479"/>
      <c r="H188" s="479"/>
      <c r="I188" s="479"/>
      <c r="J188" s="479"/>
      <c r="K188" s="479"/>
      <c r="L188" s="479"/>
      <c r="M188" s="479"/>
      <c r="N188" s="479"/>
      <c r="O188" s="479"/>
      <c r="P188" s="479"/>
      <c r="Q188" s="479"/>
      <c r="R188" s="479"/>
      <c r="S188" s="479"/>
      <c r="T188" s="479"/>
      <c r="U188" s="479"/>
    </row>
    <row r="189" spans="2:21" ht="16.2" x14ac:dyDescent="0.2">
      <c r="B189" s="479"/>
      <c r="C189" s="479"/>
      <c r="D189" s="479"/>
      <c r="E189" s="479"/>
      <c r="F189" s="479"/>
      <c r="G189" s="479"/>
      <c r="H189" s="479"/>
      <c r="I189" s="479"/>
      <c r="J189" s="479"/>
      <c r="K189" s="479"/>
      <c r="L189" s="479"/>
      <c r="M189" s="479"/>
      <c r="N189" s="479"/>
      <c r="O189" s="479"/>
      <c r="P189" s="479"/>
      <c r="Q189" s="479"/>
      <c r="R189" s="479"/>
      <c r="S189" s="479"/>
      <c r="T189" s="479"/>
      <c r="U189" s="479"/>
    </row>
    <row r="190" spans="2:21" ht="16.2" x14ac:dyDescent="0.2">
      <c r="B190" s="479"/>
      <c r="C190" s="479"/>
      <c r="D190" s="479"/>
      <c r="E190" s="479"/>
      <c r="F190" s="479"/>
      <c r="G190" s="479"/>
      <c r="H190" s="479"/>
      <c r="I190" s="479"/>
      <c r="J190" s="479"/>
      <c r="K190" s="479"/>
      <c r="L190" s="479"/>
      <c r="M190" s="479"/>
      <c r="N190" s="479"/>
      <c r="O190" s="479"/>
      <c r="P190" s="479"/>
      <c r="Q190" s="479"/>
      <c r="R190" s="479"/>
      <c r="S190" s="479"/>
      <c r="T190" s="479"/>
      <c r="U190" s="479"/>
    </row>
    <row r="191" spans="2:21" ht="16.2" x14ac:dyDescent="0.2">
      <c r="B191" s="479"/>
      <c r="C191" s="479"/>
      <c r="D191" s="479"/>
      <c r="E191" s="479"/>
      <c r="F191" s="479"/>
      <c r="G191" s="479"/>
      <c r="H191" s="479"/>
      <c r="I191" s="479"/>
      <c r="J191" s="479"/>
      <c r="K191" s="479"/>
      <c r="L191" s="479"/>
      <c r="M191" s="479"/>
      <c r="N191" s="479"/>
      <c r="O191" s="479"/>
      <c r="P191" s="479"/>
      <c r="Q191" s="479"/>
      <c r="R191" s="479"/>
      <c r="S191" s="479"/>
      <c r="T191" s="479"/>
      <c r="U191" s="479"/>
    </row>
    <row r="192" spans="2:21" ht="16.2" x14ac:dyDescent="0.2">
      <c r="B192" s="479"/>
      <c r="C192" s="479"/>
      <c r="D192" s="479"/>
      <c r="E192" s="479"/>
      <c r="F192" s="479"/>
      <c r="G192" s="479"/>
      <c r="H192" s="479"/>
      <c r="I192" s="479"/>
      <c r="J192" s="479"/>
      <c r="K192" s="479"/>
      <c r="L192" s="479"/>
      <c r="M192" s="479"/>
      <c r="N192" s="479"/>
      <c r="O192" s="479"/>
      <c r="P192" s="479"/>
      <c r="Q192" s="479"/>
      <c r="R192" s="479"/>
      <c r="S192" s="479"/>
      <c r="T192" s="479"/>
      <c r="U192" s="479"/>
    </row>
    <row r="193" spans="2:21" ht="16.2" x14ac:dyDescent="0.2">
      <c r="B193" s="479"/>
      <c r="C193" s="479"/>
      <c r="D193" s="479"/>
      <c r="E193" s="479"/>
      <c r="F193" s="479"/>
      <c r="G193" s="479"/>
      <c r="H193" s="479"/>
      <c r="I193" s="479"/>
      <c r="J193" s="479"/>
      <c r="K193" s="479"/>
      <c r="L193" s="479"/>
      <c r="M193" s="479"/>
      <c r="N193" s="479"/>
      <c r="O193" s="479"/>
      <c r="P193" s="479"/>
      <c r="Q193" s="479"/>
      <c r="R193" s="479"/>
      <c r="S193" s="479"/>
      <c r="T193" s="479"/>
      <c r="U193" s="479"/>
    </row>
    <row r="194" spans="2:21" ht="16.2" x14ac:dyDescent="0.2">
      <c r="B194" s="479"/>
      <c r="C194" s="479"/>
      <c r="D194" s="479"/>
      <c r="E194" s="479"/>
      <c r="F194" s="479"/>
      <c r="G194" s="479"/>
      <c r="H194" s="479"/>
      <c r="I194" s="479"/>
      <c r="J194" s="479"/>
      <c r="K194" s="479"/>
      <c r="L194" s="479"/>
      <c r="M194" s="479"/>
      <c r="N194" s="479"/>
      <c r="O194" s="479"/>
      <c r="P194" s="479"/>
      <c r="Q194" s="479"/>
      <c r="R194" s="479"/>
      <c r="S194" s="479"/>
      <c r="T194" s="479"/>
      <c r="U194" s="479"/>
    </row>
    <row r="195" spans="2:21" ht="16.2" x14ac:dyDescent="0.2">
      <c r="B195" s="479"/>
      <c r="C195" s="479"/>
      <c r="D195" s="479"/>
      <c r="E195" s="479"/>
      <c r="F195" s="479"/>
      <c r="G195" s="479"/>
      <c r="H195" s="479"/>
      <c r="I195" s="479"/>
      <c r="J195" s="479"/>
      <c r="K195" s="479"/>
      <c r="L195" s="479"/>
      <c r="M195" s="479"/>
      <c r="N195" s="479"/>
      <c r="O195" s="479"/>
      <c r="P195" s="479"/>
      <c r="Q195" s="479"/>
      <c r="R195" s="479"/>
      <c r="S195" s="479"/>
      <c r="T195" s="479"/>
      <c r="U195" s="479"/>
    </row>
    <row r="196" spans="2:21" ht="16.2" x14ac:dyDescent="0.2">
      <c r="B196" s="479"/>
      <c r="C196" s="479"/>
      <c r="D196" s="479"/>
      <c r="E196" s="479"/>
      <c r="F196" s="479"/>
      <c r="G196" s="479"/>
      <c r="H196" s="479"/>
      <c r="I196" s="479"/>
      <c r="J196" s="479"/>
      <c r="K196" s="479"/>
      <c r="L196" s="479"/>
      <c r="M196" s="479"/>
      <c r="N196" s="479"/>
      <c r="O196" s="479"/>
      <c r="P196" s="479"/>
      <c r="Q196" s="479"/>
      <c r="R196" s="479"/>
      <c r="S196" s="479"/>
      <c r="T196" s="479"/>
      <c r="U196" s="479"/>
    </row>
    <row r="197" spans="2:21" ht="16.2" x14ac:dyDescent="0.2">
      <c r="B197" s="479"/>
      <c r="C197" s="479"/>
      <c r="D197" s="479"/>
      <c r="E197" s="479"/>
      <c r="F197" s="479"/>
      <c r="G197" s="479"/>
      <c r="H197" s="479"/>
      <c r="I197" s="479"/>
      <c r="J197" s="479"/>
      <c r="K197" s="479"/>
      <c r="L197" s="479"/>
      <c r="M197" s="479"/>
      <c r="N197" s="479"/>
      <c r="O197" s="479"/>
      <c r="P197" s="479"/>
      <c r="Q197" s="479"/>
      <c r="R197" s="479"/>
      <c r="S197" s="479"/>
      <c r="T197" s="479"/>
      <c r="U197" s="479"/>
    </row>
    <row r="198" spans="2:21" ht="16.2" x14ac:dyDescent="0.2">
      <c r="B198" s="479"/>
      <c r="C198" s="479"/>
      <c r="D198" s="479"/>
      <c r="E198" s="479"/>
      <c r="F198" s="479"/>
      <c r="G198" s="479"/>
      <c r="H198" s="479"/>
      <c r="I198" s="479"/>
      <c r="J198" s="479"/>
      <c r="K198" s="479"/>
      <c r="L198" s="479"/>
      <c r="M198" s="479"/>
      <c r="N198" s="479"/>
      <c r="O198" s="479"/>
      <c r="P198" s="479"/>
      <c r="Q198" s="479"/>
      <c r="R198" s="479"/>
      <c r="S198" s="479"/>
      <c r="T198" s="479"/>
      <c r="U198" s="479"/>
    </row>
    <row r="199" spans="2:21" ht="16.2" x14ac:dyDescent="0.2">
      <c r="B199" s="479"/>
      <c r="C199" s="479"/>
      <c r="D199" s="479"/>
      <c r="E199" s="479"/>
      <c r="F199" s="479"/>
      <c r="G199" s="479"/>
      <c r="H199" s="479"/>
      <c r="I199" s="479"/>
      <c r="J199" s="479"/>
      <c r="K199" s="479"/>
      <c r="L199" s="479"/>
      <c r="M199" s="479"/>
      <c r="N199" s="479"/>
      <c r="O199" s="479"/>
      <c r="P199" s="479"/>
      <c r="Q199" s="479"/>
      <c r="R199" s="479"/>
      <c r="S199" s="479"/>
      <c r="T199" s="479"/>
      <c r="U199" s="479"/>
    </row>
    <row r="200" spans="2:21" ht="16.2" x14ac:dyDescent="0.2">
      <c r="B200" s="479"/>
      <c r="C200" s="479"/>
      <c r="D200" s="479"/>
      <c r="E200" s="479"/>
      <c r="F200" s="479"/>
      <c r="G200" s="479"/>
      <c r="H200" s="479"/>
      <c r="I200" s="479"/>
      <c r="J200" s="479"/>
      <c r="K200" s="479"/>
      <c r="L200" s="479"/>
      <c r="M200" s="479"/>
      <c r="N200" s="479"/>
      <c r="O200" s="479"/>
      <c r="P200" s="479"/>
      <c r="Q200" s="479"/>
      <c r="R200" s="479"/>
      <c r="S200" s="479"/>
      <c r="T200" s="479"/>
      <c r="U200" s="479"/>
    </row>
    <row r="201" spans="2:21" ht="16.2" x14ac:dyDescent="0.2">
      <c r="B201" s="479"/>
      <c r="C201" s="479"/>
      <c r="D201" s="479"/>
      <c r="E201" s="479"/>
      <c r="F201" s="479"/>
      <c r="G201" s="479"/>
      <c r="H201" s="479"/>
      <c r="I201" s="479"/>
      <c r="J201" s="479"/>
      <c r="K201" s="479"/>
      <c r="L201" s="479"/>
      <c r="M201" s="479"/>
      <c r="N201" s="479"/>
      <c r="O201" s="479"/>
      <c r="P201" s="479"/>
      <c r="Q201" s="479"/>
      <c r="R201" s="479"/>
      <c r="S201" s="479"/>
      <c r="T201" s="479"/>
      <c r="U201" s="479"/>
    </row>
    <row r="202" spans="2:21" ht="16.2" x14ac:dyDescent="0.2">
      <c r="B202" s="479"/>
      <c r="C202" s="479"/>
      <c r="D202" s="479"/>
      <c r="E202" s="479"/>
      <c r="F202" s="479"/>
      <c r="G202" s="479"/>
      <c r="H202" s="479"/>
      <c r="I202" s="479"/>
      <c r="J202" s="479"/>
      <c r="K202" s="479"/>
      <c r="L202" s="479"/>
      <c r="M202" s="479"/>
      <c r="N202" s="479"/>
      <c r="O202" s="479"/>
      <c r="P202" s="479"/>
      <c r="Q202" s="479"/>
      <c r="R202" s="479"/>
      <c r="S202" s="479"/>
      <c r="T202" s="479"/>
      <c r="U202" s="479"/>
    </row>
    <row r="203" spans="2:21" ht="16.2" x14ac:dyDescent="0.2">
      <c r="B203" s="479"/>
      <c r="C203" s="479"/>
      <c r="D203" s="479"/>
      <c r="E203" s="479"/>
      <c r="F203" s="479"/>
      <c r="G203" s="479"/>
      <c r="H203" s="479"/>
      <c r="I203" s="479"/>
      <c r="J203" s="479"/>
      <c r="K203" s="479"/>
      <c r="L203" s="479"/>
      <c r="M203" s="479"/>
      <c r="N203" s="479"/>
      <c r="O203" s="479"/>
      <c r="P203" s="479"/>
      <c r="Q203" s="479"/>
      <c r="R203" s="479"/>
      <c r="S203" s="479"/>
      <c r="T203" s="479"/>
      <c r="U203" s="479"/>
    </row>
    <row r="204" spans="2:21" ht="16.2" x14ac:dyDescent="0.2">
      <c r="B204" s="479"/>
      <c r="C204" s="479"/>
      <c r="D204" s="479"/>
      <c r="E204" s="479"/>
      <c r="F204" s="479"/>
      <c r="G204" s="479"/>
      <c r="H204" s="479"/>
      <c r="I204" s="479"/>
      <c r="J204" s="479"/>
      <c r="K204" s="479"/>
      <c r="L204" s="479"/>
      <c r="M204" s="479"/>
      <c r="N204" s="479"/>
      <c r="O204" s="479"/>
      <c r="P204" s="479"/>
      <c r="Q204" s="479"/>
      <c r="R204" s="479"/>
      <c r="S204" s="479"/>
      <c r="T204" s="479"/>
      <c r="U204" s="479"/>
    </row>
  </sheetData>
  <mergeCells count="8">
    <mergeCell ref="H2:N2"/>
    <mergeCell ref="S4:U4"/>
    <mergeCell ref="O4:Q4"/>
    <mergeCell ref="B4:B5"/>
    <mergeCell ref="F4:H4"/>
    <mergeCell ref="I4:K4"/>
    <mergeCell ref="L4:N4"/>
    <mergeCell ref="C4:E4"/>
  </mergeCells>
  <phoneticPr fontId="19"/>
  <printOptions horizontalCentered="1" verticalCentered="1"/>
  <pageMargins left="0" right="0" top="0" bottom="0" header="0.51181102362204722" footer="0.51181102362204722"/>
  <pageSetup paperSize="9" scale="31" orientation="landscape" horizontalDpi="4294967293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CK67"/>
  <sheetViews>
    <sheetView view="pageBreakPreview" zoomScaleNormal="100" zoomScaleSheetLayoutView="100" workbookViewId="0">
      <selection activeCell="J4" sqref="J4"/>
    </sheetView>
  </sheetViews>
  <sheetFormatPr defaultRowHeight="13.2" x14ac:dyDescent="0.2"/>
  <cols>
    <col min="1" max="1" width="0.88671875" customWidth="1"/>
    <col min="2" max="2" width="18" style="4" customWidth="1"/>
    <col min="3" max="3" width="3.6640625" style="4" customWidth="1"/>
    <col min="4" max="4" width="3.33203125" customWidth="1"/>
    <col min="5" max="5" width="2.6640625" style="4" customWidth="1"/>
    <col min="6" max="6" width="3.6640625" style="4" customWidth="1"/>
    <col min="7" max="7" width="2.44140625" style="4" customWidth="1"/>
    <col min="8" max="8" width="3.88671875" style="4" customWidth="1"/>
    <col min="9" max="9" width="3.6640625" style="4" customWidth="1"/>
    <col min="10" max="10" width="3.33203125" style="4" customWidth="1"/>
    <col min="11" max="11" width="2.6640625" style="4" customWidth="1"/>
    <col min="12" max="12" width="3.6640625" style="4" customWidth="1"/>
    <col min="13" max="13" width="2.109375" style="4" customWidth="1"/>
    <col min="14" max="14" width="3.77734375" style="4" customWidth="1"/>
    <col min="15" max="15" width="3.109375" style="4" customWidth="1"/>
    <col min="16" max="16" width="3.44140625" style="4" customWidth="1"/>
    <col min="17" max="17" width="2.6640625" style="4" customWidth="1"/>
    <col min="18" max="18" width="3.77734375" style="4" customWidth="1"/>
    <col min="19" max="19" width="2.21875" style="4" customWidth="1"/>
    <col min="20" max="20" width="4" style="4" customWidth="1"/>
    <col min="21" max="21" width="3.21875" style="4" customWidth="1"/>
    <col min="22" max="22" width="2.77734375" style="4" customWidth="1"/>
    <col min="23" max="23" width="2.6640625" style="4" customWidth="1"/>
    <col min="24" max="24" width="3.77734375" style="4" customWidth="1"/>
    <col min="25" max="25" width="2.33203125" style="4" customWidth="1"/>
    <col min="26" max="26" width="3.77734375" style="4" customWidth="1"/>
    <col min="27" max="27" width="2.44140625" style="4" customWidth="1"/>
    <col min="28" max="28" width="2.88671875" style="4" customWidth="1"/>
    <col min="29" max="29" width="2.6640625" style="4" customWidth="1"/>
    <col min="30" max="30" width="3.88671875" style="4" customWidth="1"/>
    <col min="31" max="31" width="2.44140625" style="4" customWidth="1"/>
    <col min="32" max="32" width="3.77734375" style="4" customWidth="1"/>
    <col min="33" max="33" width="3.44140625" style="4" customWidth="1"/>
    <col min="34" max="34" width="3" style="4" customWidth="1"/>
    <col min="35" max="35" width="2.6640625" customWidth="1"/>
    <col min="36" max="36" width="4" customWidth="1"/>
    <col min="37" max="37" width="2.44140625" customWidth="1"/>
    <col min="38" max="38" width="3.77734375" customWidth="1"/>
    <col min="39" max="39" width="2.77734375" customWidth="1"/>
    <col min="40" max="40" width="3.109375" customWidth="1"/>
    <col min="41" max="41" width="2.6640625" customWidth="1"/>
    <col min="42" max="42" width="3.88671875" customWidth="1"/>
    <col min="43" max="43" width="2.33203125" customWidth="1"/>
    <col min="44" max="44" width="3.77734375" customWidth="1"/>
    <col min="45" max="45" width="2.77734375" customWidth="1"/>
    <col min="46" max="46" width="2.88671875" style="4" customWidth="1"/>
    <col min="47" max="47" width="2.6640625" customWidth="1"/>
    <col min="48" max="48" width="4" customWidth="1"/>
    <col min="49" max="49" width="2.109375" customWidth="1"/>
    <col min="50" max="50" width="3.77734375" customWidth="1"/>
    <col min="51" max="51" width="2.88671875" customWidth="1"/>
    <col min="52" max="52" width="3" style="4" customWidth="1"/>
    <col min="53" max="53" width="2.6640625" style="4" customWidth="1"/>
    <col min="54" max="54" width="4" style="4" customWidth="1"/>
    <col min="55" max="55" width="2.109375" style="4" customWidth="1"/>
    <col min="56" max="56" width="3.88671875" style="4" customWidth="1"/>
    <col min="57" max="58" width="3" style="4" customWidth="1"/>
    <col min="59" max="59" width="2.6640625" style="4" customWidth="1"/>
    <col min="60" max="60" width="3.6640625" style="4" customWidth="1"/>
    <col min="61" max="61" width="1.88671875" style="4" customWidth="1"/>
    <col min="62" max="62" width="3.6640625" style="4" customWidth="1"/>
    <col min="63" max="63" width="3.21875" style="4" customWidth="1"/>
    <col min="64" max="64" width="3" style="4" customWidth="1"/>
    <col min="65" max="65" width="2.6640625" style="4" customWidth="1"/>
    <col min="66" max="66" width="3.77734375" style="4" customWidth="1"/>
    <col min="67" max="67" width="2.44140625" style="4" customWidth="1"/>
    <col min="68" max="68" width="3.77734375" style="4" customWidth="1"/>
    <col min="69" max="69" width="3.21875" style="4" customWidth="1"/>
    <col min="70" max="70" width="3.109375" style="4" customWidth="1"/>
    <col min="71" max="71" width="2.44140625" style="4" customWidth="1"/>
    <col min="72" max="72" width="4.21875" style="4" customWidth="1"/>
    <col min="73" max="73" width="2.44140625" style="4" customWidth="1"/>
    <col min="74" max="74" width="3.6640625" style="4" customWidth="1"/>
    <col min="75" max="75" width="2.88671875" style="4" customWidth="1"/>
    <col min="76" max="76" width="1.109375" customWidth="1"/>
    <col min="77" max="77" width="4.77734375" customWidth="1"/>
    <col min="78" max="78" width="4" customWidth="1"/>
    <col min="79" max="79" width="4.109375" customWidth="1"/>
    <col min="80" max="80" width="4" customWidth="1"/>
    <col min="81" max="82" width="5.77734375" customWidth="1"/>
    <col min="83" max="83" width="5.6640625" customWidth="1"/>
    <col min="84" max="84" width="16" customWidth="1"/>
    <col min="85" max="85" width="7.21875" customWidth="1"/>
    <col min="86" max="86" width="5.44140625" customWidth="1"/>
    <col min="87" max="87" width="5" customWidth="1"/>
    <col min="88" max="88" width="0.88671875" customWidth="1"/>
  </cols>
  <sheetData>
    <row r="1" spans="1:89" ht="6.75" customHeight="1" x14ac:dyDescent="0.2">
      <c r="B1" s="1"/>
      <c r="C1" s="1"/>
      <c r="D1" s="2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1"/>
      <c r="Q1" s="1"/>
      <c r="R1" s="1"/>
      <c r="S1" s="1"/>
      <c r="T1" s="1"/>
      <c r="U1" s="1"/>
      <c r="V1" s="3"/>
      <c r="W1" s="3"/>
      <c r="X1" s="3"/>
      <c r="Y1" s="3"/>
      <c r="Z1" s="3"/>
      <c r="AA1" s="3"/>
      <c r="AB1" s="1"/>
      <c r="AC1" s="1"/>
      <c r="AD1" s="1"/>
      <c r="AE1" s="1"/>
      <c r="AF1" s="1"/>
      <c r="AG1" s="1"/>
      <c r="AH1" s="3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3"/>
      <c r="AU1" s="2"/>
      <c r="AV1" s="2"/>
      <c r="AW1" s="2"/>
      <c r="AX1" s="2"/>
      <c r="AY1" s="2"/>
      <c r="AZ1" s="1"/>
      <c r="BA1" s="1"/>
      <c r="BB1" s="1"/>
      <c r="BC1" s="1"/>
      <c r="BD1" s="3"/>
      <c r="BE1" s="3"/>
      <c r="BF1" s="3"/>
      <c r="BG1" s="3"/>
      <c r="BH1" s="3"/>
      <c r="BI1" s="3"/>
      <c r="BJ1" s="3"/>
      <c r="BK1" s="3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</row>
    <row r="2" spans="1:89" ht="23.25" customHeight="1" x14ac:dyDescent="0.2">
      <c r="B2" s="3"/>
      <c r="D2" s="5"/>
      <c r="E2" s="5"/>
      <c r="F2" s="5"/>
      <c r="G2" s="5"/>
      <c r="I2" s="6"/>
      <c r="J2" s="6"/>
      <c r="K2" s="6"/>
      <c r="M2" s="7"/>
      <c r="N2" s="7"/>
      <c r="O2" s="7"/>
      <c r="P2" s="3"/>
      <c r="R2" s="8"/>
      <c r="S2" s="8"/>
      <c r="T2" s="8"/>
      <c r="U2" s="8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8"/>
      <c r="AI2" s="6"/>
      <c r="AJ2" s="6"/>
      <c r="AK2" s="6"/>
      <c r="AL2" s="6"/>
      <c r="AM2" s="6"/>
      <c r="AO2" s="6"/>
      <c r="AP2" s="6"/>
      <c r="AQ2" s="6"/>
      <c r="AR2" s="6"/>
      <c r="AS2" s="6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G2" s="5"/>
      <c r="BH2" s="5"/>
      <c r="BI2" s="5"/>
      <c r="BJ2" s="5"/>
      <c r="BK2" s="5"/>
      <c r="BL2" s="9"/>
      <c r="BM2" s="9"/>
      <c r="BN2" s="9"/>
      <c r="BO2" s="9"/>
      <c r="BP2" s="9"/>
      <c r="BQ2" s="9"/>
      <c r="BR2" s="6"/>
      <c r="BS2" s="8"/>
      <c r="BU2" s="10"/>
      <c r="BV2" s="10"/>
      <c r="BW2" s="8"/>
      <c r="BX2" s="5"/>
      <c r="CA2" s="2"/>
      <c r="CF2" s="11"/>
      <c r="CH2" s="12"/>
      <c r="CI2" s="13"/>
      <c r="CJ2" s="2"/>
      <c r="CK2" s="14" t="s">
        <v>0</v>
      </c>
    </row>
    <row r="3" spans="1:89" ht="23.25" customHeight="1" x14ac:dyDescent="0.2">
      <c r="B3" s="3"/>
      <c r="D3" s="5"/>
      <c r="E3" s="5"/>
      <c r="F3" s="5"/>
      <c r="G3" s="5"/>
      <c r="I3" s="6"/>
      <c r="J3" s="6"/>
      <c r="K3" s="6"/>
      <c r="M3" s="7"/>
      <c r="N3" s="7"/>
      <c r="O3" s="7"/>
      <c r="P3" s="3"/>
      <c r="R3" s="8"/>
      <c r="S3" s="8"/>
      <c r="T3" s="8"/>
      <c r="U3" s="8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8"/>
      <c r="AI3" s="6"/>
      <c r="AJ3" s="6"/>
      <c r="AK3" s="6"/>
      <c r="AL3" s="6"/>
      <c r="AM3" s="6"/>
      <c r="AO3" s="6"/>
      <c r="AP3" s="6"/>
      <c r="AQ3" s="6"/>
      <c r="AR3" s="6"/>
      <c r="AS3" s="6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G3" s="5"/>
      <c r="BH3" s="5"/>
      <c r="BI3" s="5"/>
      <c r="BJ3" s="5"/>
      <c r="BK3" s="5"/>
      <c r="BL3" s="9"/>
      <c r="BM3" s="9"/>
      <c r="BN3" s="9"/>
      <c r="BO3" s="9"/>
      <c r="BP3" s="9"/>
      <c r="BQ3" s="9"/>
      <c r="BR3" s="6"/>
      <c r="BS3" s="8"/>
      <c r="BU3" s="10"/>
      <c r="BV3" s="10"/>
      <c r="BW3" s="8"/>
      <c r="BX3" s="5"/>
      <c r="CA3" s="2"/>
      <c r="CF3" s="11"/>
      <c r="CH3" s="12"/>
      <c r="CI3" s="13"/>
      <c r="CJ3" s="2"/>
      <c r="CK3" s="14"/>
    </row>
    <row r="4" spans="1:89" ht="25.5" customHeight="1" x14ac:dyDescent="0.2">
      <c r="B4" s="14" t="s">
        <v>1</v>
      </c>
      <c r="D4" s="5"/>
      <c r="E4" s="5"/>
      <c r="F4" s="5"/>
      <c r="G4" s="5"/>
      <c r="H4" s="6"/>
      <c r="I4" s="6"/>
      <c r="J4" s="6"/>
      <c r="K4" s="6"/>
      <c r="L4" s="6"/>
      <c r="M4" s="6"/>
      <c r="N4" s="6"/>
      <c r="O4" s="6"/>
      <c r="Q4" s="3"/>
      <c r="R4" s="8"/>
      <c r="S4" s="8"/>
      <c r="T4" s="8"/>
      <c r="U4" s="8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15" t="s">
        <v>2</v>
      </c>
      <c r="AH4" s="8"/>
      <c r="AI4" s="6"/>
      <c r="AJ4" s="6"/>
      <c r="AK4" s="6"/>
      <c r="AL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5"/>
      <c r="BH4" s="5"/>
      <c r="BK4" s="5"/>
      <c r="BL4" s="6"/>
      <c r="BM4" s="6"/>
      <c r="BN4" s="6"/>
      <c r="BO4" s="6"/>
      <c r="BP4" s="6"/>
      <c r="BQ4" s="6"/>
      <c r="BR4" s="6"/>
      <c r="BS4" s="8"/>
      <c r="BT4" s="8"/>
      <c r="BU4" s="10"/>
      <c r="BV4" s="10"/>
      <c r="BW4" s="8"/>
      <c r="BX4" s="5"/>
      <c r="BY4" s="2"/>
      <c r="CA4" s="2"/>
      <c r="CB4" s="2"/>
      <c r="CE4" s="16" t="s">
        <v>3</v>
      </c>
      <c r="CF4" s="11"/>
      <c r="CG4" s="11"/>
      <c r="CH4" s="12"/>
      <c r="CI4" s="13"/>
      <c r="CJ4" s="2"/>
    </row>
    <row r="5" spans="1:89" ht="32.25" customHeight="1" x14ac:dyDescent="0.2">
      <c r="B5" s="987" t="s">
        <v>4</v>
      </c>
      <c r="C5" s="992" t="s">
        <v>5</v>
      </c>
      <c r="D5" s="1537" t="str">
        <f>B7</f>
        <v>各務原フレンズ
シニア</v>
      </c>
      <c r="E5" s="1085"/>
      <c r="F5" s="1085"/>
      <c r="G5" s="1085"/>
      <c r="H5" s="1085"/>
      <c r="I5" s="1086"/>
      <c r="J5" s="994" t="str">
        <f>B11</f>
        <v>シルバー岐阜</v>
      </c>
      <c r="K5" s="994"/>
      <c r="L5" s="994"/>
      <c r="M5" s="994"/>
      <c r="N5" s="994"/>
      <c r="O5" s="995"/>
      <c r="P5" s="1535" t="str">
        <f>B15</f>
        <v>白鳥シルバー
スターズ</v>
      </c>
      <c r="Q5" s="993"/>
      <c r="R5" s="993"/>
      <c r="S5" s="993"/>
      <c r="T5" s="993"/>
      <c r="U5" s="1536"/>
      <c r="V5" s="993" t="str">
        <f>B19</f>
        <v>シニア
高山宝生閣</v>
      </c>
      <c r="W5" s="994"/>
      <c r="X5" s="994"/>
      <c r="Y5" s="994"/>
      <c r="Z5" s="994"/>
      <c r="AA5" s="995"/>
      <c r="AB5" s="994" t="str">
        <f>B23</f>
        <v>岐南バッテング</v>
      </c>
      <c r="AC5" s="994"/>
      <c r="AD5" s="994"/>
      <c r="AE5" s="994"/>
      <c r="AF5" s="994"/>
      <c r="AG5" s="995"/>
      <c r="AH5" s="1081" t="str">
        <f>B27</f>
        <v>各務原クラブ</v>
      </c>
      <c r="AI5" s="994"/>
      <c r="AJ5" s="994"/>
      <c r="AK5" s="994"/>
      <c r="AL5" s="994"/>
      <c r="AM5" s="995"/>
      <c r="AN5" s="1535" t="str">
        <f>B31</f>
        <v>岐阜グレート
ベア－ズ</v>
      </c>
      <c r="AO5" s="994"/>
      <c r="AP5" s="994"/>
      <c r="AQ5" s="994"/>
      <c r="AR5" s="994"/>
      <c r="AS5" s="995"/>
      <c r="AT5" s="1081" t="str">
        <f>B35</f>
        <v>関シニア</v>
      </c>
      <c r="AU5" s="994"/>
      <c r="AV5" s="994"/>
      <c r="AW5" s="994"/>
      <c r="AX5" s="994"/>
      <c r="AY5" s="995"/>
      <c r="AZ5" s="1081" t="str">
        <f>B39</f>
        <v>稲羽クラブ</v>
      </c>
      <c r="BA5" s="994"/>
      <c r="BB5" s="994"/>
      <c r="BC5" s="994"/>
      <c r="BD5" s="994"/>
      <c r="BE5" s="995"/>
      <c r="BF5" s="994" t="str">
        <f>B43</f>
        <v>可児シニア</v>
      </c>
      <c r="BG5" s="994"/>
      <c r="BH5" s="994"/>
      <c r="BI5" s="994"/>
      <c r="BJ5" s="994"/>
      <c r="BK5" s="995"/>
      <c r="BL5" s="1081" t="str">
        <f>B47</f>
        <v>中津川シニア</v>
      </c>
      <c r="BM5" s="994"/>
      <c r="BN5" s="994"/>
      <c r="BO5" s="994"/>
      <c r="BP5" s="994"/>
      <c r="BQ5" s="995"/>
      <c r="BR5" s="1081" t="str">
        <f>B51</f>
        <v>シニア下呂</v>
      </c>
      <c r="BS5" s="994"/>
      <c r="BT5" s="994"/>
      <c r="BU5" s="994"/>
      <c r="BV5" s="994"/>
      <c r="BW5" s="995"/>
      <c r="BX5" s="17"/>
      <c r="BY5" s="1095" t="s">
        <v>6</v>
      </c>
      <c r="BZ5" s="987" t="s">
        <v>7</v>
      </c>
      <c r="CA5" s="987" t="s">
        <v>8</v>
      </c>
      <c r="CB5" s="987" t="s">
        <v>9</v>
      </c>
      <c r="CC5" s="1112" t="s">
        <v>10</v>
      </c>
      <c r="CD5" s="1112" t="s">
        <v>11</v>
      </c>
      <c r="CE5" s="987" t="s">
        <v>12</v>
      </c>
      <c r="CF5" s="1042" t="s">
        <v>13</v>
      </c>
      <c r="CG5" s="1112" t="s">
        <v>14</v>
      </c>
      <c r="CH5" s="1112" t="s">
        <v>15</v>
      </c>
      <c r="CI5" s="1112" t="s">
        <v>16</v>
      </c>
      <c r="CJ5" s="18"/>
    </row>
    <row r="6" spans="1:89" ht="36.75" customHeight="1" x14ac:dyDescent="0.2">
      <c r="B6" s="987"/>
      <c r="C6" s="992"/>
      <c r="D6" s="19"/>
      <c r="E6" s="20" t="s">
        <v>17</v>
      </c>
      <c r="F6" s="20" t="s">
        <v>18</v>
      </c>
      <c r="G6" s="20"/>
      <c r="H6" s="20" t="s">
        <v>19</v>
      </c>
      <c r="I6" s="21"/>
      <c r="J6" s="19"/>
      <c r="K6" s="20" t="s">
        <v>17</v>
      </c>
      <c r="L6" s="20" t="s">
        <v>18</v>
      </c>
      <c r="M6" s="20"/>
      <c r="N6" s="20" t="s">
        <v>19</v>
      </c>
      <c r="O6" s="21"/>
      <c r="P6" s="22"/>
      <c r="Q6" s="20" t="s">
        <v>17</v>
      </c>
      <c r="R6" s="23" t="s">
        <v>18</v>
      </c>
      <c r="S6" s="23"/>
      <c r="T6" s="20" t="s">
        <v>19</v>
      </c>
      <c r="U6" s="21"/>
      <c r="V6" s="19"/>
      <c r="W6" s="20" t="s">
        <v>17</v>
      </c>
      <c r="X6" s="20" t="s">
        <v>18</v>
      </c>
      <c r="Y6" s="20"/>
      <c r="Z6" s="20" t="s">
        <v>19</v>
      </c>
      <c r="AA6" s="20"/>
      <c r="AB6" s="24"/>
      <c r="AC6" s="20" t="s">
        <v>17</v>
      </c>
      <c r="AD6" s="20" t="s">
        <v>18</v>
      </c>
      <c r="AE6" s="20"/>
      <c r="AF6" s="20" t="s">
        <v>19</v>
      </c>
      <c r="AG6" s="21"/>
      <c r="AH6" s="24"/>
      <c r="AI6" s="20" t="s">
        <v>17</v>
      </c>
      <c r="AJ6" s="20" t="s">
        <v>18</v>
      </c>
      <c r="AK6" s="20"/>
      <c r="AL6" s="20" t="s">
        <v>19</v>
      </c>
      <c r="AM6" s="21"/>
      <c r="AN6" s="19"/>
      <c r="AO6" s="20" t="s">
        <v>17</v>
      </c>
      <c r="AP6" s="20" t="s">
        <v>18</v>
      </c>
      <c r="AQ6" s="20"/>
      <c r="AR6" s="20" t="s">
        <v>19</v>
      </c>
      <c r="AS6" s="20"/>
      <c r="AT6" s="24"/>
      <c r="AU6" s="20" t="s">
        <v>17</v>
      </c>
      <c r="AV6" s="20" t="s">
        <v>18</v>
      </c>
      <c r="AW6" s="20"/>
      <c r="AX6" s="20" t="s">
        <v>19</v>
      </c>
      <c r="AY6" s="20"/>
      <c r="AZ6" s="24"/>
      <c r="BA6" s="20" t="s">
        <v>17</v>
      </c>
      <c r="BB6" s="20" t="s">
        <v>18</v>
      </c>
      <c r="BC6" s="20"/>
      <c r="BD6" s="20" t="s">
        <v>19</v>
      </c>
      <c r="BE6" s="21"/>
      <c r="BF6" s="19"/>
      <c r="BG6" s="20" t="s">
        <v>17</v>
      </c>
      <c r="BH6" s="20" t="s">
        <v>18</v>
      </c>
      <c r="BI6" s="20"/>
      <c r="BJ6" s="20" t="s">
        <v>19</v>
      </c>
      <c r="BK6" s="21"/>
      <c r="BL6" s="19"/>
      <c r="BM6" s="20" t="s">
        <v>17</v>
      </c>
      <c r="BN6" s="20" t="s">
        <v>18</v>
      </c>
      <c r="BO6" s="20"/>
      <c r="BP6" s="20" t="s">
        <v>19</v>
      </c>
      <c r="BQ6" s="20"/>
      <c r="BR6" s="24"/>
      <c r="BS6" s="20" t="s">
        <v>17</v>
      </c>
      <c r="BT6" s="20" t="s">
        <v>18</v>
      </c>
      <c r="BU6" s="20"/>
      <c r="BV6" s="20" t="s">
        <v>19</v>
      </c>
      <c r="BW6" s="21"/>
      <c r="BX6" s="25"/>
      <c r="BY6" s="1095"/>
      <c r="BZ6" s="987"/>
      <c r="CA6" s="987"/>
      <c r="CB6" s="987"/>
      <c r="CC6" s="987"/>
      <c r="CD6" s="1112"/>
      <c r="CE6" s="987"/>
      <c r="CF6" s="1073"/>
      <c r="CG6" s="1112"/>
      <c r="CH6" s="1112"/>
      <c r="CI6" s="987"/>
      <c r="CJ6" s="18"/>
    </row>
    <row r="7" spans="1:89" ht="18.75" customHeight="1" x14ac:dyDescent="0.2">
      <c r="B7" s="1037" t="s">
        <v>20</v>
      </c>
      <c r="C7" s="1014">
        <v>2</v>
      </c>
      <c r="D7" s="1009" t="str">
        <f>IF(F7="", "", IF(F7=H7, "△", IF(F7&gt;H7, "○","●")))</f>
        <v/>
      </c>
      <c r="E7" s="1010"/>
      <c r="F7" s="1010"/>
      <c r="G7" s="1010"/>
      <c r="H7" s="1010"/>
      <c r="I7" s="1011"/>
      <c r="J7" s="27" t="s">
        <v>21</v>
      </c>
      <c r="K7" s="28" t="str">
        <f>IF(L7="", "", IF(L7=N7, "△", IF(L7&gt;N7, "○","●")))</f>
        <v>○</v>
      </c>
      <c r="L7" s="27">
        <v>3</v>
      </c>
      <c r="M7" s="29" t="s">
        <v>22</v>
      </c>
      <c r="N7" s="29">
        <v>1</v>
      </c>
      <c r="O7" s="30"/>
      <c r="P7" s="31" t="s">
        <v>21</v>
      </c>
      <c r="Q7" s="28" t="str">
        <f>IF(R7="", "", IF(R7=T7, "△", IF(R7&gt;T7, "○","●")))</f>
        <v>○</v>
      </c>
      <c r="R7" s="27">
        <v>11</v>
      </c>
      <c r="S7" s="27"/>
      <c r="T7" s="27">
        <v>2</v>
      </c>
      <c r="U7" s="30"/>
      <c r="V7" s="27" t="s">
        <v>23</v>
      </c>
      <c r="W7" s="28" t="str">
        <f>IF(X7="", "", IF(X7=Z7, "△", IF(X7&gt;Z7, "○","●")))</f>
        <v>○</v>
      </c>
      <c r="X7" s="32">
        <v>9</v>
      </c>
      <c r="Y7" s="27" t="s">
        <v>22</v>
      </c>
      <c r="Z7" s="32">
        <v>1</v>
      </c>
      <c r="AA7" s="30"/>
      <c r="AB7" s="27" t="s">
        <v>24</v>
      </c>
      <c r="AC7" s="28" t="str">
        <f>IF(AD7="", "", IF(AD7=AF7, "△", IF(AD7&gt;AF7, "○","●")))</f>
        <v>○</v>
      </c>
      <c r="AD7" s="32">
        <v>4</v>
      </c>
      <c r="AE7" s="29" t="s">
        <v>22</v>
      </c>
      <c r="AF7" s="33">
        <v>1</v>
      </c>
      <c r="AG7" s="34"/>
      <c r="AH7" s="35" t="s">
        <v>25</v>
      </c>
      <c r="AI7" s="28" t="str">
        <f>IF(AJ7="", "", IF(AJ7=AL7, "△", IF(AJ7&gt;AL7, "○","●")))</f>
        <v>○</v>
      </c>
      <c r="AJ7" s="27">
        <v>11</v>
      </c>
      <c r="AK7" s="36"/>
      <c r="AL7" s="27">
        <v>4</v>
      </c>
      <c r="AM7" s="30"/>
      <c r="AN7" s="27" t="s">
        <v>26</v>
      </c>
      <c r="AO7" s="28" t="str">
        <f>IF(AP7="", "", IF(AP7=AR7, "△", IF(AP7&gt;AR7, "○","●")))</f>
        <v>○</v>
      </c>
      <c r="AP7" s="27">
        <v>9</v>
      </c>
      <c r="AQ7" s="27"/>
      <c r="AR7" s="27">
        <v>1</v>
      </c>
      <c r="AS7" s="30"/>
      <c r="AT7" s="27" t="s">
        <v>24</v>
      </c>
      <c r="AU7" s="28" t="str">
        <f>IF(AV7="", "", IF(AV7=AX7, "△", IF(AV7&gt;AX7, "○","●")))</f>
        <v>○</v>
      </c>
      <c r="AV7" s="32">
        <v>17</v>
      </c>
      <c r="AW7" s="36"/>
      <c r="AX7" s="32">
        <v>0</v>
      </c>
      <c r="AY7" s="37"/>
      <c r="AZ7" s="27" t="s">
        <v>23</v>
      </c>
      <c r="BA7" s="28" t="str">
        <f>IF(BB7="", "", IF(BB7=BD7, "△", IF(BB7&gt;BD7, "○","●")))</f>
        <v>○</v>
      </c>
      <c r="BB7" s="27">
        <v>12</v>
      </c>
      <c r="BC7" s="27" t="s">
        <v>22</v>
      </c>
      <c r="BD7" s="27">
        <v>2</v>
      </c>
      <c r="BE7" s="30"/>
      <c r="BF7" s="27"/>
      <c r="BG7" s="28" t="str">
        <f>IF(BH7="", "", IF(BH7=BJ7, "△", IF(BH7&gt;BJ7, "○","●")))</f>
        <v/>
      </c>
      <c r="BH7" s="27"/>
      <c r="BI7" s="27"/>
      <c r="BJ7" s="27"/>
      <c r="BK7" s="30"/>
      <c r="BL7" s="33" t="s">
        <v>27</v>
      </c>
      <c r="BM7" s="28" t="str">
        <f>IF(BN7="", "", IF(BN7=BP7, "△", IF(BN7&gt;BP7, "○","●")))</f>
        <v>○</v>
      </c>
      <c r="BN7" s="32">
        <v>5</v>
      </c>
      <c r="BO7" s="36"/>
      <c r="BP7" s="32">
        <v>4</v>
      </c>
      <c r="BQ7" s="30"/>
      <c r="BR7" s="32" t="s">
        <v>28</v>
      </c>
      <c r="BS7" s="28" t="str">
        <f>IF(BT7="", "", IF(BT7=BV7, "△", IF(BT7&gt;BV7, "○","●")))</f>
        <v>○</v>
      </c>
      <c r="BT7" s="27">
        <v>17</v>
      </c>
      <c r="BU7" s="36" t="s">
        <v>22</v>
      </c>
      <c r="BV7" s="27">
        <v>2</v>
      </c>
      <c r="BW7" s="27"/>
      <c r="BX7" s="38"/>
      <c r="BY7" s="987">
        <f>BZ7+CA7+CB7</f>
        <v>18</v>
      </c>
      <c r="BZ7" s="1519">
        <f>COUNTIF(D7:BW10,"○")</f>
        <v>15</v>
      </c>
      <c r="CA7" s="1519">
        <f>COUNTIF(D7:BW10,"●")</f>
        <v>3</v>
      </c>
      <c r="CB7" s="1519">
        <f>COUNTIF(D7:BW10,"△")</f>
        <v>0</v>
      </c>
      <c r="CC7" s="1519">
        <f>SUM(R7:R10,F7:F10,L7:L10,X7:X10,BB7:BB10,BN7:BN10,AV7:AV10,AD7:AD10,AP7:AP10,BT7:BT10,AJ7:AJ10,BH7:BH10)</f>
        <v>147</v>
      </c>
      <c r="CD7" s="1519">
        <f>SUM(T7:T10,H7:H10,N7:N10,Z7:Z10,BD7:BD10,BP7:BP10,AX7:AX10,AF7:AF10,AR7:AR10,BV7:BV10,AL7:AL10,BJ7:BJ10)</f>
        <v>62</v>
      </c>
      <c r="CE7" s="1119">
        <f>SUM(CC7-CD7)</f>
        <v>85</v>
      </c>
      <c r="CF7" s="1069" t="str">
        <f>B7</f>
        <v>各務原フレンズ
シニア</v>
      </c>
      <c r="CG7" s="1518">
        <f>BZ7/(BY7-CB7)</f>
        <v>0.83333333333333337</v>
      </c>
      <c r="CH7" s="974">
        <f>(BZ7*2)+(CB7*1)</f>
        <v>30</v>
      </c>
      <c r="CI7" s="973">
        <f>IF(ISBLANK(CH7),"",RANK(CH7,$CH$7:$CH$54))</f>
        <v>2</v>
      </c>
    </row>
    <row r="8" spans="1:89" ht="18.75" customHeight="1" x14ac:dyDescent="0.2">
      <c r="B8" s="1038"/>
      <c r="C8" s="1157"/>
      <c r="D8" s="1000"/>
      <c r="E8" s="1001"/>
      <c r="F8" s="1001"/>
      <c r="G8" s="1001"/>
      <c r="H8" s="1001"/>
      <c r="I8" s="1002"/>
      <c r="J8" s="27" t="s">
        <v>26</v>
      </c>
      <c r="K8" s="28" t="str">
        <f>IF(L8="", "", IF(L8=N8, "△", IF(L8&gt;N8, "○","●")))</f>
        <v>○</v>
      </c>
      <c r="L8" s="27">
        <v>9</v>
      </c>
      <c r="M8" s="36"/>
      <c r="N8" s="27">
        <v>2</v>
      </c>
      <c r="O8" s="30"/>
      <c r="P8" s="31" t="s">
        <v>25</v>
      </c>
      <c r="Q8" s="28" t="str">
        <f t="shared" ref="Q8:Q14" si="0">IF(R8="", "", IF(R8=T8, "△", IF(R8&gt;T8, "○","●")))</f>
        <v>○</v>
      </c>
      <c r="R8" s="27">
        <v>7</v>
      </c>
      <c r="S8" s="27" t="s">
        <v>22</v>
      </c>
      <c r="T8" s="27">
        <v>3</v>
      </c>
      <c r="U8" s="30"/>
      <c r="V8" s="27" t="s">
        <v>28</v>
      </c>
      <c r="W8" s="28" t="str">
        <f>IF(X8="", "", IF(X8=Z8, "△", IF(X8&gt;Z8, "○","●")))</f>
        <v>○</v>
      </c>
      <c r="X8" s="32">
        <v>10</v>
      </c>
      <c r="Y8" s="32"/>
      <c r="Z8" s="32">
        <v>2</v>
      </c>
      <c r="AA8" s="37"/>
      <c r="AB8" s="27" t="s">
        <v>27</v>
      </c>
      <c r="AC8" s="28" t="str">
        <f>IF(AD8="", "", IF(AD8=AF8, "△", IF(AD8&gt;AF8, "○","●")))</f>
        <v>○</v>
      </c>
      <c r="AD8" s="32">
        <v>12</v>
      </c>
      <c r="AE8" s="32" t="s">
        <v>22</v>
      </c>
      <c r="AF8" s="32">
        <v>4</v>
      </c>
      <c r="AG8" s="37"/>
      <c r="AH8" s="35"/>
      <c r="AI8" s="28" t="str">
        <f>IF(AJ8="", "", IF(AJ8=AL8, "△", IF(AJ8&gt;AL8, "○","●")))</f>
        <v/>
      </c>
      <c r="AJ8" s="27"/>
      <c r="AK8" s="27"/>
      <c r="AL8" s="27"/>
      <c r="AM8" s="30"/>
      <c r="AN8" s="35" t="s">
        <v>29</v>
      </c>
      <c r="AO8" s="28" t="str">
        <f>IF(AP8="", "", IF(AP8=AR8, "△", IF(AP8&gt;AR8, "○","●")))</f>
        <v>○</v>
      </c>
      <c r="AP8" s="27">
        <v>11</v>
      </c>
      <c r="AQ8" s="27" t="s">
        <v>22</v>
      </c>
      <c r="AR8" s="27">
        <v>5</v>
      </c>
      <c r="AS8" s="30"/>
      <c r="AT8" s="27"/>
      <c r="AU8" s="28" t="str">
        <f>IF(AV8="", "", IF(AV8=AX8, "△", IF(AV8&gt;AX8, "○","●")))</f>
        <v/>
      </c>
      <c r="AV8" s="32"/>
      <c r="AW8" s="32"/>
      <c r="AX8" s="32"/>
      <c r="AY8" s="37"/>
      <c r="AZ8" s="27"/>
      <c r="BA8" s="28" t="str">
        <f>IF(BB8="", "", IF(BB8=BD8, "△", IF(BB8&gt;BD8, "○","●")))</f>
        <v/>
      </c>
      <c r="BB8" s="27"/>
      <c r="BC8" s="27"/>
      <c r="BD8" s="27"/>
      <c r="BE8" s="30"/>
      <c r="BF8" s="27"/>
      <c r="BG8" s="28" t="str">
        <f>IF(BH8="", "", IF(BH8=BJ8, "△", IF(BH8&gt;BJ8, "○","●")))</f>
        <v/>
      </c>
      <c r="BH8" s="27"/>
      <c r="BI8" s="27"/>
      <c r="BJ8" s="27"/>
      <c r="BK8" s="30"/>
      <c r="BL8" s="32"/>
      <c r="BM8" s="28" t="str">
        <f>IF(BN8="", "", IF(BN8=BP8, "△", IF(BN8&gt;BP8, "○","●")))</f>
        <v/>
      </c>
      <c r="BN8" s="32"/>
      <c r="BO8" s="32"/>
      <c r="BP8" s="32"/>
      <c r="BQ8" s="37"/>
      <c r="BR8" s="32" t="s">
        <v>30</v>
      </c>
      <c r="BS8" s="28" t="str">
        <f>IF(BT8="", "", IF(BT8=BV8, "△", IF(BT8&gt;BV8, "○","●")))</f>
        <v>●</v>
      </c>
      <c r="BT8" s="27">
        <v>0</v>
      </c>
      <c r="BU8" s="27"/>
      <c r="BV8" s="27">
        <v>7</v>
      </c>
      <c r="BW8" s="27"/>
      <c r="BX8" s="38"/>
      <c r="BY8" s="987"/>
      <c r="BZ8" s="1519"/>
      <c r="CA8" s="1519"/>
      <c r="CB8" s="1519"/>
      <c r="CC8" s="1519"/>
      <c r="CD8" s="1519"/>
      <c r="CE8" s="1120"/>
      <c r="CF8" s="1070"/>
      <c r="CG8" s="1518"/>
      <c r="CH8" s="975"/>
      <c r="CI8" s="973"/>
    </row>
    <row r="9" spans="1:89" ht="18.75" customHeight="1" x14ac:dyDescent="0.2">
      <c r="B9" s="1038"/>
      <c r="C9" s="1157"/>
      <c r="D9" s="1000"/>
      <c r="E9" s="1001"/>
      <c r="F9" s="1001"/>
      <c r="G9" s="1001"/>
      <c r="H9" s="1001"/>
      <c r="I9" s="1002"/>
      <c r="J9" s="27" t="s">
        <v>29</v>
      </c>
      <c r="K9" s="28" t="str">
        <f>IF(L9="", "", IF(L9=N9, "△", IF(L9&gt;N9, "○","●")))</f>
        <v>●</v>
      </c>
      <c r="L9" s="27">
        <v>0</v>
      </c>
      <c r="M9" s="36"/>
      <c r="N9" s="27">
        <v>14</v>
      </c>
      <c r="O9" s="30"/>
      <c r="P9" s="31" t="s">
        <v>30</v>
      </c>
      <c r="Q9" s="28" t="str">
        <f t="shared" si="0"/>
        <v>●</v>
      </c>
      <c r="R9" s="27">
        <v>0</v>
      </c>
      <c r="S9" s="27"/>
      <c r="T9" s="27">
        <v>7</v>
      </c>
      <c r="U9" s="30"/>
      <c r="V9" s="27"/>
      <c r="W9" s="28"/>
      <c r="X9" s="32"/>
      <c r="Y9" s="32"/>
      <c r="Z9" s="32"/>
      <c r="AA9" s="37"/>
      <c r="AB9" s="27"/>
      <c r="AC9" s="28"/>
      <c r="AD9" s="32"/>
      <c r="AE9" s="32"/>
      <c r="AF9" s="32"/>
      <c r="AG9" s="37"/>
      <c r="AH9" s="35"/>
      <c r="AI9" s="28"/>
      <c r="AJ9" s="27"/>
      <c r="AK9" s="27"/>
      <c r="AL9" s="27"/>
      <c r="AM9" s="30"/>
      <c r="AN9" s="27"/>
      <c r="AO9" s="28"/>
      <c r="AP9" s="27"/>
      <c r="AQ9" s="27"/>
      <c r="AR9" s="27"/>
      <c r="AS9" s="30"/>
      <c r="AT9" s="27"/>
      <c r="AU9" s="28"/>
      <c r="AV9" s="32"/>
      <c r="AW9" s="32"/>
      <c r="AX9" s="32"/>
      <c r="AY9" s="37"/>
      <c r="AZ9" s="27"/>
      <c r="BA9" s="28"/>
      <c r="BB9" s="27"/>
      <c r="BC9" s="27"/>
      <c r="BD9" s="27"/>
      <c r="BE9" s="30"/>
      <c r="BF9" s="27"/>
      <c r="BG9" s="28"/>
      <c r="BH9" s="27"/>
      <c r="BI9" s="27"/>
      <c r="BJ9" s="27"/>
      <c r="BK9" s="30"/>
      <c r="BL9" s="32"/>
      <c r="BM9" s="28"/>
      <c r="BN9" s="32"/>
      <c r="BO9" s="32"/>
      <c r="BP9" s="32"/>
      <c r="BQ9" s="37"/>
      <c r="BR9" s="32"/>
      <c r="BS9" s="28"/>
      <c r="BT9" s="27"/>
      <c r="BU9" s="27"/>
      <c r="BV9" s="27"/>
      <c r="BW9" s="27"/>
      <c r="BX9" s="38"/>
      <c r="BY9" s="987"/>
      <c r="BZ9" s="1519"/>
      <c r="CA9" s="1519"/>
      <c r="CB9" s="1519"/>
      <c r="CC9" s="1519"/>
      <c r="CD9" s="1519"/>
      <c r="CE9" s="1120"/>
      <c r="CF9" s="1070"/>
      <c r="CG9" s="1518"/>
      <c r="CH9" s="975"/>
      <c r="CI9" s="973"/>
    </row>
    <row r="10" spans="1:89" ht="18.75" customHeight="1" x14ac:dyDescent="0.2">
      <c r="B10" s="1039"/>
      <c r="C10" s="1157"/>
      <c r="D10" s="1003"/>
      <c r="E10" s="1004"/>
      <c r="F10" s="1004"/>
      <c r="G10" s="1004"/>
      <c r="H10" s="1004"/>
      <c r="I10" s="1005"/>
      <c r="J10" s="41"/>
      <c r="K10" s="42" t="str">
        <f>IF(L10="", "", IF(L10=N10, "△", IF(L10&gt;N10, "○","●")))</f>
        <v/>
      </c>
      <c r="L10" s="41"/>
      <c r="M10" s="41"/>
      <c r="N10" s="41"/>
      <c r="O10" s="43"/>
      <c r="P10" s="40"/>
      <c r="Q10" s="42" t="str">
        <f t="shared" si="0"/>
        <v/>
      </c>
      <c r="R10" s="41"/>
      <c r="S10" s="41"/>
      <c r="T10" s="41"/>
      <c r="U10" s="43"/>
      <c r="V10" s="41"/>
      <c r="W10" s="42" t="str">
        <f t="shared" ref="W10:W18" si="1">IF(X10="", "", IF(X10=Z10, "△", IF(X10&gt;Z10, "○","●")))</f>
        <v/>
      </c>
      <c r="X10" s="44"/>
      <c r="Y10" s="44"/>
      <c r="Z10" s="44"/>
      <c r="AA10" s="45"/>
      <c r="AB10" s="41"/>
      <c r="AC10" s="42" t="str">
        <f t="shared" ref="AC10:AC16" si="2">IF(AD10="", "", IF(AD10=AF10, "△", IF(AD10&gt;AF10, "○","●")))</f>
        <v/>
      </c>
      <c r="AD10" s="44"/>
      <c r="AE10" s="44"/>
      <c r="AF10" s="44"/>
      <c r="AG10" s="45"/>
      <c r="AH10" s="46"/>
      <c r="AI10" s="42" t="str">
        <f t="shared" ref="AI10:AI16" si="3">IF(AJ10="", "", IF(AJ10=AL10, "△", IF(AJ10&gt;AL10, "○","●")))</f>
        <v/>
      </c>
      <c r="AJ10" s="41"/>
      <c r="AK10" s="41"/>
      <c r="AL10" s="41"/>
      <c r="AM10" s="43"/>
      <c r="AN10" s="41"/>
      <c r="AO10" s="42" t="str">
        <f>IF(AP10="", "", IF(AP10=AR10, "△", IF(AP10&gt;AR10, "○","●")))</f>
        <v/>
      </c>
      <c r="AP10" s="41"/>
      <c r="AQ10" s="41"/>
      <c r="AR10" s="41"/>
      <c r="AS10" s="43"/>
      <c r="AT10" s="41"/>
      <c r="AU10" s="42" t="str">
        <f t="shared" ref="AU10:AU16" si="4">IF(AV10="", "", IF(AV10=AX10, "△", IF(AV10&gt;AX10, "○","●")))</f>
        <v/>
      </c>
      <c r="AV10" s="44"/>
      <c r="AW10" s="44"/>
      <c r="AX10" s="44"/>
      <c r="AY10" s="45"/>
      <c r="AZ10" s="41"/>
      <c r="BA10" s="42" t="str">
        <f>IF(BB10="", "", IF(BB10=BD10, "△", IF(BB10&gt;BD10, "○","●")))</f>
        <v/>
      </c>
      <c r="BB10" s="41"/>
      <c r="BC10" s="41"/>
      <c r="BD10" s="41"/>
      <c r="BE10" s="43"/>
      <c r="BF10" s="41"/>
      <c r="BG10" s="42" t="str">
        <f>IF(BH10="", "", IF(BH10=BJ10, "△", IF(BH10&gt;BJ10, "○","●")))</f>
        <v/>
      </c>
      <c r="BH10" s="41"/>
      <c r="BI10" s="41"/>
      <c r="BJ10" s="41"/>
      <c r="BK10" s="43"/>
      <c r="BL10" s="44"/>
      <c r="BM10" s="42" t="str">
        <f>IF(BN10="", "", IF(BN10=BP10, "△", IF(BN10&gt;BP10, "○","●")))</f>
        <v/>
      </c>
      <c r="BN10" s="44"/>
      <c r="BO10" s="44"/>
      <c r="BP10" s="44"/>
      <c r="BQ10" s="45"/>
      <c r="BR10" s="44"/>
      <c r="BS10" s="42" t="str">
        <f>IF(BT10="", "", IF(BT10=BV10, "△", IF(BT10&gt;BV10, "○","●")))</f>
        <v/>
      </c>
      <c r="BT10" s="41"/>
      <c r="BU10" s="41"/>
      <c r="BV10" s="41"/>
      <c r="BW10" s="41"/>
      <c r="BX10" s="38"/>
      <c r="BY10" s="987"/>
      <c r="BZ10" s="1519"/>
      <c r="CA10" s="1519"/>
      <c r="CB10" s="1519"/>
      <c r="CC10" s="1519"/>
      <c r="CD10" s="1519"/>
      <c r="CE10" s="1120"/>
      <c r="CF10" s="1071"/>
      <c r="CG10" s="1518"/>
      <c r="CH10" s="975"/>
      <c r="CI10" s="973"/>
    </row>
    <row r="11" spans="1:89" ht="18.75" customHeight="1" x14ac:dyDescent="0.2">
      <c r="B11" s="1007" t="s">
        <v>31</v>
      </c>
      <c r="C11" s="1008">
        <v>3</v>
      </c>
      <c r="D11" s="27" t="s">
        <v>32</v>
      </c>
      <c r="E11" s="28" t="str">
        <f t="shared" ref="E11:E20" si="5">IF(F11="", "", IF(F11=H11, "△", IF(F11&gt;H11, "○","●")))</f>
        <v>●</v>
      </c>
      <c r="F11" s="27">
        <v>1</v>
      </c>
      <c r="G11" s="27"/>
      <c r="H11" s="27">
        <v>3</v>
      </c>
      <c r="I11" s="34" t="s">
        <v>33</v>
      </c>
      <c r="J11" s="1009" t="str">
        <f>IF(L11="", "", IF(L11=N11, "△", IF(L11&gt;N11, "○","●")))</f>
        <v/>
      </c>
      <c r="K11" s="1010"/>
      <c r="L11" s="1010"/>
      <c r="M11" s="1010"/>
      <c r="N11" s="1010"/>
      <c r="O11" s="1011"/>
      <c r="P11" s="39" t="s">
        <v>32</v>
      </c>
      <c r="Q11" s="28" t="str">
        <f t="shared" si="0"/>
        <v>○</v>
      </c>
      <c r="R11" s="27">
        <v>8</v>
      </c>
      <c r="S11" s="29" t="s">
        <v>33</v>
      </c>
      <c r="T11" s="29">
        <v>2</v>
      </c>
      <c r="U11" s="30"/>
      <c r="V11" s="27" t="s">
        <v>34</v>
      </c>
      <c r="W11" s="28" t="str">
        <f t="shared" si="1"/>
        <v>○</v>
      </c>
      <c r="X11" s="27">
        <v>11</v>
      </c>
      <c r="Y11" s="27"/>
      <c r="Z11" s="27">
        <v>7</v>
      </c>
      <c r="AA11" s="30"/>
      <c r="AB11" s="27" t="s">
        <v>35</v>
      </c>
      <c r="AC11" s="28" t="str">
        <f t="shared" si="2"/>
        <v>○</v>
      </c>
      <c r="AD11" s="27">
        <v>13</v>
      </c>
      <c r="AE11" s="27" t="s">
        <v>33</v>
      </c>
      <c r="AF11" s="27">
        <v>1</v>
      </c>
      <c r="AG11" s="30"/>
      <c r="AH11" s="27" t="s">
        <v>36</v>
      </c>
      <c r="AI11" s="28" t="str">
        <f t="shared" si="3"/>
        <v>○</v>
      </c>
      <c r="AJ11" s="27">
        <v>16</v>
      </c>
      <c r="AK11" s="36"/>
      <c r="AL11" s="27">
        <v>5</v>
      </c>
      <c r="AM11" s="30"/>
      <c r="AN11" s="27" t="s">
        <v>35</v>
      </c>
      <c r="AO11" s="28" t="str">
        <f>IF(AP11="", "", IF(AP11=AR11, "△", IF(AP11&gt;AR11, "○","●")))</f>
        <v>○</v>
      </c>
      <c r="AP11" s="27">
        <v>7</v>
      </c>
      <c r="AQ11" s="36"/>
      <c r="AR11" s="27">
        <v>0</v>
      </c>
      <c r="AS11" s="30"/>
      <c r="AT11" s="27" t="s">
        <v>34</v>
      </c>
      <c r="AU11" s="28" t="str">
        <f t="shared" si="4"/>
        <v>○</v>
      </c>
      <c r="AV11" s="27">
        <v>6</v>
      </c>
      <c r="AW11" s="36"/>
      <c r="AX11" s="27">
        <v>0</v>
      </c>
      <c r="AY11" s="30"/>
      <c r="AZ11" s="27" t="s">
        <v>37</v>
      </c>
      <c r="BA11" s="28" t="str">
        <f>IF(BB11="", "", IF(BB11=BD11, "△", IF(BB11&gt;BD11, "○","●")))</f>
        <v>○</v>
      </c>
      <c r="BB11" s="27">
        <v>9</v>
      </c>
      <c r="BC11" s="36" t="s">
        <v>33</v>
      </c>
      <c r="BD11" s="27">
        <v>0</v>
      </c>
      <c r="BE11" s="30"/>
      <c r="BF11" s="27"/>
      <c r="BG11" s="28" t="str">
        <f>IF(BH11="", "", IF(BH11=BJ11, "△", IF(BH11&gt;BJ11, "○","●")))</f>
        <v/>
      </c>
      <c r="BH11" s="27"/>
      <c r="BI11" s="27"/>
      <c r="BJ11" s="27"/>
      <c r="BK11" s="30"/>
      <c r="BL11" s="27" t="s">
        <v>36</v>
      </c>
      <c r="BM11" s="28" t="str">
        <f>IF(BN11="", "", IF(BN11=BP11, "△", IF(BN11&gt;BP11, "○","●")))</f>
        <v>○</v>
      </c>
      <c r="BN11" s="27">
        <v>4</v>
      </c>
      <c r="BO11" s="29" t="s">
        <v>33</v>
      </c>
      <c r="BP11" s="29">
        <v>2</v>
      </c>
      <c r="BQ11" s="30"/>
      <c r="BR11" s="27" t="s">
        <v>38</v>
      </c>
      <c r="BS11" s="28" t="str">
        <f>IF(BT11="", "", IF(BT11=BV11, "△", IF(BT11&gt;BV11, "○","●")))</f>
        <v>○</v>
      </c>
      <c r="BT11" s="27">
        <v>6</v>
      </c>
      <c r="BU11" s="36" t="s">
        <v>33</v>
      </c>
      <c r="BV11" s="27">
        <v>2</v>
      </c>
      <c r="BW11" s="30"/>
      <c r="BX11" s="25"/>
      <c r="BY11" s="987">
        <f>BZ11+CA11+CB11</f>
        <v>22</v>
      </c>
      <c r="BZ11" s="1519">
        <f>COUNTIF(D11:BW14,"○")</f>
        <v>20</v>
      </c>
      <c r="CA11" s="1519">
        <f>COUNTIF(D11:BW14,"●")</f>
        <v>2</v>
      </c>
      <c r="CB11" s="1519">
        <f>COUNTIF(D11:BW14,"△")</f>
        <v>0</v>
      </c>
      <c r="CC11" s="1519">
        <f>SUM(R11:R14,F11:F14,L11:L14,X11:X14,BB11:BB14,BN11:BN14,AV11:AV14,AD11:AD14,AP11:AP14,BT11:BT14,AJ11:AJ14,BH11:BH14)</f>
        <v>184</v>
      </c>
      <c r="CD11" s="1519">
        <f>SUM(T11:T14,H11:H14,N11:N14,Z11:Z14,BD11:BD14,BP11:BP14,AX11:AX14,AF11:AF14,AR11:AR14,BV11:BV14,AL11:AL14,BJ11:BJ14)</f>
        <v>41</v>
      </c>
      <c r="CE11" s="1119">
        <f>SUM(CC11-CD11)</f>
        <v>143</v>
      </c>
      <c r="CF11" s="1069" t="str">
        <f>B11</f>
        <v>シルバー岐阜</v>
      </c>
      <c r="CG11" s="1518">
        <f>BZ11/(BY11-CB11)</f>
        <v>0.90909090909090906</v>
      </c>
      <c r="CH11" s="974">
        <f>(BZ11*2)+(CB11*1)</f>
        <v>40</v>
      </c>
      <c r="CI11" s="973">
        <f>IF(ISBLANK(CH11),"",RANK(CH11,$CH$7:$CH$54))</f>
        <v>1</v>
      </c>
      <c r="CJ11" s="18"/>
    </row>
    <row r="12" spans="1:89" ht="18.75" customHeight="1" x14ac:dyDescent="0.2">
      <c r="B12" s="1007"/>
      <c r="C12" s="1096"/>
      <c r="D12" s="27" t="s">
        <v>39</v>
      </c>
      <c r="E12" s="28" t="str">
        <f t="shared" si="5"/>
        <v>●</v>
      </c>
      <c r="F12" s="27">
        <v>2</v>
      </c>
      <c r="G12" s="27"/>
      <c r="H12" s="27">
        <v>9</v>
      </c>
      <c r="I12" s="47"/>
      <c r="J12" s="1000"/>
      <c r="K12" s="1001"/>
      <c r="L12" s="1001"/>
      <c r="M12" s="1001"/>
      <c r="N12" s="1001"/>
      <c r="O12" s="1002"/>
      <c r="P12" s="39" t="s">
        <v>38</v>
      </c>
      <c r="Q12" s="28" t="str">
        <f t="shared" si="0"/>
        <v>○</v>
      </c>
      <c r="R12" s="27">
        <v>13</v>
      </c>
      <c r="S12" s="27" t="s">
        <v>33</v>
      </c>
      <c r="T12" s="27">
        <v>3</v>
      </c>
      <c r="U12" s="30"/>
      <c r="V12" s="27" t="s">
        <v>39</v>
      </c>
      <c r="W12" s="28" t="str">
        <f t="shared" si="1"/>
        <v>○</v>
      </c>
      <c r="X12" s="27">
        <v>3</v>
      </c>
      <c r="Y12" s="27"/>
      <c r="Z12" s="27">
        <v>1</v>
      </c>
      <c r="AA12" s="47"/>
      <c r="AB12" s="27"/>
      <c r="AC12" s="28" t="str">
        <f t="shared" si="2"/>
        <v/>
      </c>
      <c r="AD12" s="27"/>
      <c r="AE12" s="27"/>
      <c r="AF12" s="27"/>
      <c r="AG12" s="30"/>
      <c r="AH12" s="27" t="s">
        <v>40</v>
      </c>
      <c r="AI12" s="28" t="str">
        <f t="shared" si="3"/>
        <v>○</v>
      </c>
      <c r="AJ12" s="27">
        <v>6</v>
      </c>
      <c r="AK12" s="27" t="s">
        <v>33</v>
      </c>
      <c r="AL12" s="27">
        <v>3</v>
      </c>
      <c r="AM12" s="30"/>
      <c r="AN12" s="27" t="s">
        <v>40</v>
      </c>
      <c r="AO12" s="28" t="str">
        <f>IF(AP12="", "", IF(AP12=AR12, "△", IF(AP12&gt;AR12, "○","●")))</f>
        <v>○</v>
      </c>
      <c r="AP12" s="27">
        <v>18</v>
      </c>
      <c r="AQ12" s="27" t="s">
        <v>33</v>
      </c>
      <c r="AR12" s="27">
        <v>0</v>
      </c>
      <c r="AS12" s="30"/>
      <c r="AT12" s="27" t="s">
        <v>41</v>
      </c>
      <c r="AU12" s="28" t="str">
        <f t="shared" si="4"/>
        <v>○</v>
      </c>
      <c r="AV12" s="27">
        <v>8</v>
      </c>
      <c r="AW12" s="27"/>
      <c r="AX12" s="27">
        <v>1</v>
      </c>
      <c r="AY12" s="30"/>
      <c r="AZ12" s="27"/>
      <c r="BA12" s="28" t="str">
        <f>IF(BB12="", "", IF(BB12=BD12, "△", IF(BB12&gt;BD12, "○","●")))</f>
        <v/>
      </c>
      <c r="BB12" s="27"/>
      <c r="BC12" s="27"/>
      <c r="BD12" s="27"/>
      <c r="BE12" s="30"/>
      <c r="BF12" s="27"/>
      <c r="BG12" s="28" t="str">
        <f>IF(BH12="", "", IF(BH12=BJ12, "△", IF(BH12&gt;BJ12, "○","●")))</f>
        <v/>
      </c>
      <c r="BH12" s="27"/>
      <c r="BI12" s="27"/>
      <c r="BJ12" s="27"/>
      <c r="BK12" s="30"/>
      <c r="BL12" s="27" t="s">
        <v>41</v>
      </c>
      <c r="BM12" s="28" t="str">
        <f>IF(BN12="", "", IF(BN12=BP12, "△", IF(BN12&gt;BP12, "○","●")))</f>
        <v>○</v>
      </c>
      <c r="BN12" s="27">
        <v>11</v>
      </c>
      <c r="BO12" s="27" t="s">
        <v>33</v>
      </c>
      <c r="BP12" s="27">
        <v>1</v>
      </c>
      <c r="BQ12" s="30"/>
      <c r="BR12" s="27"/>
      <c r="BS12" s="28" t="str">
        <f>IF(BT12="", "", IF(BT12=BV12, "△", IF(BT12&gt;BV12, "○","●")))</f>
        <v/>
      </c>
      <c r="BT12" s="27"/>
      <c r="BU12" s="27"/>
      <c r="BV12" s="27"/>
      <c r="BW12" s="30"/>
      <c r="BX12" s="30"/>
      <c r="BY12" s="987"/>
      <c r="BZ12" s="1519"/>
      <c r="CA12" s="1519"/>
      <c r="CB12" s="1519"/>
      <c r="CC12" s="1519"/>
      <c r="CD12" s="1519"/>
      <c r="CE12" s="1120"/>
      <c r="CF12" s="1070"/>
      <c r="CG12" s="1518"/>
      <c r="CH12" s="975"/>
      <c r="CI12" s="973"/>
      <c r="CJ12" s="18"/>
    </row>
    <row r="13" spans="1:89" ht="18.75" customHeight="1" x14ac:dyDescent="0.2">
      <c r="B13" s="1007"/>
      <c r="C13" s="1096"/>
      <c r="D13" s="27" t="s">
        <v>37</v>
      </c>
      <c r="E13" s="28" t="str">
        <f t="shared" si="5"/>
        <v>○</v>
      </c>
      <c r="F13" s="27">
        <v>14</v>
      </c>
      <c r="G13" s="27"/>
      <c r="H13" s="27">
        <v>0</v>
      </c>
      <c r="I13" s="47"/>
      <c r="J13" s="1000"/>
      <c r="K13" s="1001"/>
      <c r="L13" s="1001"/>
      <c r="M13" s="1001"/>
      <c r="N13" s="1001"/>
      <c r="O13" s="1002"/>
      <c r="P13" s="39" t="s">
        <v>42</v>
      </c>
      <c r="Q13" s="28" t="str">
        <f t="shared" si="0"/>
        <v>○</v>
      </c>
      <c r="R13" s="27">
        <v>7</v>
      </c>
      <c r="S13" s="36"/>
      <c r="T13" s="27">
        <v>0</v>
      </c>
      <c r="U13" s="30"/>
      <c r="V13" s="27" t="s">
        <v>43</v>
      </c>
      <c r="W13" s="28" t="str">
        <f t="shared" si="1"/>
        <v>○</v>
      </c>
      <c r="X13" s="27">
        <v>4</v>
      </c>
      <c r="Y13" s="27"/>
      <c r="Z13" s="27">
        <v>0</v>
      </c>
      <c r="AA13" s="47"/>
      <c r="AB13" s="27"/>
      <c r="AC13" s="28" t="str">
        <f t="shared" si="2"/>
        <v/>
      </c>
      <c r="AD13" s="27"/>
      <c r="AE13" s="27"/>
      <c r="AF13" s="27"/>
      <c r="AG13" s="30"/>
      <c r="AH13" s="27" t="s">
        <v>43</v>
      </c>
      <c r="AI13" s="28" t="str">
        <f t="shared" si="3"/>
        <v>○</v>
      </c>
      <c r="AJ13" s="27">
        <v>8</v>
      </c>
      <c r="AK13" s="27"/>
      <c r="AL13" s="27">
        <v>1</v>
      </c>
      <c r="AM13" s="30"/>
      <c r="AN13" s="27"/>
      <c r="AO13" s="28"/>
      <c r="AP13" s="27"/>
      <c r="AQ13" s="27"/>
      <c r="AR13" s="27"/>
      <c r="AS13" s="30"/>
      <c r="AT13" s="27" t="s">
        <v>42</v>
      </c>
      <c r="AU13" s="28" t="str">
        <f t="shared" si="4"/>
        <v>○</v>
      </c>
      <c r="AV13" s="27">
        <v>9</v>
      </c>
      <c r="AW13" s="27"/>
      <c r="AX13" s="27">
        <v>0</v>
      </c>
      <c r="AY13" s="30"/>
      <c r="AZ13" s="27"/>
      <c r="BA13" s="28"/>
      <c r="BB13" s="27"/>
      <c r="BC13" s="27"/>
      <c r="BD13" s="27"/>
      <c r="BE13" s="30"/>
      <c r="BF13" s="27"/>
      <c r="BG13" s="28"/>
      <c r="BH13" s="27"/>
      <c r="BI13" s="27"/>
      <c r="BJ13" s="27"/>
      <c r="BK13" s="30"/>
      <c r="BL13" s="27"/>
      <c r="BM13" s="28"/>
      <c r="BN13" s="27"/>
      <c r="BO13" s="27"/>
      <c r="BP13" s="27"/>
      <c r="BQ13" s="30"/>
      <c r="BR13" s="27"/>
      <c r="BS13" s="28"/>
      <c r="BT13" s="27"/>
      <c r="BU13" s="27"/>
      <c r="BV13" s="27"/>
      <c r="BW13" s="30"/>
      <c r="BX13" s="30"/>
      <c r="BY13" s="987"/>
      <c r="BZ13" s="1519"/>
      <c r="CA13" s="1519"/>
      <c r="CB13" s="1519"/>
      <c r="CC13" s="1519"/>
      <c r="CD13" s="1519"/>
      <c r="CE13" s="1120"/>
      <c r="CF13" s="1070"/>
      <c r="CG13" s="1518"/>
      <c r="CH13" s="975"/>
      <c r="CI13" s="973"/>
      <c r="CJ13" s="18"/>
    </row>
    <row r="14" spans="1:89" ht="18.75" customHeight="1" x14ac:dyDescent="0.2">
      <c r="B14" s="1008"/>
      <c r="C14" s="1096"/>
      <c r="D14" s="41"/>
      <c r="E14" s="42" t="str">
        <f t="shared" si="5"/>
        <v/>
      </c>
      <c r="F14" s="41"/>
      <c r="G14" s="41"/>
      <c r="H14" s="41"/>
      <c r="I14" s="43"/>
      <c r="J14" s="1003"/>
      <c r="K14" s="1004"/>
      <c r="L14" s="1004"/>
      <c r="M14" s="1004"/>
      <c r="N14" s="1004"/>
      <c r="O14" s="1005"/>
      <c r="P14" s="40"/>
      <c r="Q14" s="42" t="str">
        <f t="shared" si="0"/>
        <v/>
      </c>
      <c r="R14" s="41"/>
      <c r="S14" s="41"/>
      <c r="T14" s="41"/>
      <c r="U14" s="43"/>
      <c r="V14" s="41"/>
      <c r="W14" s="42" t="str">
        <f t="shared" si="1"/>
        <v/>
      </c>
      <c r="X14" s="41"/>
      <c r="Y14" s="41"/>
      <c r="Z14" s="41"/>
      <c r="AA14" s="43"/>
      <c r="AB14" s="41"/>
      <c r="AC14" s="42" t="str">
        <f t="shared" si="2"/>
        <v/>
      </c>
      <c r="AD14" s="41"/>
      <c r="AE14" s="41"/>
      <c r="AF14" s="41"/>
      <c r="AG14" s="43"/>
      <c r="AH14" s="41"/>
      <c r="AI14" s="42" t="str">
        <f t="shared" si="3"/>
        <v/>
      </c>
      <c r="AJ14" s="41"/>
      <c r="AK14" s="41"/>
      <c r="AL14" s="41"/>
      <c r="AM14" s="43"/>
      <c r="AN14" s="41"/>
      <c r="AO14" s="42" t="str">
        <f>IF(AP14="", "", IF(AP14=AR14, "△", IF(AP14&gt;AR14, "○","●")))</f>
        <v/>
      </c>
      <c r="AP14" s="41"/>
      <c r="AQ14" s="41"/>
      <c r="AR14" s="41"/>
      <c r="AS14" s="43"/>
      <c r="AT14" s="41"/>
      <c r="AU14" s="42" t="str">
        <f t="shared" si="4"/>
        <v/>
      </c>
      <c r="AV14" s="41"/>
      <c r="AW14" s="41"/>
      <c r="AX14" s="41"/>
      <c r="AY14" s="43"/>
      <c r="AZ14" s="41"/>
      <c r="BA14" s="42" t="str">
        <f>IF(BB14="", "", IF(BB14=BD14, "△", IF(BB14&gt;BD14, "○","●")))</f>
        <v/>
      </c>
      <c r="BB14" s="41"/>
      <c r="BC14" s="41"/>
      <c r="BD14" s="41"/>
      <c r="BE14" s="43"/>
      <c r="BF14" s="41"/>
      <c r="BG14" s="42" t="str">
        <f>IF(BH14="", "", IF(BH14=BJ14, "△", IF(BH14&gt;BJ14, "○","●")))</f>
        <v/>
      </c>
      <c r="BH14" s="41"/>
      <c r="BI14" s="41"/>
      <c r="BJ14" s="41"/>
      <c r="BK14" s="43"/>
      <c r="BL14" s="41"/>
      <c r="BM14" s="42" t="str">
        <f>IF(BN14="", "", IF(BN14=BP14, "△", IF(BN14&gt;BP14, "○","●")))</f>
        <v/>
      </c>
      <c r="BN14" s="41"/>
      <c r="BO14" s="41"/>
      <c r="BP14" s="41"/>
      <c r="BQ14" s="43"/>
      <c r="BR14" s="41"/>
      <c r="BS14" s="42" t="str">
        <f>IF(BT14="", "", IF(BT14=BV14, "△", IF(BT14&gt;BV14, "○","●")))</f>
        <v/>
      </c>
      <c r="BT14" s="41"/>
      <c r="BU14" s="41"/>
      <c r="BV14" s="41"/>
      <c r="BW14" s="43"/>
      <c r="BX14" s="30"/>
      <c r="BY14" s="987"/>
      <c r="BZ14" s="1519"/>
      <c r="CA14" s="1519"/>
      <c r="CB14" s="1519"/>
      <c r="CC14" s="1519"/>
      <c r="CD14" s="1519"/>
      <c r="CE14" s="1120"/>
      <c r="CF14" s="1071"/>
      <c r="CG14" s="1518"/>
      <c r="CH14" s="975"/>
      <c r="CI14" s="973"/>
      <c r="CJ14" s="18"/>
    </row>
    <row r="15" spans="1:89" ht="18.75" customHeight="1" x14ac:dyDescent="0.2">
      <c r="A15" s="48"/>
      <c r="B15" s="1126" t="s">
        <v>44</v>
      </c>
      <c r="C15" s="1096">
        <v>1</v>
      </c>
      <c r="D15" s="31" t="s">
        <v>45</v>
      </c>
      <c r="E15" s="28" t="str">
        <f t="shared" si="5"/>
        <v>●</v>
      </c>
      <c r="F15" s="27">
        <v>2</v>
      </c>
      <c r="G15" s="27"/>
      <c r="H15" s="29">
        <v>11</v>
      </c>
      <c r="I15" s="30"/>
      <c r="J15" s="49" t="s">
        <v>45</v>
      </c>
      <c r="K15" s="28" t="str">
        <f t="shared" ref="K15:K24" si="6">IF(L15="", "", IF(L15=N15, "△", IF(L15&gt;N15, "○","●")))</f>
        <v>●</v>
      </c>
      <c r="L15" s="27">
        <v>2</v>
      </c>
      <c r="M15" s="27"/>
      <c r="N15" s="29">
        <v>8</v>
      </c>
      <c r="O15" s="34" t="s">
        <v>46</v>
      </c>
      <c r="P15" s="1009" t="str">
        <f>IF(R15="", "", IF(R15=T15, "△", IF(R15&gt;T15, "○","●")))</f>
        <v/>
      </c>
      <c r="Q15" s="1010"/>
      <c r="R15" s="1010"/>
      <c r="S15" s="1010"/>
      <c r="T15" s="1010"/>
      <c r="U15" s="1011"/>
      <c r="V15" s="31" t="s">
        <v>47</v>
      </c>
      <c r="W15" s="28" t="str">
        <f t="shared" si="1"/>
        <v>●</v>
      </c>
      <c r="X15" s="50">
        <v>1</v>
      </c>
      <c r="Y15" s="50"/>
      <c r="Z15" s="29">
        <v>3</v>
      </c>
      <c r="AA15" s="34" t="s">
        <v>46</v>
      </c>
      <c r="AB15" s="27" t="s">
        <v>48</v>
      </c>
      <c r="AC15" s="28" t="str">
        <f t="shared" si="2"/>
        <v>△</v>
      </c>
      <c r="AD15" s="27">
        <v>8</v>
      </c>
      <c r="AE15" s="27"/>
      <c r="AF15" s="29">
        <v>8</v>
      </c>
      <c r="AG15" s="30"/>
      <c r="AH15" s="27" t="s">
        <v>48</v>
      </c>
      <c r="AI15" s="28" t="str">
        <f t="shared" si="3"/>
        <v>●</v>
      </c>
      <c r="AJ15" s="27">
        <v>2</v>
      </c>
      <c r="AK15" s="27" t="s">
        <v>46</v>
      </c>
      <c r="AL15" s="27">
        <v>8</v>
      </c>
      <c r="AM15" s="30"/>
      <c r="AN15" s="27" t="s">
        <v>49</v>
      </c>
      <c r="AO15" s="28" t="str">
        <f>IF(AP15="", "", IF(AP15=AR15, "△", IF(AP15&gt;AR15, "○","●")))</f>
        <v>○</v>
      </c>
      <c r="AP15" s="27">
        <v>3</v>
      </c>
      <c r="AQ15" s="27"/>
      <c r="AR15" s="29">
        <v>2</v>
      </c>
      <c r="AS15" s="34"/>
      <c r="AT15" s="29" t="s">
        <v>50</v>
      </c>
      <c r="AU15" s="51" t="str">
        <f t="shared" si="4"/>
        <v>○</v>
      </c>
      <c r="AV15" s="29">
        <v>9</v>
      </c>
      <c r="AW15" s="36" t="s">
        <v>46</v>
      </c>
      <c r="AX15" s="29">
        <v>3</v>
      </c>
      <c r="AY15" s="34"/>
      <c r="AZ15" s="31" t="s">
        <v>49</v>
      </c>
      <c r="BA15" s="28" t="str">
        <f>IF(BB15="", "", IF(BB15=BD15, "△", IF(BB15&gt;BD15, "○","●")))</f>
        <v>○</v>
      </c>
      <c r="BB15" s="27">
        <v>7</v>
      </c>
      <c r="BC15" s="52"/>
      <c r="BD15" s="29">
        <v>6</v>
      </c>
      <c r="BE15" s="30"/>
      <c r="BF15" s="27"/>
      <c r="BG15" s="28" t="str">
        <f>IF(BH15="", "", IF(BH15=BJ15, "△", IF(BH15&gt;BJ15, "○","●")))</f>
        <v/>
      </c>
      <c r="BH15" s="27"/>
      <c r="BI15" s="27"/>
      <c r="BJ15" s="27"/>
      <c r="BK15" s="30"/>
      <c r="BL15" s="31" t="s">
        <v>51</v>
      </c>
      <c r="BM15" s="28" t="str">
        <f>IF(BN15="", "", IF(BN15=BP15, "△", IF(BN15&gt;BP15, "○","●")))</f>
        <v>○</v>
      </c>
      <c r="BN15" s="27">
        <v>11</v>
      </c>
      <c r="BO15" s="27" t="s">
        <v>46</v>
      </c>
      <c r="BP15" s="27">
        <v>6</v>
      </c>
      <c r="BQ15" s="34"/>
      <c r="BR15" s="27" t="s">
        <v>51</v>
      </c>
      <c r="BS15" s="28" t="str">
        <f>IF(BT15="", "", IF(BT15=BV15, "△", IF(BT15&gt;BV15, "○","●")))</f>
        <v>○</v>
      </c>
      <c r="BT15" s="27">
        <v>16</v>
      </c>
      <c r="BU15" s="36"/>
      <c r="BV15" s="29">
        <v>2</v>
      </c>
      <c r="BW15" s="30"/>
      <c r="BX15" s="25"/>
      <c r="BY15" s="987">
        <f>BZ15+CA15+CB15</f>
        <v>20</v>
      </c>
      <c r="BZ15" s="1519">
        <f>COUNTIF(D15:BW18,"○")</f>
        <v>11</v>
      </c>
      <c r="CA15" s="1519">
        <f>COUNTIF(D15:BW18,"●")</f>
        <v>8</v>
      </c>
      <c r="CB15" s="1519">
        <f>COUNTIF(D15:BW18,"△")</f>
        <v>1</v>
      </c>
      <c r="CC15" s="1519">
        <f>SUM(R15:R18,F15:F18,L15:L18,X15:X18,BB15:BB18,BN15:BN18,AV15:AV18,AD15:AD18,AP15:AP18,BT15:BT18,AJ15:AJ18,BH15:BH18)</f>
        <v>121</v>
      </c>
      <c r="CD15" s="1519">
        <f>SUM(T15:T18,H15:H18,N15:N18,Z15:Z18,BD15:BD18,BP15:BP18,AX15:AX18,AF15:AF18,AR15:AR18,BV15:BV18,AL15:AL18,BJ15:BJ18)</f>
        <v>119</v>
      </c>
      <c r="CE15" s="1119">
        <f>SUM(CC15-CD15)</f>
        <v>2</v>
      </c>
      <c r="CF15" s="1069" t="str">
        <f>B15</f>
        <v>白鳥シルバー
スターズ</v>
      </c>
      <c r="CG15" s="1518">
        <f>BZ15/(BY15-CB15)</f>
        <v>0.57894736842105265</v>
      </c>
      <c r="CH15" s="974">
        <f>(BZ15*2)+(CB15*1)</f>
        <v>23</v>
      </c>
      <c r="CI15" s="973">
        <f>IF(ISBLANK(CH15),"",RANK(CH15,$CH$7:$CH$54))</f>
        <v>3</v>
      </c>
      <c r="CJ15" s="18"/>
      <c r="CK15" s="18"/>
    </row>
    <row r="16" spans="1:89" ht="18.75" customHeight="1" x14ac:dyDescent="0.2">
      <c r="A16" s="48"/>
      <c r="B16" s="1148"/>
      <c r="C16" s="1096"/>
      <c r="D16" s="31" t="s">
        <v>50</v>
      </c>
      <c r="E16" s="28" t="str">
        <f t="shared" si="5"/>
        <v>●</v>
      </c>
      <c r="F16" s="27">
        <v>3</v>
      </c>
      <c r="G16" s="27"/>
      <c r="H16" s="27">
        <v>7</v>
      </c>
      <c r="I16" s="30" t="s">
        <v>46</v>
      </c>
      <c r="J16" s="31" t="s">
        <v>52</v>
      </c>
      <c r="K16" s="28" t="str">
        <f t="shared" si="6"/>
        <v>●</v>
      </c>
      <c r="L16" s="27">
        <v>3</v>
      </c>
      <c r="M16" s="27"/>
      <c r="N16" s="27">
        <v>13</v>
      </c>
      <c r="O16" s="30" t="s">
        <v>46</v>
      </c>
      <c r="P16" s="1000"/>
      <c r="Q16" s="1001"/>
      <c r="R16" s="1001"/>
      <c r="S16" s="1001"/>
      <c r="T16" s="1001"/>
      <c r="U16" s="1002"/>
      <c r="V16" s="31" t="s">
        <v>52</v>
      </c>
      <c r="W16" s="28" t="str">
        <f t="shared" si="1"/>
        <v>○</v>
      </c>
      <c r="X16" s="27">
        <v>11</v>
      </c>
      <c r="Y16" s="36"/>
      <c r="Z16" s="27">
        <v>10</v>
      </c>
      <c r="AA16" s="30"/>
      <c r="AB16" s="27" t="s">
        <v>47</v>
      </c>
      <c r="AC16" s="28" t="str">
        <f t="shared" si="2"/>
        <v>○</v>
      </c>
      <c r="AD16" s="27">
        <v>7</v>
      </c>
      <c r="AE16" s="27" t="s">
        <v>46</v>
      </c>
      <c r="AF16" s="27">
        <v>3</v>
      </c>
      <c r="AG16" s="30"/>
      <c r="AH16" s="27"/>
      <c r="AI16" s="28" t="str">
        <f t="shared" si="3"/>
        <v/>
      </c>
      <c r="AJ16" s="27"/>
      <c r="AK16" s="27"/>
      <c r="AL16" s="27"/>
      <c r="AM16" s="30"/>
      <c r="AN16" s="27" t="s">
        <v>53</v>
      </c>
      <c r="AO16" s="28" t="str">
        <f>IF(AP16="", "", IF(AP16=AR16, "△", IF(AP16&gt;AR16, "○","●")))</f>
        <v>○</v>
      </c>
      <c r="AP16" s="27">
        <v>7</v>
      </c>
      <c r="AQ16" s="27" t="s">
        <v>46</v>
      </c>
      <c r="AR16" s="27">
        <v>4</v>
      </c>
      <c r="AS16" s="30"/>
      <c r="AT16" s="27"/>
      <c r="AU16" s="28" t="str">
        <f t="shared" si="4"/>
        <v/>
      </c>
      <c r="AV16" s="27"/>
      <c r="AW16" s="27"/>
      <c r="AX16" s="27"/>
      <c r="AY16" s="30"/>
      <c r="AZ16" s="31" t="s">
        <v>53</v>
      </c>
      <c r="BA16" s="28" t="str">
        <f>IF(BB16="", "", IF(BB16=BD16, "△", IF(BB16&gt;BD16, "○","●")))</f>
        <v>○</v>
      </c>
      <c r="BB16" s="27">
        <v>6</v>
      </c>
      <c r="BC16" s="36" t="s">
        <v>46</v>
      </c>
      <c r="BD16" s="27">
        <v>0</v>
      </c>
      <c r="BE16" s="30"/>
      <c r="BF16" s="27"/>
      <c r="BG16" s="28" t="str">
        <f>IF(BH16="", "", IF(BH16=BJ16, "△", IF(BH16&gt;BJ16, "○","●")))</f>
        <v/>
      </c>
      <c r="BH16" s="27"/>
      <c r="BI16" s="27"/>
      <c r="BJ16" s="27"/>
      <c r="BK16" s="30"/>
      <c r="BL16" s="27"/>
      <c r="BM16" s="28" t="str">
        <f>IF(BN16="", "", IF(BN16=BP16, "△", IF(BN16&gt;BP16, "○","●")))</f>
        <v/>
      </c>
      <c r="BN16" s="27"/>
      <c r="BO16" s="27"/>
      <c r="BP16" s="27"/>
      <c r="BQ16" s="30"/>
      <c r="BR16" s="27" t="s">
        <v>54</v>
      </c>
      <c r="BS16" s="28" t="str">
        <f>IF(BT16="", "", IF(BT16=BV16, "△", IF(BT16&gt;BV16, "○","●")))</f>
        <v>○</v>
      </c>
      <c r="BT16" s="27">
        <v>9</v>
      </c>
      <c r="BU16" s="36" t="s">
        <v>46</v>
      </c>
      <c r="BV16" s="27">
        <v>6</v>
      </c>
      <c r="BW16" s="30"/>
      <c r="BX16" s="25"/>
      <c r="BY16" s="987"/>
      <c r="BZ16" s="1519"/>
      <c r="CA16" s="1519"/>
      <c r="CB16" s="1519"/>
      <c r="CC16" s="1519"/>
      <c r="CD16" s="1519"/>
      <c r="CE16" s="1120"/>
      <c r="CF16" s="1070"/>
      <c r="CG16" s="1518"/>
      <c r="CH16" s="975"/>
      <c r="CI16" s="973"/>
      <c r="CJ16" s="18"/>
      <c r="CK16" s="18"/>
    </row>
    <row r="17" spans="1:89" ht="18.75" customHeight="1" x14ac:dyDescent="0.2">
      <c r="A17" s="48"/>
      <c r="B17" s="1148"/>
      <c r="C17" s="1096"/>
      <c r="D17" s="31" t="s">
        <v>55</v>
      </c>
      <c r="E17" s="28" t="str">
        <f t="shared" si="5"/>
        <v>○</v>
      </c>
      <c r="F17" s="27">
        <v>7</v>
      </c>
      <c r="G17" s="27"/>
      <c r="H17" s="27">
        <v>0</v>
      </c>
      <c r="I17" s="30"/>
      <c r="J17" s="31" t="s">
        <v>56</v>
      </c>
      <c r="K17" s="28" t="str">
        <f t="shared" si="6"/>
        <v>●</v>
      </c>
      <c r="L17" s="27">
        <v>0</v>
      </c>
      <c r="M17" s="27"/>
      <c r="N17" s="27">
        <v>7</v>
      </c>
      <c r="O17" s="47"/>
      <c r="P17" s="1000"/>
      <c r="Q17" s="1001"/>
      <c r="R17" s="1001"/>
      <c r="S17" s="1001"/>
      <c r="T17" s="1001"/>
      <c r="U17" s="1002"/>
      <c r="V17" s="31" t="s">
        <v>56</v>
      </c>
      <c r="W17" s="28" t="str">
        <f t="shared" si="1"/>
        <v>●</v>
      </c>
      <c r="X17" s="27">
        <v>7</v>
      </c>
      <c r="Y17" s="36"/>
      <c r="Z17" s="27">
        <v>12</v>
      </c>
      <c r="AA17" s="30"/>
      <c r="AB17" s="27"/>
      <c r="AC17" s="28"/>
      <c r="AD17" s="27"/>
      <c r="AE17" s="27"/>
      <c r="AF17" s="27"/>
      <c r="AG17" s="30"/>
      <c r="AH17" s="27"/>
      <c r="AI17" s="28"/>
      <c r="AJ17" s="27"/>
      <c r="AK17" s="27"/>
      <c r="AL17" s="27"/>
      <c r="AM17" s="30"/>
      <c r="AN17" s="27"/>
      <c r="AO17" s="28"/>
      <c r="AP17" s="27"/>
      <c r="AQ17" s="27"/>
      <c r="AR17" s="27"/>
      <c r="AS17" s="30"/>
      <c r="AT17" s="27"/>
      <c r="AU17" s="28"/>
      <c r="AV17" s="27"/>
      <c r="AW17" s="27"/>
      <c r="AX17" s="27"/>
      <c r="AY17" s="30"/>
      <c r="AZ17" s="31"/>
      <c r="BA17" s="28"/>
      <c r="BB17" s="27"/>
      <c r="BC17" s="36"/>
      <c r="BD17" s="27"/>
      <c r="BE17" s="30"/>
      <c r="BF17" s="27"/>
      <c r="BG17" s="28"/>
      <c r="BH17" s="27"/>
      <c r="BI17" s="27"/>
      <c r="BJ17" s="27"/>
      <c r="BK17" s="30"/>
      <c r="BL17" s="27"/>
      <c r="BM17" s="28"/>
      <c r="BN17" s="27"/>
      <c r="BO17" s="27"/>
      <c r="BP17" s="27"/>
      <c r="BQ17" s="30"/>
      <c r="BR17" s="27"/>
      <c r="BS17" s="28"/>
      <c r="BT17" s="27"/>
      <c r="BU17" s="36"/>
      <c r="BV17" s="27"/>
      <c r="BW17" s="30"/>
      <c r="BX17" s="25"/>
      <c r="BY17" s="987"/>
      <c r="BZ17" s="1519"/>
      <c r="CA17" s="1519"/>
      <c r="CB17" s="1519"/>
      <c r="CC17" s="1519"/>
      <c r="CD17" s="1519"/>
      <c r="CE17" s="1120"/>
      <c r="CF17" s="1070"/>
      <c r="CG17" s="1518"/>
      <c r="CH17" s="975"/>
      <c r="CI17" s="973"/>
      <c r="CJ17" s="18"/>
      <c r="CK17" s="18"/>
    </row>
    <row r="18" spans="1:89" ht="18.75" customHeight="1" x14ac:dyDescent="0.2">
      <c r="A18" s="48"/>
      <c r="B18" s="1125"/>
      <c r="C18" s="1096"/>
      <c r="D18" s="53"/>
      <c r="E18" s="42" t="str">
        <f t="shared" si="5"/>
        <v/>
      </c>
      <c r="F18" s="41"/>
      <c r="G18" s="41"/>
      <c r="H18" s="41"/>
      <c r="I18" s="43"/>
      <c r="J18" s="53"/>
      <c r="K18" s="42" t="str">
        <f t="shared" si="6"/>
        <v/>
      </c>
      <c r="L18" s="41"/>
      <c r="M18" s="41"/>
      <c r="N18" s="41"/>
      <c r="O18" s="43"/>
      <c r="P18" s="1003"/>
      <c r="Q18" s="1004"/>
      <c r="R18" s="1004"/>
      <c r="S18" s="1004"/>
      <c r="T18" s="1004"/>
      <c r="U18" s="1005"/>
      <c r="V18" s="53"/>
      <c r="W18" s="42" t="str">
        <f t="shared" si="1"/>
        <v/>
      </c>
      <c r="X18" s="41"/>
      <c r="Y18" s="41"/>
      <c r="Z18" s="41"/>
      <c r="AA18" s="43"/>
      <c r="AB18" s="41"/>
      <c r="AC18" s="42" t="str">
        <f>IF(AD18="", "", IF(AD18=AF18, "△", IF(AD18&gt;AF18, "○","●")))</f>
        <v/>
      </c>
      <c r="AD18" s="41"/>
      <c r="AE18" s="41"/>
      <c r="AF18" s="41"/>
      <c r="AG18" s="43"/>
      <c r="AH18" s="41"/>
      <c r="AI18" s="42" t="str">
        <f>IF(AJ18="", "", IF(AJ18=AL18, "△", IF(AJ18&gt;AL18, "○","●")))</f>
        <v/>
      </c>
      <c r="AJ18" s="41"/>
      <c r="AK18" s="41"/>
      <c r="AL18" s="41"/>
      <c r="AM18" s="43"/>
      <c r="AN18" s="41"/>
      <c r="AO18" s="42" t="str">
        <f>IF(AP18="", "", IF(AP18=AR18, "△", IF(AP18&gt;AR18, "○","●")))</f>
        <v/>
      </c>
      <c r="AP18" s="41"/>
      <c r="AQ18" s="41"/>
      <c r="AR18" s="41"/>
      <c r="AS18" s="43"/>
      <c r="AT18" s="41"/>
      <c r="AU18" s="42" t="str">
        <f t="shared" ref="AU18:AU24" si="7">IF(AV18="", "", IF(AV18=AX18, "△", IF(AV18&gt;AX18, "○","●")))</f>
        <v/>
      </c>
      <c r="AV18" s="41"/>
      <c r="AW18" s="41"/>
      <c r="AX18" s="41"/>
      <c r="AY18" s="43"/>
      <c r="AZ18" s="53"/>
      <c r="BA18" s="42" t="str">
        <f>IF(BB18="", "", IF(BB18=BD18, "△", IF(BB18&gt;BD18, "○","●")))</f>
        <v/>
      </c>
      <c r="BB18" s="41"/>
      <c r="BC18" s="41"/>
      <c r="BD18" s="41"/>
      <c r="BE18" s="43"/>
      <c r="BF18" s="41"/>
      <c r="BG18" s="42" t="str">
        <f>IF(BH18="", "", IF(BH18=BJ18, "△", IF(BH18&gt;BJ18, "○","●")))</f>
        <v/>
      </c>
      <c r="BH18" s="41"/>
      <c r="BI18" s="41"/>
      <c r="BJ18" s="41"/>
      <c r="BK18" s="43"/>
      <c r="BL18" s="41"/>
      <c r="BM18" s="42" t="str">
        <f>IF(BN18="", "", IF(BN18=BP18, "△", IF(BN18&gt;BP18, "○","●")))</f>
        <v/>
      </c>
      <c r="BN18" s="41"/>
      <c r="BO18" s="41"/>
      <c r="BP18" s="41"/>
      <c r="BQ18" s="43"/>
      <c r="BR18" s="41"/>
      <c r="BS18" s="42" t="str">
        <f>IF(BT18="", "", IF(BT18=BV18, "△", IF(BT18&gt;BV18, "○","●")))</f>
        <v/>
      </c>
      <c r="BT18" s="41"/>
      <c r="BU18" s="41"/>
      <c r="BV18" s="41"/>
      <c r="BW18" s="43"/>
      <c r="BX18" s="25"/>
      <c r="BY18" s="987"/>
      <c r="BZ18" s="1519"/>
      <c r="CA18" s="1519"/>
      <c r="CB18" s="1519"/>
      <c r="CC18" s="1519"/>
      <c r="CD18" s="1519"/>
      <c r="CE18" s="1120"/>
      <c r="CF18" s="1071"/>
      <c r="CG18" s="1518"/>
      <c r="CH18" s="975"/>
      <c r="CI18" s="973"/>
      <c r="CJ18" s="18"/>
      <c r="CK18" s="18"/>
    </row>
    <row r="19" spans="1:89" ht="18.75" customHeight="1" x14ac:dyDescent="0.2">
      <c r="B19" s="1037" t="s">
        <v>57</v>
      </c>
      <c r="C19" s="1014">
        <v>4</v>
      </c>
      <c r="D19" s="32" t="s">
        <v>58</v>
      </c>
      <c r="E19" s="28" t="str">
        <f t="shared" si="5"/>
        <v>●</v>
      </c>
      <c r="F19" s="32">
        <v>1</v>
      </c>
      <c r="G19" s="27"/>
      <c r="H19" s="32">
        <v>9</v>
      </c>
      <c r="I19" s="37" t="s">
        <v>59</v>
      </c>
      <c r="J19" s="27" t="s">
        <v>60</v>
      </c>
      <c r="K19" s="28" t="str">
        <f t="shared" si="6"/>
        <v>●</v>
      </c>
      <c r="L19" s="27">
        <v>7</v>
      </c>
      <c r="M19" s="27"/>
      <c r="N19" s="27">
        <v>11</v>
      </c>
      <c r="O19" s="30"/>
      <c r="P19" s="31" t="s">
        <v>61</v>
      </c>
      <c r="Q19" s="28" t="str">
        <f t="shared" ref="Q19:Q24" si="8">IF(R19="", "", IF(R19=T19, "△", IF(R19&gt;T19, "○","●")))</f>
        <v>○</v>
      </c>
      <c r="R19" s="27">
        <v>3</v>
      </c>
      <c r="S19" s="27" t="s">
        <v>59</v>
      </c>
      <c r="T19" s="27">
        <v>1</v>
      </c>
      <c r="U19" s="30"/>
      <c r="V19" s="1009" t="str">
        <f>IF(X19="", "", IF(X19=Z19, "△", IF(X19&gt;Z19, "○","●")))</f>
        <v/>
      </c>
      <c r="W19" s="1010"/>
      <c r="X19" s="1010"/>
      <c r="Y19" s="1010"/>
      <c r="Z19" s="1010"/>
      <c r="AA19" s="1011"/>
      <c r="AB19" s="27" t="s">
        <v>62</v>
      </c>
      <c r="AC19" s="28" t="str">
        <f>IF(AD19="", "", IF(AD19=AF19, "△", IF(AD19&gt;AF19, "○","●")))</f>
        <v>●</v>
      </c>
      <c r="AD19" s="32">
        <v>3</v>
      </c>
      <c r="AE19" s="27"/>
      <c r="AF19" s="32">
        <v>7</v>
      </c>
      <c r="AG19" s="37"/>
      <c r="AH19" s="54" t="s">
        <v>58</v>
      </c>
      <c r="AI19" s="28" t="str">
        <f>IF(AJ19="", "", IF(AJ19=AL19, "△", IF(AJ19&gt;AL19, "○","●")))</f>
        <v>○</v>
      </c>
      <c r="AJ19" s="27">
        <v>9</v>
      </c>
      <c r="AK19" s="27"/>
      <c r="AL19" s="27">
        <v>2</v>
      </c>
      <c r="AM19" s="30"/>
      <c r="AN19" s="32" t="s">
        <v>63</v>
      </c>
      <c r="AO19" s="28" t="str">
        <f>IF(AP19="", "", IF(AP19=AR19, "△", IF(AP19&gt;AR19, "○","●")))</f>
        <v>○</v>
      </c>
      <c r="AP19" s="27">
        <v>7</v>
      </c>
      <c r="AQ19" s="36"/>
      <c r="AR19" s="27">
        <v>4</v>
      </c>
      <c r="AS19" s="27"/>
      <c r="AT19" s="55" t="s">
        <v>62</v>
      </c>
      <c r="AU19" s="28" t="str">
        <f t="shared" si="7"/>
        <v>●</v>
      </c>
      <c r="AV19" s="32">
        <v>3</v>
      </c>
      <c r="AW19" s="36"/>
      <c r="AX19" s="32">
        <v>5</v>
      </c>
      <c r="AY19" s="36"/>
      <c r="AZ19" s="55" t="s">
        <v>60</v>
      </c>
      <c r="BA19" s="28" t="str">
        <f>IF(BB19="", "", IF(BB19=BD19, "△", IF(BB19&gt;BD19, "○","●")))</f>
        <v>○</v>
      </c>
      <c r="BB19" s="27">
        <v>12</v>
      </c>
      <c r="BC19" s="36" t="s">
        <v>59</v>
      </c>
      <c r="BD19" s="27">
        <v>7</v>
      </c>
      <c r="BE19" s="30"/>
      <c r="BF19" s="27"/>
      <c r="BG19" s="28" t="str">
        <f>IF(BH19="", "", IF(BH19=BJ19, "△", IF(BH19&gt;BJ19, "○","●")))</f>
        <v/>
      </c>
      <c r="BH19" s="27"/>
      <c r="BI19" s="27"/>
      <c r="BJ19" s="27"/>
      <c r="BK19" s="30"/>
      <c r="BL19" s="32"/>
      <c r="BM19" s="28" t="str">
        <f>IF(BN19="", "", IF(BN19=BP19, "△", IF(BN19&gt;BP19, "○","●")))</f>
        <v/>
      </c>
      <c r="BN19" s="32"/>
      <c r="BO19" s="36"/>
      <c r="BP19" s="32"/>
      <c r="BQ19" s="37"/>
      <c r="BR19" s="56" t="s">
        <v>63</v>
      </c>
      <c r="BS19" s="28" t="str">
        <f>IF(BT19="", "", IF(BT19=BV19, "△", IF(BT19&gt;BV19, "○","●")))</f>
        <v>○</v>
      </c>
      <c r="BT19" s="27">
        <v>16</v>
      </c>
      <c r="BU19" s="27"/>
      <c r="BV19" s="27">
        <v>6</v>
      </c>
      <c r="BW19" s="30"/>
      <c r="BX19" s="38"/>
      <c r="BY19" s="987">
        <f>BZ19+CA19+CB19</f>
        <v>18</v>
      </c>
      <c r="BZ19" s="1519">
        <f>COUNTIF(D19:BW22,"○")</f>
        <v>9</v>
      </c>
      <c r="CA19" s="1519">
        <f>COUNTIF(D19:BW22,"●")</f>
        <v>8</v>
      </c>
      <c r="CB19" s="1519">
        <f>COUNTIF(D19:BW22,"△")</f>
        <v>1</v>
      </c>
      <c r="CC19" s="1519">
        <f>SUM(R19:R22,F19:F22,L19:L22,X19:X22,BB19:BB22,BN19:BN22,AV19:AV22,AD19:AD22,AP19:AP22,BT19:BT22,AJ19:AJ22,BH19:BH22)</f>
        <v>125</v>
      </c>
      <c r="CD19" s="1519">
        <f>SUM(T19:T22,H19:H22,N19:N22,Z19:Z22,BD19:BD22,BP19:BP22,AX19:AX22,AF19:AF22,AR19:AR22,BV19:BV22,AL19:AL22,BJ19:BJ22)</f>
        <v>104</v>
      </c>
      <c r="CE19" s="1119">
        <f>SUM(CC19-CD19)</f>
        <v>21</v>
      </c>
      <c r="CF19" s="1069" t="str">
        <f>B19</f>
        <v>シニア
高山宝生閣</v>
      </c>
      <c r="CG19" s="1518">
        <f>BZ19/(BY19-CB19)</f>
        <v>0.52941176470588236</v>
      </c>
      <c r="CH19" s="974">
        <f>(BZ19*2)+(CB19*1)</f>
        <v>19</v>
      </c>
      <c r="CI19" s="973">
        <f>IF(ISBLANK(CH19),"",RANK(CH19,$CH$7:$CH$54))</f>
        <v>4</v>
      </c>
    </row>
    <row r="20" spans="1:89" ht="18.75" customHeight="1" x14ac:dyDescent="0.2">
      <c r="B20" s="1038"/>
      <c r="C20" s="1157"/>
      <c r="D20" s="56" t="s">
        <v>64</v>
      </c>
      <c r="E20" s="28" t="str">
        <f t="shared" si="5"/>
        <v>●</v>
      </c>
      <c r="F20" s="32">
        <v>2</v>
      </c>
      <c r="G20" s="32"/>
      <c r="H20" s="32">
        <v>10</v>
      </c>
      <c r="I20" s="37"/>
      <c r="J20" s="35" t="s">
        <v>61</v>
      </c>
      <c r="K20" s="28" t="str">
        <f t="shared" si="6"/>
        <v>●</v>
      </c>
      <c r="L20" s="27">
        <v>1</v>
      </c>
      <c r="M20" s="36"/>
      <c r="N20" s="27">
        <v>3</v>
      </c>
      <c r="O20" s="30"/>
      <c r="P20" s="31" t="s">
        <v>64</v>
      </c>
      <c r="Q20" s="28" t="str">
        <f t="shared" si="8"/>
        <v>●</v>
      </c>
      <c r="R20" s="27">
        <v>10</v>
      </c>
      <c r="S20" s="27"/>
      <c r="T20" s="27">
        <v>11</v>
      </c>
      <c r="U20" s="36"/>
      <c r="V20" s="1000"/>
      <c r="W20" s="1001"/>
      <c r="X20" s="1001"/>
      <c r="Y20" s="1001"/>
      <c r="Z20" s="1001"/>
      <c r="AA20" s="1002"/>
      <c r="AB20" s="27"/>
      <c r="AC20" s="28" t="str">
        <f>IF(AD20="", "", IF(AD20=AF20, "△", IF(AD20&gt;AF20, "○","●")))</f>
        <v/>
      </c>
      <c r="AD20" s="32"/>
      <c r="AE20" s="32"/>
      <c r="AF20" s="32"/>
      <c r="AG20" s="37"/>
      <c r="AH20" s="32" t="s">
        <v>65</v>
      </c>
      <c r="AI20" s="28" t="str">
        <f>IF(AJ20="", "", IF(AJ20=AL20, "△", IF(AJ20&gt;AL20, "○","●")))</f>
        <v>○</v>
      </c>
      <c r="AJ20" s="27">
        <v>10</v>
      </c>
      <c r="AK20" s="27"/>
      <c r="AL20" s="27">
        <v>3</v>
      </c>
      <c r="AM20" s="30"/>
      <c r="AN20" s="32" t="s">
        <v>66</v>
      </c>
      <c r="AO20" s="28" t="str">
        <f>IF(AP20="", "", IF(AP20=AR20, "△", IF(AP20&gt;AR20, "○","●")))</f>
        <v>○</v>
      </c>
      <c r="AP20" s="27">
        <v>11</v>
      </c>
      <c r="AQ20" s="27"/>
      <c r="AR20" s="27">
        <v>7</v>
      </c>
      <c r="AS20" s="30"/>
      <c r="AT20" s="27" t="s">
        <v>66</v>
      </c>
      <c r="AU20" s="28" t="str">
        <f t="shared" si="7"/>
        <v>○</v>
      </c>
      <c r="AV20" s="32">
        <v>15</v>
      </c>
      <c r="AW20" s="32"/>
      <c r="AX20" s="32">
        <v>4</v>
      </c>
      <c r="AY20" s="37"/>
      <c r="AZ20" s="27"/>
      <c r="BA20" s="28" t="str">
        <f>IF(BB20="", "", IF(BB20=BD20, "△", IF(BB20&gt;BD20, "○","●")))</f>
        <v/>
      </c>
      <c r="BB20" s="27"/>
      <c r="BC20" s="36"/>
      <c r="BD20" s="27"/>
      <c r="BE20" s="30"/>
      <c r="BF20" s="27"/>
      <c r="BG20" s="28" t="str">
        <f>IF(BH20="", "", IF(BH20=BJ20, "△", IF(BH20&gt;BJ20, "○","●")))</f>
        <v/>
      </c>
      <c r="BH20" s="27"/>
      <c r="BI20" s="27"/>
      <c r="BJ20" s="27"/>
      <c r="BK20" s="30"/>
      <c r="BL20" s="32"/>
      <c r="BM20" s="28" t="str">
        <f>IF(BN20="", "", IF(BN20=BP20, "△", IF(BN20&gt;BP20, "○","●")))</f>
        <v/>
      </c>
      <c r="BN20" s="32"/>
      <c r="BO20" s="32"/>
      <c r="BP20" s="32"/>
      <c r="BQ20" s="37"/>
      <c r="BR20" s="32"/>
      <c r="BS20" s="28" t="str">
        <f>IF(BT20="", "", IF(BT20=BV20, "△", IF(BT20&gt;BV20, "○","●")))</f>
        <v/>
      </c>
      <c r="BT20" s="27"/>
      <c r="BU20" s="27"/>
      <c r="BV20" s="27"/>
      <c r="BW20" s="30"/>
      <c r="BX20" s="38"/>
      <c r="BY20" s="987"/>
      <c r="BZ20" s="1519"/>
      <c r="CA20" s="1519"/>
      <c r="CB20" s="1519"/>
      <c r="CC20" s="1519"/>
      <c r="CD20" s="1519"/>
      <c r="CE20" s="1120"/>
      <c r="CF20" s="1070"/>
      <c r="CG20" s="1518"/>
      <c r="CH20" s="975"/>
      <c r="CI20" s="973"/>
    </row>
    <row r="21" spans="1:89" ht="18.75" customHeight="1" x14ac:dyDescent="0.2">
      <c r="B21" s="1038"/>
      <c r="C21" s="1157"/>
      <c r="D21" s="32"/>
      <c r="E21" s="28"/>
      <c r="F21" s="32"/>
      <c r="G21" s="32"/>
      <c r="H21" s="32"/>
      <c r="I21" s="37"/>
      <c r="J21" s="27" t="s">
        <v>65</v>
      </c>
      <c r="K21" s="28" t="str">
        <f t="shared" si="6"/>
        <v>●</v>
      </c>
      <c r="L21" s="27">
        <v>0</v>
      </c>
      <c r="M21" s="36"/>
      <c r="N21" s="27">
        <v>4</v>
      </c>
      <c r="O21" s="30"/>
      <c r="P21" s="31" t="s">
        <v>67</v>
      </c>
      <c r="Q21" s="28" t="str">
        <f t="shared" si="8"/>
        <v>○</v>
      </c>
      <c r="R21" s="27">
        <v>12</v>
      </c>
      <c r="S21" s="27"/>
      <c r="T21" s="27">
        <v>7</v>
      </c>
      <c r="U21" s="36"/>
      <c r="V21" s="1000"/>
      <c r="W21" s="1001"/>
      <c r="X21" s="1001"/>
      <c r="Y21" s="1001"/>
      <c r="Z21" s="1001"/>
      <c r="AA21" s="1002"/>
      <c r="AB21" s="27"/>
      <c r="AC21" s="28"/>
      <c r="AD21" s="32"/>
      <c r="AE21" s="32"/>
      <c r="AF21" s="32"/>
      <c r="AG21" s="37"/>
      <c r="AH21" s="32"/>
      <c r="AI21" s="28"/>
      <c r="AJ21" s="27"/>
      <c r="AK21" s="27"/>
      <c r="AL21" s="27"/>
      <c r="AM21" s="30"/>
      <c r="AN21" s="32"/>
      <c r="AO21" s="28"/>
      <c r="AP21" s="27"/>
      <c r="AQ21" s="27"/>
      <c r="AR21" s="27"/>
      <c r="AS21" s="30"/>
      <c r="AT21" s="27" t="s">
        <v>67</v>
      </c>
      <c r="AU21" s="28" t="str">
        <f t="shared" si="7"/>
        <v>△</v>
      </c>
      <c r="AV21" s="32">
        <v>3</v>
      </c>
      <c r="AW21" s="32"/>
      <c r="AX21" s="32">
        <v>3</v>
      </c>
      <c r="AY21" s="37"/>
      <c r="AZ21" s="27"/>
      <c r="BA21" s="28"/>
      <c r="BB21" s="27"/>
      <c r="BC21" s="36"/>
      <c r="BD21" s="27"/>
      <c r="BE21" s="30"/>
      <c r="BF21" s="27"/>
      <c r="BG21" s="28"/>
      <c r="BH21" s="27"/>
      <c r="BI21" s="27"/>
      <c r="BJ21" s="27"/>
      <c r="BK21" s="30"/>
      <c r="BL21" s="32"/>
      <c r="BM21" s="28"/>
      <c r="BN21" s="32"/>
      <c r="BO21" s="32"/>
      <c r="BP21" s="32"/>
      <c r="BQ21" s="37"/>
      <c r="BR21" s="32"/>
      <c r="BS21" s="28"/>
      <c r="BT21" s="27"/>
      <c r="BU21" s="27"/>
      <c r="BV21" s="27"/>
      <c r="BW21" s="30"/>
      <c r="BX21" s="38"/>
      <c r="BY21" s="987"/>
      <c r="BZ21" s="1519"/>
      <c r="CA21" s="1519"/>
      <c r="CB21" s="1519"/>
      <c r="CC21" s="1519"/>
      <c r="CD21" s="1519"/>
      <c r="CE21" s="1120"/>
      <c r="CF21" s="1070"/>
      <c r="CG21" s="1518"/>
      <c r="CH21" s="975"/>
      <c r="CI21" s="973"/>
    </row>
    <row r="22" spans="1:89" ht="18.75" customHeight="1" x14ac:dyDescent="0.2">
      <c r="B22" s="1039"/>
      <c r="C22" s="1157"/>
      <c r="D22" s="44"/>
      <c r="E22" s="42" t="str">
        <f>IF(F22="", "", IF(F22=H22, "△", IF(F22&gt;H22, "○","●")))</f>
        <v/>
      </c>
      <c r="F22" s="44"/>
      <c r="G22" s="44"/>
      <c r="H22" s="44"/>
      <c r="I22" s="45"/>
      <c r="J22" s="41"/>
      <c r="K22" s="42" t="str">
        <f t="shared" si="6"/>
        <v/>
      </c>
      <c r="L22" s="41"/>
      <c r="M22" s="41"/>
      <c r="N22" s="41"/>
      <c r="O22" s="43"/>
      <c r="P22" s="40"/>
      <c r="Q22" s="42" t="str">
        <f t="shared" si="8"/>
        <v/>
      </c>
      <c r="R22" s="41"/>
      <c r="S22" s="41"/>
      <c r="T22" s="41"/>
      <c r="U22" s="43"/>
      <c r="V22" s="1003"/>
      <c r="W22" s="1004"/>
      <c r="X22" s="1004"/>
      <c r="Y22" s="1004"/>
      <c r="Z22" s="1004"/>
      <c r="AA22" s="1005"/>
      <c r="AB22" s="41"/>
      <c r="AC22" s="42" t="str">
        <f>IF(AD22="", "", IF(AD22=AF22, "△", IF(AD22&gt;AF22, "○","●")))</f>
        <v/>
      </c>
      <c r="AD22" s="44"/>
      <c r="AE22" s="44"/>
      <c r="AF22" s="44"/>
      <c r="AG22" s="45"/>
      <c r="AH22" s="44"/>
      <c r="AI22" s="42" t="str">
        <f>IF(AJ22="", "", IF(AJ22=AL22, "△", IF(AJ22&gt;AL22, "○","●")))</f>
        <v/>
      </c>
      <c r="AJ22" s="41"/>
      <c r="AK22" s="41"/>
      <c r="AL22" s="41"/>
      <c r="AM22" s="43"/>
      <c r="AN22" s="44"/>
      <c r="AO22" s="42" t="str">
        <f>IF(AP22="", "", IF(AP22=AR22, "△", IF(AP22&gt;AR22, "○","●")))</f>
        <v/>
      </c>
      <c r="AP22" s="41"/>
      <c r="AQ22" s="41"/>
      <c r="AR22" s="41"/>
      <c r="AS22" s="43"/>
      <c r="AT22" s="41"/>
      <c r="AU22" s="42" t="str">
        <f t="shared" si="7"/>
        <v/>
      </c>
      <c r="AV22" s="44"/>
      <c r="AW22" s="44"/>
      <c r="AX22" s="44"/>
      <c r="AY22" s="45"/>
      <c r="AZ22" s="41"/>
      <c r="BA22" s="42" t="str">
        <f>IF(BB22="", "", IF(BB22=BD22, "△", IF(BB22&gt;BD22, "○","●")))</f>
        <v/>
      </c>
      <c r="BB22" s="41"/>
      <c r="BC22" s="41"/>
      <c r="BD22" s="41"/>
      <c r="BE22" s="43"/>
      <c r="BF22" s="41"/>
      <c r="BG22" s="42" t="str">
        <f>IF(BH22="", "", IF(BH22=BJ22, "△", IF(BH22&gt;BJ22, "○","●")))</f>
        <v/>
      </c>
      <c r="BH22" s="41"/>
      <c r="BI22" s="41"/>
      <c r="BJ22" s="41"/>
      <c r="BK22" s="43"/>
      <c r="BL22" s="44"/>
      <c r="BM22" s="42" t="str">
        <f>IF(BN22="", "", IF(BN22=BP22, "△", IF(BN22&gt;BP22, "○","●")))</f>
        <v/>
      </c>
      <c r="BN22" s="44"/>
      <c r="BO22" s="44"/>
      <c r="BP22" s="44"/>
      <c r="BQ22" s="45"/>
      <c r="BR22" s="44"/>
      <c r="BS22" s="42" t="str">
        <f>IF(BT22="", "", IF(BT22=BV22, "△", IF(BT22&gt;BV22, "○","●")))</f>
        <v/>
      </c>
      <c r="BT22" s="41"/>
      <c r="BU22" s="41"/>
      <c r="BV22" s="41"/>
      <c r="BW22" s="43"/>
      <c r="BX22" s="38"/>
      <c r="BY22" s="987"/>
      <c r="BZ22" s="1519"/>
      <c r="CA22" s="1519"/>
      <c r="CB22" s="1519"/>
      <c r="CC22" s="1519"/>
      <c r="CD22" s="1519"/>
      <c r="CE22" s="1120"/>
      <c r="CF22" s="1071"/>
      <c r="CG22" s="1518"/>
      <c r="CH22" s="975"/>
      <c r="CI22" s="973"/>
    </row>
    <row r="23" spans="1:89" ht="18.75" customHeight="1" x14ac:dyDescent="0.2">
      <c r="B23" s="1007" t="s">
        <v>68</v>
      </c>
      <c r="C23" s="1014">
        <v>6</v>
      </c>
      <c r="D23" s="32" t="s">
        <v>69</v>
      </c>
      <c r="E23" s="28" t="str">
        <f>IF(F23="", "", IF(F23=H23, "△", IF(F23&gt;H23, "○","●")))</f>
        <v>●</v>
      </c>
      <c r="F23" s="27">
        <v>1</v>
      </c>
      <c r="G23" s="27"/>
      <c r="H23" s="32">
        <v>4</v>
      </c>
      <c r="I23" s="57" t="s">
        <v>59</v>
      </c>
      <c r="J23" s="35" t="s">
        <v>58</v>
      </c>
      <c r="K23" s="28" t="str">
        <f t="shared" si="6"/>
        <v>●</v>
      </c>
      <c r="L23" s="27">
        <v>1</v>
      </c>
      <c r="M23" s="27"/>
      <c r="N23" s="27">
        <v>13</v>
      </c>
      <c r="O23" s="58" t="s">
        <v>59</v>
      </c>
      <c r="P23" s="59" t="s">
        <v>58</v>
      </c>
      <c r="Q23" s="28" t="str">
        <f t="shared" si="8"/>
        <v>△</v>
      </c>
      <c r="R23" s="27">
        <v>8</v>
      </c>
      <c r="S23" s="27"/>
      <c r="T23" s="27">
        <v>8</v>
      </c>
      <c r="U23" s="30"/>
      <c r="V23" s="27" t="s">
        <v>62</v>
      </c>
      <c r="W23" s="28" t="str">
        <f>IF(X23="", "", IF(X23=Z23, "△", IF(X23&gt;Z23, "○","●")))</f>
        <v>○</v>
      </c>
      <c r="X23" s="27">
        <v>7</v>
      </c>
      <c r="Y23" s="32"/>
      <c r="Z23" s="32">
        <v>3</v>
      </c>
      <c r="AA23" s="57"/>
      <c r="AB23" s="1018" t="str">
        <f>IF(AD23="", "", IF(AD23=AF23, "△", IF(AD23&gt;AF23, "○","●")))</f>
        <v/>
      </c>
      <c r="AC23" s="1019"/>
      <c r="AD23" s="1019"/>
      <c r="AE23" s="1019"/>
      <c r="AF23" s="1019"/>
      <c r="AG23" s="1020"/>
      <c r="AH23" s="32" t="s">
        <v>70</v>
      </c>
      <c r="AI23" s="28" t="str">
        <f>IF(AJ23="", "", IF(AJ23=AL23, "△", IF(AJ23&gt;AL23, "○","●")))</f>
        <v>△</v>
      </c>
      <c r="AJ23" s="27">
        <v>2</v>
      </c>
      <c r="AK23" s="27"/>
      <c r="AL23" s="27">
        <v>2</v>
      </c>
      <c r="AM23" s="30"/>
      <c r="AN23" s="32" t="s">
        <v>60</v>
      </c>
      <c r="AO23" s="28" t="str">
        <f>IF(AP23="", "", IF(AP23=AR23, "△", IF(AP23&gt;AR23, "○","●")))</f>
        <v>○</v>
      </c>
      <c r="AP23" s="27">
        <v>9</v>
      </c>
      <c r="AQ23" s="27" t="s">
        <v>59</v>
      </c>
      <c r="AR23" s="27">
        <v>2</v>
      </c>
      <c r="AS23" s="30"/>
      <c r="AT23" s="35" t="s">
        <v>69</v>
      </c>
      <c r="AU23" s="28" t="str">
        <f t="shared" si="7"/>
        <v>△</v>
      </c>
      <c r="AV23" s="32">
        <v>3</v>
      </c>
      <c r="AW23" s="27"/>
      <c r="AX23" s="32">
        <v>3</v>
      </c>
      <c r="AY23" s="58"/>
      <c r="AZ23" s="35" t="s">
        <v>62</v>
      </c>
      <c r="BA23" s="28" t="str">
        <f>IF(BB23="", "", IF(BB23=BD23, "△", IF(BB23&gt;BD23, "○","●")))</f>
        <v>○</v>
      </c>
      <c r="BB23" s="27">
        <v>14</v>
      </c>
      <c r="BC23" s="27" t="s">
        <v>59</v>
      </c>
      <c r="BD23" s="27">
        <v>4</v>
      </c>
      <c r="BE23" s="58"/>
      <c r="BF23" s="27"/>
      <c r="BG23" s="28" t="str">
        <f>IF(BH23="", "", IF(BH23=BJ23, "△", IF(BH23&gt;BJ23, "○","●")))</f>
        <v/>
      </c>
      <c r="BH23" s="27"/>
      <c r="BI23" s="27"/>
      <c r="BJ23" s="27"/>
      <c r="BK23" s="30"/>
      <c r="BL23" s="27"/>
      <c r="BM23" s="28" t="str">
        <f>IF(BN23="", "", IF(BN23=BP23, "△", IF(BN23&gt;BP23, "○","●")))</f>
        <v/>
      </c>
      <c r="BN23" s="32"/>
      <c r="BO23" s="57"/>
      <c r="BP23" s="32"/>
      <c r="BQ23" s="27"/>
      <c r="BR23" s="54" t="s">
        <v>60</v>
      </c>
      <c r="BS23" s="28" t="str">
        <f>IF(BT23="", "", IF(BT23=BV23, "△", IF(BT23&gt;BV23, "○","●")))</f>
        <v>○</v>
      </c>
      <c r="BT23" s="27">
        <v>10</v>
      </c>
      <c r="BU23" s="60"/>
      <c r="BV23" s="27">
        <v>1</v>
      </c>
      <c r="BW23" s="30"/>
      <c r="BX23" s="38"/>
      <c r="BY23" s="987">
        <f>BZ23+CA23+CB23</f>
        <v>12</v>
      </c>
      <c r="BZ23" s="1519">
        <f>COUNTIF(D23:BW26,"○")</f>
        <v>5</v>
      </c>
      <c r="CA23" s="1519">
        <f>COUNTIF(D23:BW26,"●")</f>
        <v>4</v>
      </c>
      <c r="CB23" s="1519">
        <f>COUNTIF(D23:BW26,"△")</f>
        <v>3</v>
      </c>
      <c r="CC23" s="1519">
        <f>SUM(R23:R26,F23:F26,L23:L26,X23:X26,BB23:BB26,BN23:BN26,AV23:AV26,AD23:AD26,AP23:AP26,BT23:BT26,AJ23:AJ26,BH23:BH26)</f>
        <v>71</v>
      </c>
      <c r="CD23" s="1519">
        <f>SUM(T23:T26,H23:H26,N23:N26,Z23:Z26,BD23:BD26,BP23:BP26,AX23:AX26,AF23:AF26,AR23:AR26,BV23:BV26,AL23:AL26,BJ23:BJ26)</f>
        <v>61</v>
      </c>
      <c r="CE23" s="1119">
        <f>SUM(CC23-CD23)</f>
        <v>10</v>
      </c>
      <c r="CF23" s="1520" t="str">
        <f>B23</f>
        <v>岐南バッテング</v>
      </c>
      <c r="CG23" s="1518">
        <f>BZ23/(BY23-CB23)</f>
        <v>0.55555555555555558</v>
      </c>
      <c r="CH23" s="974">
        <f>(BZ23*2)+(CB23*1)</f>
        <v>13</v>
      </c>
      <c r="CI23" s="973">
        <f>IF(ISBLANK(CH23),"",RANK(CH23,$CH$7:$CH$54))</f>
        <v>6</v>
      </c>
    </row>
    <row r="24" spans="1:89" ht="18.75" customHeight="1" x14ac:dyDescent="0.2">
      <c r="B24" s="1013"/>
      <c r="C24" s="1157"/>
      <c r="D24" s="32" t="s">
        <v>70</v>
      </c>
      <c r="E24" s="28" t="str">
        <f>IF(F24="", "", IF(F24=H24, "△", IF(F24&gt;H24, "○","●")))</f>
        <v>●</v>
      </c>
      <c r="F24" s="27">
        <v>4</v>
      </c>
      <c r="G24" s="32"/>
      <c r="H24" s="32">
        <v>12</v>
      </c>
      <c r="I24" s="37" t="s">
        <v>59</v>
      </c>
      <c r="J24" s="27"/>
      <c r="K24" s="28" t="str">
        <f t="shared" si="6"/>
        <v/>
      </c>
      <c r="L24" s="27"/>
      <c r="M24" s="27"/>
      <c r="N24" s="27"/>
      <c r="O24" s="58"/>
      <c r="P24" s="31" t="s">
        <v>61</v>
      </c>
      <c r="Q24" s="28" t="str">
        <f t="shared" si="8"/>
        <v>●</v>
      </c>
      <c r="R24" s="27">
        <v>3</v>
      </c>
      <c r="S24" s="27"/>
      <c r="T24" s="27">
        <v>7</v>
      </c>
      <c r="U24" s="30" t="s">
        <v>59</v>
      </c>
      <c r="V24" s="27"/>
      <c r="W24" s="28" t="str">
        <f>IF(X24="", "", IF(X24=Z24, "△", IF(X24&gt;Z24, "○","●")))</f>
        <v/>
      </c>
      <c r="X24" s="32"/>
      <c r="Y24" s="32"/>
      <c r="Z24" s="32"/>
      <c r="AA24" s="37"/>
      <c r="AB24" s="1021"/>
      <c r="AC24" s="1022"/>
      <c r="AD24" s="1022"/>
      <c r="AE24" s="1022"/>
      <c r="AF24" s="1022"/>
      <c r="AG24" s="1023"/>
      <c r="AH24" s="32"/>
      <c r="AI24" s="28" t="str">
        <f>IF(AJ24="", "", IF(AJ24=AL24, "△", IF(AJ24&gt;AL24, "○","●")))</f>
        <v/>
      </c>
      <c r="AJ24" s="27"/>
      <c r="AK24" s="27"/>
      <c r="AL24" s="27"/>
      <c r="AM24" s="30"/>
      <c r="AN24" s="32" t="s">
        <v>61</v>
      </c>
      <c r="AO24" s="28" t="str">
        <f>IF(AP24="", "", IF(AP24=AR24, "△", IF(AP24&gt;AR24, "○","●")))</f>
        <v>○</v>
      </c>
      <c r="AP24" s="27">
        <v>9</v>
      </c>
      <c r="AQ24" s="27"/>
      <c r="AR24" s="27">
        <v>2</v>
      </c>
      <c r="AS24" s="30"/>
      <c r="AT24" s="27"/>
      <c r="AU24" s="28" t="str">
        <f t="shared" si="7"/>
        <v/>
      </c>
      <c r="AV24" s="32"/>
      <c r="AW24" s="32"/>
      <c r="AX24" s="32"/>
      <c r="AY24" s="37"/>
      <c r="AZ24" s="27"/>
      <c r="BA24" s="28" t="str">
        <f>IF(BB24="", "", IF(BB24=BD24, "△", IF(BB24&gt;BD24, "○","●")))</f>
        <v/>
      </c>
      <c r="BB24" s="27"/>
      <c r="BC24" s="27"/>
      <c r="BD24" s="27"/>
      <c r="BE24" s="30"/>
      <c r="BF24" s="27"/>
      <c r="BG24" s="28" t="str">
        <f>IF(BH24="", "", IF(BH24=BJ24, "△", IF(BH24&gt;BJ24, "○","●")))</f>
        <v/>
      </c>
      <c r="BH24" s="27"/>
      <c r="BI24" s="27"/>
      <c r="BJ24" s="27"/>
      <c r="BK24" s="30"/>
      <c r="BL24" s="27"/>
      <c r="BM24" s="28" t="str">
        <f>IF(BN24="", "", IF(BN24=BP24, "△", IF(BN24&gt;BP24, "○","●")))</f>
        <v/>
      </c>
      <c r="BN24" s="32"/>
      <c r="BO24" s="32"/>
      <c r="BP24" s="32"/>
      <c r="BQ24" s="37"/>
      <c r="BR24" s="32"/>
      <c r="BS24" s="28" t="str">
        <f>IF(BT24="", "", IF(BT24=BV24, "△", IF(BT24&gt;BV24, "○","●")))</f>
        <v/>
      </c>
      <c r="BT24" s="27"/>
      <c r="BU24" s="27"/>
      <c r="BV24" s="27"/>
      <c r="BW24" s="30"/>
      <c r="BX24" s="38"/>
      <c r="BY24" s="987"/>
      <c r="BZ24" s="1519"/>
      <c r="CA24" s="1519"/>
      <c r="CB24" s="1519"/>
      <c r="CC24" s="1519"/>
      <c r="CD24" s="1519"/>
      <c r="CE24" s="1120"/>
      <c r="CF24" s="1521"/>
      <c r="CG24" s="1518"/>
      <c r="CH24" s="975"/>
      <c r="CI24" s="973"/>
    </row>
    <row r="25" spans="1:89" ht="18.75" customHeight="1" x14ac:dyDescent="0.2">
      <c r="B25" s="1013"/>
      <c r="C25" s="1157"/>
      <c r="D25" s="32"/>
      <c r="E25" s="28"/>
      <c r="F25" s="27"/>
      <c r="G25" s="32"/>
      <c r="H25" s="32"/>
      <c r="I25" s="37"/>
      <c r="J25" s="27"/>
      <c r="K25" s="28"/>
      <c r="L25" s="27"/>
      <c r="M25" s="27"/>
      <c r="N25" s="27"/>
      <c r="O25" s="58"/>
      <c r="P25" s="31"/>
      <c r="Q25" s="28"/>
      <c r="R25" s="27"/>
      <c r="S25" s="27"/>
      <c r="T25" s="27"/>
      <c r="U25" s="30"/>
      <c r="V25" s="27"/>
      <c r="W25" s="28"/>
      <c r="X25" s="32"/>
      <c r="Y25" s="32"/>
      <c r="Z25" s="32"/>
      <c r="AA25" s="37"/>
      <c r="AB25" s="1021"/>
      <c r="AC25" s="1022"/>
      <c r="AD25" s="1022"/>
      <c r="AE25" s="1022"/>
      <c r="AF25" s="1022"/>
      <c r="AG25" s="1023"/>
      <c r="AH25" s="32"/>
      <c r="AI25" s="28"/>
      <c r="AJ25" s="27"/>
      <c r="AK25" s="27"/>
      <c r="AL25" s="27"/>
      <c r="AM25" s="30"/>
      <c r="AN25" s="32"/>
      <c r="AO25" s="28"/>
      <c r="AP25" s="27"/>
      <c r="AQ25" s="27"/>
      <c r="AR25" s="27"/>
      <c r="AS25" s="30"/>
      <c r="AT25" s="27"/>
      <c r="AU25" s="28"/>
      <c r="AV25" s="32"/>
      <c r="AW25" s="32"/>
      <c r="AX25" s="32"/>
      <c r="AY25" s="37"/>
      <c r="AZ25" s="27"/>
      <c r="BA25" s="28"/>
      <c r="BB25" s="27"/>
      <c r="BC25" s="27"/>
      <c r="BD25" s="27"/>
      <c r="BE25" s="30"/>
      <c r="BF25" s="27"/>
      <c r="BG25" s="28"/>
      <c r="BH25" s="27"/>
      <c r="BI25" s="27"/>
      <c r="BJ25" s="27"/>
      <c r="BK25" s="30"/>
      <c r="BL25" s="27"/>
      <c r="BM25" s="28"/>
      <c r="BN25" s="32"/>
      <c r="BO25" s="32"/>
      <c r="BP25" s="32"/>
      <c r="BQ25" s="37"/>
      <c r="BR25" s="32"/>
      <c r="BS25" s="28"/>
      <c r="BT25" s="27"/>
      <c r="BU25" s="27"/>
      <c r="BV25" s="27"/>
      <c r="BW25" s="30"/>
      <c r="BX25" s="38"/>
      <c r="BY25" s="987"/>
      <c r="BZ25" s="1519"/>
      <c r="CA25" s="1519"/>
      <c r="CB25" s="1519"/>
      <c r="CC25" s="1519"/>
      <c r="CD25" s="1519"/>
      <c r="CE25" s="1120"/>
      <c r="CF25" s="1521"/>
      <c r="CG25" s="1518"/>
      <c r="CH25" s="975"/>
      <c r="CI25" s="973"/>
    </row>
    <row r="26" spans="1:89" ht="18.75" customHeight="1" x14ac:dyDescent="0.2">
      <c r="B26" s="1014"/>
      <c r="C26" s="1157"/>
      <c r="D26" s="44"/>
      <c r="E26" s="42" t="str">
        <f>IF(F26="", "", IF(F26=H26, "△", IF(F26&gt;H26, "○","●")))</f>
        <v/>
      </c>
      <c r="F26" s="41"/>
      <c r="G26" s="44"/>
      <c r="H26" s="44"/>
      <c r="I26" s="45"/>
      <c r="J26" s="41"/>
      <c r="K26" s="42" t="str">
        <f t="shared" ref="K26:K32" si="9">IF(L26="", "", IF(L26=N26, "△", IF(L26&gt;N26, "○","●")))</f>
        <v/>
      </c>
      <c r="L26" s="41"/>
      <c r="M26" s="41"/>
      <c r="N26" s="41"/>
      <c r="O26" s="43"/>
      <c r="P26" s="40"/>
      <c r="Q26" s="42" t="str">
        <f t="shared" ref="Q26:Q32" si="10">IF(R26="", "", IF(R26=T26, "△", IF(R26&gt;T26, "○","●")))</f>
        <v/>
      </c>
      <c r="R26" s="41"/>
      <c r="S26" s="41"/>
      <c r="T26" s="41"/>
      <c r="U26" s="43"/>
      <c r="V26" s="41"/>
      <c r="W26" s="42" t="str">
        <f t="shared" ref="W26:W32" si="11">IF(X26="", "", IF(X26=Z26, "△", IF(X26&gt;Z26, "○","●")))</f>
        <v/>
      </c>
      <c r="X26" s="44"/>
      <c r="Y26" s="44"/>
      <c r="Z26" s="44"/>
      <c r="AA26" s="45"/>
      <c r="AB26" s="1024"/>
      <c r="AC26" s="1025"/>
      <c r="AD26" s="1025"/>
      <c r="AE26" s="1025"/>
      <c r="AF26" s="1025"/>
      <c r="AG26" s="1026"/>
      <c r="AH26" s="44"/>
      <c r="AI26" s="42" t="str">
        <f>IF(AJ26="", "", IF(AJ26=AL26, "△", IF(AJ26&gt;AL26, "○","●")))</f>
        <v/>
      </c>
      <c r="AJ26" s="41"/>
      <c r="AK26" s="41"/>
      <c r="AL26" s="41"/>
      <c r="AM26" s="43"/>
      <c r="AN26" s="44"/>
      <c r="AO26" s="42" t="str">
        <f>IF(AP26="", "", IF(AP26=AR26, "△", IF(AP26&gt;AR26, "○","●")))</f>
        <v/>
      </c>
      <c r="AP26" s="41"/>
      <c r="AQ26" s="41"/>
      <c r="AR26" s="41"/>
      <c r="AS26" s="43"/>
      <c r="AT26" s="41"/>
      <c r="AU26" s="42" t="str">
        <f>IF(AV26="", "", IF(AV26=AX26, "△", IF(AV26&gt;AX26, "○","●")))</f>
        <v/>
      </c>
      <c r="AV26" s="44"/>
      <c r="AW26" s="44"/>
      <c r="AX26" s="44"/>
      <c r="AY26" s="45"/>
      <c r="AZ26" s="41"/>
      <c r="BA26" s="42" t="str">
        <f>IF(BB26="", "", IF(BB26=BD26, "△", IF(BB26&gt;BD26, "○","●")))</f>
        <v/>
      </c>
      <c r="BB26" s="41"/>
      <c r="BC26" s="41"/>
      <c r="BD26" s="41"/>
      <c r="BE26" s="43"/>
      <c r="BF26" s="41"/>
      <c r="BG26" s="42" t="str">
        <f>IF(BH26="", "", IF(BH26=BJ26, "△", IF(BH26&gt;BJ26, "○","●")))</f>
        <v/>
      </c>
      <c r="BH26" s="41"/>
      <c r="BI26" s="41"/>
      <c r="BJ26" s="41"/>
      <c r="BK26" s="43"/>
      <c r="BL26" s="41"/>
      <c r="BM26" s="42" t="str">
        <f>IF(BN26="", "", IF(BN26=BP26, "△", IF(BN26&gt;BP26, "○","●")))</f>
        <v/>
      </c>
      <c r="BN26" s="44"/>
      <c r="BO26" s="44"/>
      <c r="BP26" s="44"/>
      <c r="BQ26" s="45"/>
      <c r="BR26" s="44"/>
      <c r="BS26" s="42" t="str">
        <f>IF(BT26="", "", IF(BT26=BV26, "△", IF(BT26&gt;BV26, "○","●")))</f>
        <v/>
      </c>
      <c r="BT26" s="41"/>
      <c r="BU26" s="41"/>
      <c r="BV26" s="41"/>
      <c r="BW26" s="43"/>
      <c r="BX26" s="38"/>
      <c r="BY26" s="987"/>
      <c r="BZ26" s="1519"/>
      <c r="CA26" s="1519"/>
      <c r="CB26" s="1519"/>
      <c r="CC26" s="1519"/>
      <c r="CD26" s="1519"/>
      <c r="CE26" s="1120"/>
      <c r="CF26" s="1090"/>
      <c r="CG26" s="1518"/>
      <c r="CH26" s="975"/>
      <c r="CI26" s="973"/>
    </row>
    <row r="27" spans="1:89" ht="18.75" customHeight="1" x14ac:dyDescent="0.2">
      <c r="B27" s="1148" t="s">
        <v>71</v>
      </c>
      <c r="C27" s="1014">
        <v>11</v>
      </c>
      <c r="D27" s="27" t="s">
        <v>25</v>
      </c>
      <c r="E27" s="28" t="str">
        <f>IF(F27="", "", IF(F27=H27, "△", IF(F27&gt;H27, "○","●")))</f>
        <v>●</v>
      </c>
      <c r="F27" s="27">
        <v>4</v>
      </c>
      <c r="G27" s="27"/>
      <c r="H27" s="27">
        <v>11</v>
      </c>
      <c r="I27" s="57"/>
      <c r="J27" s="35" t="s">
        <v>24</v>
      </c>
      <c r="K27" s="28" t="str">
        <f t="shared" si="9"/>
        <v>●</v>
      </c>
      <c r="L27" s="27">
        <v>5</v>
      </c>
      <c r="M27" s="27"/>
      <c r="N27" s="27">
        <v>16</v>
      </c>
      <c r="O27" s="57"/>
      <c r="P27" s="59" t="s">
        <v>23</v>
      </c>
      <c r="Q27" s="28" t="str">
        <f t="shared" si="10"/>
        <v>○</v>
      </c>
      <c r="R27" s="27">
        <v>8</v>
      </c>
      <c r="S27" s="27" t="s">
        <v>22</v>
      </c>
      <c r="T27" s="27">
        <v>2</v>
      </c>
      <c r="U27" s="30"/>
      <c r="V27" s="35" t="s">
        <v>23</v>
      </c>
      <c r="W27" s="28" t="str">
        <f t="shared" si="11"/>
        <v>●</v>
      </c>
      <c r="X27" s="27">
        <v>2</v>
      </c>
      <c r="Y27" s="27"/>
      <c r="Z27" s="27">
        <v>9</v>
      </c>
      <c r="AA27" s="34"/>
      <c r="AB27" s="27" t="s">
        <v>27</v>
      </c>
      <c r="AC27" s="28" t="str">
        <f>IF(AD27="", "", IF(AD27=AF27, "△", IF(AD27&gt;AF27, "○","●")))</f>
        <v>△</v>
      </c>
      <c r="AD27" s="27">
        <v>2</v>
      </c>
      <c r="AE27" s="27"/>
      <c r="AF27" s="27">
        <v>2</v>
      </c>
      <c r="AG27" s="30"/>
      <c r="AH27" s="1009" t="str">
        <f>IF(AJ27="", "", IF(AJ27=AL27, "△", IF(AJ27&gt;AL27, "○","●")))</f>
        <v/>
      </c>
      <c r="AI27" s="1010"/>
      <c r="AJ27" s="1010"/>
      <c r="AK27" s="1010"/>
      <c r="AL27" s="1010"/>
      <c r="AM27" s="1011"/>
      <c r="AN27" s="27" t="s">
        <v>21</v>
      </c>
      <c r="AO27" s="28" t="str">
        <f>IF(AP27="", "", IF(AP27=AR27, "△", IF(AP27&gt;AR27, "○","●")))</f>
        <v>△</v>
      </c>
      <c r="AP27" s="27">
        <v>6</v>
      </c>
      <c r="AQ27" s="27"/>
      <c r="AR27" s="27">
        <v>6</v>
      </c>
      <c r="AS27" s="58"/>
      <c r="AT27" s="35" t="s">
        <v>72</v>
      </c>
      <c r="AU27" s="28" t="str">
        <f>IF(AV27="", "", IF(AV27=AX27, "△", IF(AV27&gt;AX27, "○","●")))</f>
        <v>○</v>
      </c>
      <c r="AV27" s="27">
        <v>2</v>
      </c>
      <c r="AW27" s="27"/>
      <c r="AX27" s="27">
        <v>1</v>
      </c>
      <c r="AY27" s="58"/>
      <c r="AZ27" s="35" t="s">
        <v>72</v>
      </c>
      <c r="BA27" s="28" t="str">
        <f>IF(BB27="", "", IF(BB27=BD27, "△", IF(BB27&gt;BD27, "○","●")))</f>
        <v>○</v>
      </c>
      <c r="BB27" s="27">
        <v>10</v>
      </c>
      <c r="BC27" s="27"/>
      <c r="BD27" s="27">
        <v>2</v>
      </c>
      <c r="BE27" s="30"/>
      <c r="BF27" s="27" t="s">
        <v>21</v>
      </c>
      <c r="BG27" s="28" t="str">
        <f>IF(BH27="", "", IF(BH27=BJ27, "△", IF(BH27&gt;BJ27, "○","●")))</f>
        <v>●</v>
      </c>
      <c r="BH27" s="27">
        <v>1</v>
      </c>
      <c r="BI27" s="27"/>
      <c r="BJ27" s="27">
        <v>2</v>
      </c>
      <c r="BK27" s="30" t="s">
        <v>22</v>
      </c>
      <c r="BL27" s="27" t="s">
        <v>24</v>
      </c>
      <c r="BM27" s="28" t="str">
        <f>IF(BN27="", "", IF(BN27=BP27, "△", IF(BN27&gt;BP27, "○","●")))</f>
        <v>○</v>
      </c>
      <c r="BN27" s="27">
        <v>8</v>
      </c>
      <c r="BO27" s="27"/>
      <c r="BP27" s="27">
        <v>4</v>
      </c>
      <c r="BQ27" s="27"/>
      <c r="BR27" s="55"/>
      <c r="BS27" s="28" t="str">
        <f>IF(BT27="", "", IF(BT27=BV27, "△", IF(BT27&gt;BV27, "○","●")))</f>
        <v/>
      </c>
      <c r="BT27" s="27"/>
      <c r="BU27" s="27"/>
      <c r="BV27" s="27"/>
      <c r="BW27" s="30"/>
      <c r="BX27" s="25"/>
      <c r="BY27" s="987">
        <f>BZ27+CA27+CB27</f>
        <v>16</v>
      </c>
      <c r="BZ27" s="1519">
        <f>COUNTIF(D27:BW30,"○")</f>
        <v>6</v>
      </c>
      <c r="CA27" s="1519">
        <f>COUNTIF(D27:BW30,"●")</f>
        <v>7</v>
      </c>
      <c r="CB27" s="1519">
        <f>COUNTIF(D27:BW30,"△")</f>
        <v>3</v>
      </c>
      <c r="CC27" s="1519">
        <f>SUM(R27:R30,F27:F30,L27:L30,X27:X30,BB27:BB30,BN27:BN30,AV27:AV30,AD27:AD30,AP27:AP30,BT27:BT30,AJ27:AJ30,BH27:BH30)</f>
        <v>77</v>
      </c>
      <c r="CD27" s="1519">
        <f>SUM(T27:T30,H27:H30,N27:N30,Z27:Z30,BD27:BD30,BP27:BP30,AX27:AX30,AF27:AF30,AR27:AR30,BV27:BV30,AL27:AL30,BJ27:BJ30)</f>
        <v>88</v>
      </c>
      <c r="CE27" s="1119">
        <f>SUM(CC27-CD27)</f>
        <v>-11</v>
      </c>
      <c r="CF27" s="1520" t="str">
        <f>B27</f>
        <v>各務原クラブ</v>
      </c>
      <c r="CG27" s="1518">
        <f>BZ27/(BY27-CB27)</f>
        <v>0.46153846153846156</v>
      </c>
      <c r="CH27" s="974">
        <f>(BZ27*2)+(CB27*1)</f>
        <v>15</v>
      </c>
      <c r="CI27" s="973">
        <f>IF(ISBLANK(CH27),"",RANK(CH27,$CH$7:$CH$54))</f>
        <v>5</v>
      </c>
    </row>
    <row r="28" spans="1:89" ht="18.75" customHeight="1" x14ac:dyDescent="0.2">
      <c r="B28" s="1148"/>
      <c r="C28" s="1014"/>
      <c r="D28" s="27"/>
      <c r="E28" s="28" t="str">
        <f>IF(F28="", "", IF(F28=H28, "△", IF(F28&gt;H28, "○","●")))</f>
        <v/>
      </c>
      <c r="F28" s="27"/>
      <c r="G28" s="27"/>
      <c r="H28" s="27"/>
      <c r="I28" s="30"/>
      <c r="J28" s="27" t="s">
        <v>25</v>
      </c>
      <c r="K28" s="28" t="str">
        <f t="shared" si="9"/>
        <v>●</v>
      </c>
      <c r="L28" s="27">
        <v>3</v>
      </c>
      <c r="M28" s="27"/>
      <c r="N28" s="27">
        <v>6</v>
      </c>
      <c r="O28" s="30" t="s">
        <v>22</v>
      </c>
      <c r="P28" s="31"/>
      <c r="Q28" s="28" t="str">
        <f t="shared" si="10"/>
        <v/>
      </c>
      <c r="R28" s="27"/>
      <c r="S28" s="27"/>
      <c r="T28" s="27"/>
      <c r="U28" s="30"/>
      <c r="V28" s="27" t="s">
        <v>73</v>
      </c>
      <c r="W28" s="28" t="str">
        <f t="shared" si="11"/>
        <v>●</v>
      </c>
      <c r="X28" s="27">
        <v>3</v>
      </c>
      <c r="Y28" s="27"/>
      <c r="Z28" s="27">
        <v>10</v>
      </c>
      <c r="AA28" s="30"/>
      <c r="AB28" s="27"/>
      <c r="AC28" s="28" t="str">
        <f>IF(AD28="", "", IF(AD28=AF28, "△", IF(AD28&gt;AF28, "○","●")))</f>
        <v/>
      </c>
      <c r="AD28" s="27"/>
      <c r="AE28" s="27"/>
      <c r="AF28" s="27"/>
      <c r="AG28" s="30"/>
      <c r="AH28" s="1000"/>
      <c r="AI28" s="1001"/>
      <c r="AJ28" s="1001"/>
      <c r="AK28" s="1001"/>
      <c r="AL28" s="1001"/>
      <c r="AM28" s="1002"/>
      <c r="AN28" s="27" t="s">
        <v>27</v>
      </c>
      <c r="AO28" s="28" t="str">
        <f>IF(AP28="", "", IF(AP28=AR28, "△", IF(AP28&gt;AR28, "○","●")))</f>
        <v>○</v>
      </c>
      <c r="AP28" s="27">
        <v>10</v>
      </c>
      <c r="AQ28" s="27"/>
      <c r="AR28" s="27">
        <v>2</v>
      </c>
      <c r="AS28" s="30"/>
      <c r="AT28" s="27"/>
      <c r="AU28" s="28" t="str">
        <f>IF(AV28="", "", IF(AV28=AX28, "△", IF(AV28&gt;AX28, "○","●")))</f>
        <v/>
      </c>
      <c r="AV28" s="27"/>
      <c r="AW28" s="27"/>
      <c r="AX28" s="27"/>
      <c r="AY28" s="30"/>
      <c r="AZ28" s="35" t="s">
        <v>29</v>
      </c>
      <c r="BA28" s="28" t="str">
        <f>IF(BB28="", "", IF(BB28=BD28, "△", IF(BB28&gt;BD28, "○","●")))</f>
        <v>○</v>
      </c>
      <c r="BB28" s="27">
        <v>10</v>
      </c>
      <c r="BC28" s="27" t="s">
        <v>22</v>
      </c>
      <c r="BD28" s="27">
        <v>5</v>
      </c>
      <c r="BE28" s="30"/>
      <c r="BF28" s="27"/>
      <c r="BG28" s="28" t="str">
        <f>IF(BH28="", "", IF(BH28=BJ28, "△", IF(BH28&gt;BJ28, "○","●")))</f>
        <v/>
      </c>
      <c r="BH28" s="27"/>
      <c r="BI28" s="27"/>
      <c r="BJ28" s="27"/>
      <c r="BK28" s="30"/>
      <c r="BL28" s="27" t="s">
        <v>29</v>
      </c>
      <c r="BM28" s="28" t="str">
        <f>IF(BN28="", "", IF(BN28=BP28, "△", IF(BN28&gt;BP28, "○","●")))</f>
        <v>△</v>
      </c>
      <c r="BN28" s="27">
        <v>2</v>
      </c>
      <c r="BO28" s="27"/>
      <c r="BP28" s="27">
        <v>2</v>
      </c>
      <c r="BQ28" s="30"/>
      <c r="BR28" s="27"/>
      <c r="BS28" s="28" t="str">
        <f>IF(BT28="", "", IF(BT28=BV28, "△", IF(BT28&gt;BV28, "○","●")))</f>
        <v/>
      </c>
      <c r="BT28" s="27"/>
      <c r="BU28" s="27"/>
      <c r="BV28" s="27"/>
      <c r="BW28" s="30"/>
      <c r="BX28" s="25"/>
      <c r="BY28" s="987"/>
      <c r="BZ28" s="1519"/>
      <c r="CA28" s="1519"/>
      <c r="CB28" s="1519"/>
      <c r="CC28" s="1519"/>
      <c r="CD28" s="1519"/>
      <c r="CE28" s="1120"/>
      <c r="CF28" s="1521"/>
      <c r="CG28" s="1518"/>
      <c r="CH28" s="975"/>
      <c r="CI28" s="973"/>
    </row>
    <row r="29" spans="1:89" ht="18.75" customHeight="1" x14ac:dyDescent="0.2">
      <c r="B29" s="1148"/>
      <c r="C29" s="1014"/>
      <c r="D29" s="27"/>
      <c r="E29" s="28"/>
      <c r="F29" s="27"/>
      <c r="G29" s="27"/>
      <c r="H29" s="27"/>
      <c r="I29" s="30"/>
      <c r="J29" s="27" t="s">
        <v>73</v>
      </c>
      <c r="K29" s="28" t="str">
        <f t="shared" si="9"/>
        <v>●</v>
      </c>
      <c r="L29" s="27">
        <v>1</v>
      </c>
      <c r="M29" s="27"/>
      <c r="N29" s="27">
        <v>8</v>
      </c>
      <c r="O29" s="30"/>
      <c r="P29" s="31"/>
      <c r="Q29" s="28" t="str">
        <f t="shared" si="10"/>
        <v/>
      </c>
      <c r="R29" s="27"/>
      <c r="S29" s="27"/>
      <c r="T29" s="27"/>
      <c r="U29" s="30"/>
      <c r="V29" s="27"/>
      <c r="W29" s="28" t="str">
        <f t="shared" si="11"/>
        <v/>
      </c>
      <c r="X29" s="27"/>
      <c r="Y29" s="27"/>
      <c r="Z29" s="27"/>
      <c r="AA29" s="30"/>
      <c r="AB29" s="27"/>
      <c r="AC29" s="28"/>
      <c r="AD29" s="27"/>
      <c r="AE29" s="27"/>
      <c r="AF29" s="27"/>
      <c r="AG29" s="30"/>
      <c r="AH29" s="1000"/>
      <c r="AI29" s="1001"/>
      <c r="AJ29" s="1001"/>
      <c r="AK29" s="1001"/>
      <c r="AL29" s="1001"/>
      <c r="AM29" s="1002"/>
      <c r="AN29" s="27"/>
      <c r="AO29" s="28" t="str">
        <f>IF(AP29="", "", IF(AP29=AR29, "△", IF(AP29&gt;AR29, "○","●")))</f>
        <v/>
      </c>
      <c r="AP29" s="27"/>
      <c r="AQ29" s="27"/>
      <c r="AR29" s="27"/>
      <c r="AS29" s="30"/>
      <c r="AT29" s="27"/>
      <c r="AU29" s="28"/>
      <c r="AV29" s="27"/>
      <c r="AW29" s="27"/>
      <c r="AX29" s="27"/>
      <c r="AY29" s="30"/>
      <c r="AZ29" s="27"/>
      <c r="BA29" s="28"/>
      <c r="BB29" s="27"/>
      <c r="BC29" s="27"/>
      <c r="BD29" s="27"/>
      <c r="BE29" s="30"/>
      <c r="BF29" s="27"/>
      <c r="BG29" s="28"/>
      <c r="BH29" s="27"/>
      <c r="BI29" s="27"/>
      <c r="BJ29" s="27"/>
      <c r="BK29" s="30"/>
      <c r="BL29" s="27"/>
      <c r="BM29" s="28"/>
      <c r="BN29" s="27"/>
      <c r="BO29" s="27"/>
      <c r="BP29" s="27"/>
      <c r="BQ29" s="30"/>
      <c r="BR29" s="27"/>
      <c r="BS29" s="28"/>
      <c r="BT29" s="27"/>
      <c r="BU29" s="27"/>
      <c r="BV29" s="27"/>
      <c r="BW29" s="30"/>
      <c r="BX29" s="25"/>
      <c r="BY29" s="987"/>
      <c r="BZ29" s="1519"/>
      <c r="CA29" s="1519"/>
      <c r="CB29" s="1519"/>
      <c r="CC29" s="1519"/>
      <c r="CD29" s="1519"/>
      <c r="CE29" s="1120"/>
      <c r="CF29" s="1521"/>
      <c r="CG29" s="1518"/>
      <c r="CH29" s="975"/>
      <c r="CI29" s="973"/>
    </row>
    <row r="30" spans="1:89" ht="18.75" customHeight="1" x14ac:dyDescent="0.2">
      <c r="B30" s="988"/>
      <c r="C30" s="1157"/>
      <c r="D30" s="41"/>
      <c r="E30" s="42" t="str">
        <f>IF(F30="", "", IF(F30=H30, "△", IF(F30&gt;H30, "○","●")))</f>
        <v/>
      </c>
      <c r="F30" s="41"/>
      <c r="G30" s="41"/>
      <c r="H30" s="41"/>
      <c r="I30" s="43"/>
      <c r="J30" s="41"/>
      <c r="K30" s="42" t="str">
        <f t="shared" si="9"/>
        <v/>
      </c>
      <c r="L30" s="41"/>
      <c r="M30" s="41"/>
      <c r="N30" s="41"/>
      <c r="O30" s="43"/>
      <c r="P30" s="40"/>
      <c r="Q30" s="42" t="str">
        <f t="shared" si="10"/>
        <v/>
      </c>
      <c r="R30" s="41"/>
      <c r="S30" s="41"/>
      <c r="T30" s="41"/>
      <c r="U30" s="43"/>
      <c r="V30" s="41"/>
      <c r="W30" s="42" t="str">
        <f t="shared" si="11"/>
        <v/>
      </c>
      <c r="X30" s="41"/>
      <c r="Y30" s="41"/>
      <c r="Z30" s="41"/>
      <c r="AA30" s="43"/>
      <c r="AB30" s="41"/>
      <c r="AC30" s="42" t="str">
        <f>IF(AD30="", "", IF(AD30=AF30, "△", IF(AD30&gt;AF30, "○","●")))</f>
        <v/>
      </c>
      <c r="AD30" s="41"/>
      <c r="AE30" s="41"/>
      <c r="AF30" s="41"/>
      <c r="AG30" s="43"/>
      <c r="AH30" s="1003"/>
      <c r="AI30" s="1004"/>
      <c r="AJ30" s="1004"/>
      <c r="AK30" s="1004"/>
      <c r="AL30" s="1004"/>
      <c r="AM30" s="1005"/>
      <c r="AN30" s="41"/>
      <c r="AO30" s="42" t="str">
        <f>IF(AP30="", "", IF(AP30=AR30, "△", IF(AP30&gt;AR30, "○","●")))</f>
        <v/>
      </c>
      <c r="AP30" s="41"/>
      <c r="AQ30" s="41"/>
      <c r="AR30" s="41"/>
      <c r="AS30" s="43"/>
      <c r="AT30" s="41"/>
      <c r="AU30" s="42" t="str">
        <f>IF(AV30="", "", IF(AV30=AX30, "△", IF(AV30&gt;AX30, "○","●")))</f>
        <v/>
      </c>
      <c r="AV30" s="41"/>
      <c r="AW30" s="41"/>
      <c r="AX30" s="41"/>
      <c r="AY30" s="43"/>
      <c r="AZ30" s="41"/>
      <c r="BA30" s="42" t="str">
        <f>IF(BB30="", "", IF(BB30=BD30, "△", IF(BB30&gt;BD30, "○","●")))</f>
        <v/>
      </c>
      <c r="BB30" s="41"/>
      <c r="BC30" s="41"/>
      <c r="BD30" s="41"/>
      <c r="BE30" s="43"/>
      <c r="BF30" s="41"/>
      <c r="BG30" s="42" t="str">
        <f>IF(BH30="", "", IF(BH30=BJ30, "△", IF(BH30&gt;BJ30, "○","●")))</f>
        <v/>
      </c>
      <c r="BH30" s="41"/>
      <c r="BI30" s="41"/>
      <c r="BJ30" s="41"/>
      <c r="BK30" s="43"/>
      <c r="BL30" s="41"/>
      <c r="BM30" s="42" t="str">
        <f>IF(BN30="", "", IF(BN30=BP30, "△", IF(BN30&gt;BP30, "○","●")))</f>
        <v/>
      </c>
      <c r="BN30" s="41"/>
      <c r="BO30" s="41"/>
      <c r="BP30" s="41"/>
      <c r="BQ30" s="43"/>
      <c r="BR30" s="41"/>
      <c r="BS30" s="42" t="str">
        <f>IF(BT30="", "", IF(BT30=BV30, "△", IF(BT30&gt;BV30, "○","●")))</f>
        <v/>
      </c>
      <c r="BT30" s="41"/>
      <c r="BU30" s="41"/>
      <c r="BV30" s="41"/>
      <c r="BW30" s="43"/>
      <c r="BX30" s="25"/>
      <c r="BY30" s="987"/>
      <c r="BZ30" s="1519"/>
      <c r="CA30" s="1519"/>
      <c r="CB30" s="1519"/>
      <c r="CC30" s="1519"/>
      <c r="CD30" s="1519"/>
      <c r="CE30" s="1120"/>
      <c r="CF30" s="1090"/>
      <c r="CG30" s="1518"/>
      <c r="CH30" s="975"/>
      <c r="CI30" s="973"/>
    </row>
    <row r="31" spans="1:89" ht="18.75" customHeight="1" x14ac:dyDescent="0.2">
      <c r="A31" s="48"/>
      <c r="B31" s="1148" t="s">
        <v>74</v>
      </c>
      <c r="C31" s="1014">
        <v>10</v>
      </c>
      <c r="D31" s="27" t="s">
        <v>39</v>
      </c>
      <c r="E31" s="28" t="str">
        <f>IF(F31="", "", IF(F31=H31, "△", IF(F31&gt;H31, "○","●")))</f>
        <v>●</v>
      </c>
      <c r="F31" s="27">
        <v>1</v>
      </c>
      <c r="G31" s="27"/>
      <c r="H31" s="27">
        <v>9</v>
      </c>
      <c r="I31" s="30"/>
      <c r="J31" s="27" t="s">
        <v>35</v>
      </c>
      <c r="K31" s="28" t="str">
        <f t="shared" si="9"/>
        <v>●</v>
      </c>
      <c r="L31" s="27">
        <v>0</v>
      </c>
      <c r="M31" s="27"/>
      <c r="N31" s="27">
        <v>7</v>
      </c>
      <c r="O31" s="58"/>
      <c r="P31" s="59" t="s">
        <v>36</v>
      </c>
      <c r="Q31" s="28" t="str">
        <f t="shared" si="10"/>
        <v>●</v>
      </c>
      <c r="R31" s="27">
        <v>2</v>
      </c>
      <c r="S31" s="27"/>
      <c r="T31" s="27">
        <v>3</v>
      </c>
      <c r="U31" s="30"/>
      <c r="V31" s="27" t="s">
        <v>75</v>
      </c>
      <c r="W31" s="28" t="str">
        <f t="shared" si="11"/>
        <v>●</v>
      </c>
      <c r="X31" s="27">
        <v>4</v>
      </c>
      <c r="Y31" s="27"/>
      <c r="Z31" s="27">
        <v>7</v>
      </c>
      <c r="AA31" s="58"/>
      <c r="AB31" s="27" t="s">
        <v>34</v>
      </c>
      <c r="AC31" s="28" t="str">
        <f>IF(AD31="", "", IF(AD31=AF31, "△", IF(AD31&gt;AF31, "○","●")))</f>
        <v>●</v>
      </c>
      <c r="AD31" s="27">
        <v>2</v>
      </c>
      <c r="AE31" s="27"/>
      <c r="AF31" s="27">
        <v>9</v>
      </c>
      <c r="AG31" s="30" t="s">
        <v>33</v>
      </c>
      <c r="AH31" s="27" t="s">
        <v>32</v>
      </c>
      <c r="AI31" s="28" t="str">
        <f>IF(AJ31="", "", IF(AJ31=AL31, "△", IF(AJ31&gt;AL31, "○","●")))</f>
        <v>△</v>
      </c>
      <c r="AJ31" s="27">
        <v>6</v>
      </c>
      <c r="AK31" s="60"/>
      <c r="AL31" s="27">
        <v>6</v>
      </c>
      <c r="AM31" s="30"/>
      <c r="AN31" s="1018" t="str">
        <f>IF(AP31="", "", IF(AP31=AR31, "△", IF(AP31&gt;AR31, "○","●")))</f>
        <v/>
      </c>
      <c r="AO31" s="1019"/>
      <c r="AP31" s="1019"/>
      <c r="AQ31" s="1019"/>
      <c r="AR31" s="1019"/>
      <c r="AS31" s="1020"/>
      <c r="AT31" s="27" t="s">
        <v>75</v>
      </c>
      <c r="AU31" s="28" t="str">
        <f>IF(AV31="", "", IF(AV31=AX31, "△", IF(AV31&gt;AX31, "○","●")))</f>
        <v>○</v>
      </c>
      <c r="AV31" s="27">
        <v>6</v>
      </c>
      <c r="AW31" s="27" t="s">
        <v>33</v>
      </c>
      <c r="AX31" s="27">
        <v>0</v>
      </c>
      <c r="AY31" s="30"/>
      <c r="AZ31" s="35" t="s">
        <v>36</v>
      </c>
      <c r="BA31" s="28" t="str">
        <f>IF(BB31="", "", IF(BB31=BD31, "△", IF(BB31&gt;BD31, "○","●")))</f>
        <v>●</v>
      </c>
      <c r="BB31" s="27">
        <v>9</v>
      </c>
      <c r="BC31" s="27"/>
      <c r="BD31" s="27">
        <v>10</v>
      </c>
      <c r="BE31" s="30"/>
      <c r="BF31" s="27" t="s">
        <v>32</v>
      </c>
      <c r="BG31" s="28" t="str">
        <f>IF(BH31="", "", IF(BH31=BJ31, "△", IF(BH31&gt;BJ31, "○","●")))</f>
        <v>△</v>
      </c>
      <c r="BH31" s="27">
        <v>1</v>
      </c>
      <c r="BI31" s="27"/>
      <c r="BJ31" s="27">
        <v>1</v>
      </c>
      <c r="BK31" s="30"/>
      <c r="BL31" s="27" t="s">
        <v>34</v>
      </c>
      <c r="BM31" s="28" t="str">
        <f>IF(BN31="", "", IF(BN31=BP31, "△", IF(BN31&gt;BP31, "○","●")))</f>
        <v>○</v>
      </c>
      <c r="BN31" s="27">
        <v>11</v>
      </c>
      <c r="BO31" s="27" t="s">
        <v>33</v>
      </c>
      <c r="BP31" s="27">
        <v>8</v>
      </c>
      <c r="BQ31" s="30"/>
      <c r="BR31" s="27" t="s">
        <v>35</v>
      </c>
      <c r="BS31" s="28" t="str">
        <f>IF(BT31="", "", IF(BT31=BV31, "△", IF(BT31&gt;BV31, "○","●")))</f>
        <v>○</v>
      </c>
      <c r="BT31" s="27">
        <v>11</v>
      </c>
      <c r="BU31" s="27"/>
      <c r="BV31" s="27">
        <v>5</v>
      </c>
      <c r="BW31" s="61"/>
      <c r="BX31" s="25"/>
      <c r="BY31" s="987">
        <f>BZ31+CA31+CB31</f>
        <v>19</v>
      </c>
      <c r="BZ31" s="1519">
        <f>COUNTIF(D31:BW34,"○")</f>
        <v>3</v>
      </c>
      <c r="CA31" s="1519">
        <f>COUNTIF(D31:BW34,"●")</f>
        <v>14</v>
      </c>
      <c r="CB31" s="1519">
        <f>COUNTIF(D31:BW34,"△")</f>
        <v>2</v>
      </c>
      <c r="CC31" s="1519">
        <f>SUM(R31:R34,F31:F34,L31:L34,X31:X34,BB31:BB34,BN31:BN34,AV31:AV34,AD31:AD34,AP31:AP34,BT31:BT34,AJ31:AJ34,BH31:BH34)</f>
        <v>78</v>
      </c>
      <c r="CD31" s="1519">
        <f>SUM(T31:T34,H31:H34,N31:N34,Z31:Z34,BD31:BD34,BP31:BP34,AX31:AX34,AF31:AF34,AR31:AR34,BV31:BV34,AL31:AL34,BJ31:BJ34)</f>
        <v>146</v>
      </c>
      <c r="CE31" s="1119">
        <f>SUM(CC31-CD31)</f>
        <v>-68</v>
      </c>
      <c r="CF31" s="1523" t="str">
        <f>B31</f>
        <v>岐阜グレート
ベア－ズ</v>
      </c>
      <c r="CG31" s="1518">
        <f>BZ31/(BY31-CB31)</f>
        <v>0.17647058823529413</v>
      </c>
      <c r="CH31" s="974">
        <f>(BZ31*2)+(CB31*1)</f>
        <v>8</v>
      </c>
      <c r="CI31" s="973">
        <f>IF(ISBLANK(CH31),"",RANK(CH31,$CH$7:$CH$54))</f>
        <v>8</v>
      </c>
    </row>
    <row r="32" spans="1:89" ht="18.75" customHeight="1" x14ac:dyDescent="0.2">
      <c r="A32" s="48"/>
      <c r="B32" s="980"/>
      <c r="C32" s="1157"/>
      <c r="D32" s="27" t="s">
        <v>37</v>
      </c>
      <c r="E32" s="28" t="str">
        <f>IF(F32="", "", IF(F32=H32, "△", IF(F32&gt;H32, "○","●")))</f>
        <v>●</v>
      </c>
      <c r="F32" s="27">
        <v>5</v>
      </c>
      <c r="G32" s="27"/>
      <c r="H32" s="27">
        <v>11</v>
      </c>
      <c r="I32" s="30" t="s">
        <v>33</v>
      </c>
      <c r="J32" s="27" t="s">
        <v>40</v>
      </c>
      <c r="K32" s="28" t="str">
        <f t="shared" si="9"/>
        <v>●</v>
      </c>
      <c r="L32" s="27">
        <v>0</v>
      </c>
      <c r="M32" s="27"/>
      <c r="N32" s="27">
        <v>18</v>
      </c>
      <c r="O32" s="30" t="s">
        <v>33</v>
      </c>
      <c r="P32" s="31" t="s">
        <v>43</v>
      </c>
      <c r="Q32" s="28" t="str">
        <f t="shared" si="10"/>
        <v>●</v>
      </c>
      <c r="R32" s="27">
        <v>4</v>
      </c>
      <c r="S32" s="27"/>
      <c r="T32" s="27">
        <v>7</v>
      </c>
      <c r="U32" s="30" t="s">
        <v>33</v>
      </c>
      <c r="V32" s="27" t="s">
        <v>40</v>
      </c>
      <c r="W32" s="28" t="str">
        <f t="shared" si="11"/>
        <v>●</v>
      </c>
      <c r="X32" s="27">
        <v>7</v>
      </c>
      <c r="Y32" s="27"/>
      <c r="Z32" s="27">
        <v>11</v>
      </c>
      <c r="AA32" s="30"/>
      <c r="AB32" s="27" t="s">
        <v>39</v>
      </c>
      <c r="AC32" s="28" t="str">
        <f>IF(AD32="", "", IF(AD32=AF32, "△", IF(AD32&gt;AF32, "○","●")))</f>
        <v>●</v>
      </c>
      <c r="AD32" s="27">
        <v>2</v>
      </c>
      <c r="AE32" s="27"/>
      <c r="AF32" s="27">
        <v>9</v>
      </c>
      <c r="AG32" s="30"/>
      <c r="AH32" s="27" t="s">
        <v>41</v>
      </c>
      <c r="AI32" s="28" t="str">
        <f>IF(AJ32="", "", IF(AJ32=AL32, "△", IF(AJ32&gt;AL32, "○","●")))</f>
        <v>●</v>
      </c>
      <c r="AJ32" s="27">
        <v>2</v>
      </c>
      <c r="AK32" s="27"/>
      <c r="AL32" s="27">
        <v>10</v>
      </c>
      <c r="AM32" s="30"/>
      <c r="AN32" s="1021"/>
      <c r="AO32" s="1022"/>
      <c r="AP32" s="1022"/>
      <c r="AQ32" s="1022"/>
      <c r="AR32" s="1022"/>
      <c r="AS32" s="1023"/>
      <c r="AT32" s="27" t="s">
        <v>43</v>
      </c>
      <c r="AU32" s="28" t="str">
        <f>IF(AV32="", "", IF(AV32=AX32, "△", IF(AV32&gt;AX32, "○","●")))</f>
        <v>●</v>
      </c>
      <c r="AV32" s="27">
        <v>0</v>
      </c>
      <c r="AW32" s="57"/>
      <c r="AX32" s="27">
        <v>6</v>
      </c>
      <c r="AY32" s="30" t="s">
        <v>33</v>
      </c>
      <c r="AZ32" s="27"/>
      <c r="BA32" s="28" t="str">
        <f>IF(BB32="", "", IF(BB32=BD32, "△", IF(BB32&gt;BD32, "○","●")))</f>
        <v/>
      </c>
      <c r="BB32" s="27"/>
      <c r="BC32" s="27"/>
      <c r="BD32" s="27"/>
      <c r="BE32" s="30"/>
      <c r="BF32" s="27"/>
      <c r="BG32" s="28" t="str">
        <f>IF(BH32="", "", IF(BH32=BJ32, "△", IF(BH32&gt;BJ32, "○","●")))</f>
        <v/>
      </c>
      <c r="BH32" s="27"/>
      <c r="BI32" s="27"/>
      <c r="BJ32" s="27"/>
      <c r="BK32" s="30"/>
      <c r="BL32" s="27" t="s">
        <v>37</v>
      </c>
      <c r="BM32" s="28" t="str">
        <f>IF(BN32="", "", IF(BN32=BP32, "△", IF(BN32&gt;BP32, "○","●")))</f>
        <v>●</v>
      </c>
      <c r="BN32" s="27">
        <v>5</v>
      </c>
      <c r="BO32" s="27"/>
      <c r="BP32" s="27">
        <v>9</v>
      </c>
      <c r="BQ32" s="30"/>
      <c r="BR32" s="27"/>
      <c r="BS32" s="28" t="str">
        <f>IF(BT32="", "", IF(BT32=BV32, "△", IF(BT32&gt;BV32, "○","●")))</f>
        <v/>
      </c>
      <c r="BT32" s="27"/>
      <c r="BU32" s="27"/>
      <c r="BV32" s="27"/>
      <c r="BW32" s="30"/>
      <c r="BX32" s="25"/>
      <c r="BY32" s="987"/>
      <c r="BZ32" s="1519"/>
      <c r="CA32" s="1519"/>
      <c r="CB32" s="1519"/>
      <c r="CC32" s="1519"/>
      <c r="CD32" s="1519"/>
      <c r="CE32" s="1120"/>
      <c r="CF32" s="1524"/>
      <c r="CG32" s="1518"/>
      <c r="CH32" s="975"/>
      <c r="CI32" s="973"/>
    </row>
    <row r="33" spans="1:88" ht="18.75" customHeight="1" x14ac:dyDescent="0.2">
      <c r="A33" s="48"/>
      <c r="B33" s="980"/>
      <c r="C33" s="1157"/>
      <c r="D33" s="27"/>
      <c r="E33" s="28"/>
      <c r="F33" s="27"/>
      <c r="G33" s="27"/>
      <c r="H33" s="27"/>
      <c r="I33" s="30"/>
      <c r="J33" s="27"/>
      <c r="K33" s="28"/>
      <c r="L33" s="27"/>
      <c r="M33" s="27"/>
      <c r="N33" s="27"/>
      <c r="O33" s="30"/>
      <c r="P33" s="31"/>
      <c r="Q33" s="28"/>
      <c r="R33" s="27"/>
      <c r="S33" s="27"/>
      <c r="T33" s="27"/>
      <c r="U33" s="30"/>
      <c r="V33" s="27"/>
      <c r="W33" s="28"/>
      <c r="X33" s="27"/>
      <c r="Y33" s="27"/>
      <c r="Z33" s="27"/>
      <c r="AA33" s="30"/>
      <c r="AB33" s="27"/>
      <c r="AC33" s="28"/>
      <c r="AD33" s="27"/>
      <c r="AE33" s="27"/>
      <c r="AF33" s="27"/>
      <c r="AG33" s="30"/>
      <c r="AH33" s="27"/>
      <c r="AI33" s="28"/>
      <c r="AJ33" s="27"/>
      <c r="AK33" s="27"/>
      <c r="AL33" s="27"/>
      <c r="AM33" s="30"/>
      <c r="AN33" s="1021"/>
      <c r="AO33" s="1022"/>
      <c r="AP33" s="1022"/>
      <c r="AQ33" s="1022"/>
      <c r="AR33" s="1022"/>
      <c r="AS33" s="1023"/>
      <c r="AT33" s="27"/>
      <c r="AU33" s="28"/>
      <c r="AV33" s="27"/>
      <c r="AW33" s="57"/>
      <c r="AX33" s="27"/>
      <c r="AY33" s="30"/>
      <c r="AZ33" s="27"/>
      <c r="BA33" s="28"/>
      <c r="BB33" s="27"/>
      <c r="BC33" s="27"/>
      <c r="BD33" s="27"/>
      <c r="BE33" s="30"/>
      <c r="BF33" s="27"/>
      <c r="BG33" s="28"/>
      <c r="BH33" s="27"/>
      <c r="BI33" s="27"/>
      <c r="BJ33" s="27"/>
      <c r="BK33" s="30"/>
      <c r="BL33" s="27"/>
      <c r="BM33" s="28"/>
      <c r="BN33" s="27"/>
      <c r="BO33" s="27"/>
      <c r="BP33" s="27"/>
      <c r="BQ33" s="30"/>
      <c r="BR33" s="27"/>
      <c r="BS33" s="28"/>
      <c r="BT33" s="27"/>
      <c r="BU33" s="27"/>
      <c r="BV33" s="27"/>
      <c r="BW33" s="30"/>
      <c r="BX33" s="25"/>
      <c r="BY33" s="987"/>
      <c r="BZ33" s="1519"/>
      <c r="CA33" s="1519"/>
      <c r="CB33" s="1519"/>
      <c r="CC33" s="1519"/>
      <c r="CD33" s="1519"/>
      <c r="CE33" s="1120"/>
      <c r="CF33" s="1524"/>
      <c r="CG33" s="1518"/>
      <c r="CH33" s="975"/>
      <c r="CI33" s="973"/>
    </row>
    <row r="34" spans="1:88" ht="18.75" customHeight="1" x14ac:dyDescent="0.2">
      <c r="A34" s="48"/>
      <c r="B34" s="988"/>
      <c r="C34" s="1157"/>
      <c r="D34" s="41"/>
      <c r="E34" s="42" t="str">
        <f>IF(F34="", "", IF(F34=H34, "△", IF(F34&gt;H34, "○","●")))</f>
        <v/>
      </c>
      <c r="F34" s="41"/>
      <c r="G34" s="41"/>
      <c r="H34" s="41"/>
      <c r="I34" s="43"/>
      <c r="J34" s="41"/>
      <c r="K34" s="42" t="str">
        <f t="shared" ref="K34:K40" si="12">IF(L34="", "", IF(L34=N34, "△", IF(L34&gt;N34, "○","●")))</f>
        <v/>
      </c>
      <c r="L34" s="41"/>
      <c r="M34" s="41"/>
      <c r="N34" s="41"/>
      <c r="O34" s="43"/>
      <c r="P34" s="40"/>
      <c r="Q34" s="42" t="str">
        <f>IF(R34="", "", IF(R34=T34, "△", IF(R34&gt;T34, "○","●")))</f>
        <v/>
      </c>
      <c r="R34" s="41"/>
      <c r="S34" s="41"/>
      <c r="T34" s="41"/>
      <c r="U34" s="43"/>
      <c r="V34" s="41"/>
      <c r="W34" s="42" t="str">
        <f t="shared" ref="W34:W40" si="13">IF(X34="", "", IF(X34=Z34, "△", IF(X34&gt;Z34, "○","●")))</f>
        <v/>
      </c>
      <c r="X34" s="41"/>
      <c r="Y34" s="41"/>
      <c r="Z34" s="41"/>
      <c r="AA34" s="43"/>
      <c r="AB34" s="41"/>
      <c r="AC34" s="42" t="str">
        <f>IF(AD34="", "", IF(AD34=AF34, "△", IF(AD34&gt;AF34, "○","●")))</f>
        <v/>
      </c>
      <c r="AD34" s="41"/>
      <c r="AE34" s="41"/>
      <c r="AF34" s="41"/>
      <c r="AG34" s="43"/>
      <c r="AH34" s="41"/>
      <c r="AI34" s="42" t="str">
        <f>IF(AJ34="", "", IF(AJ34=AL34, "△", IF(AJ34&gt;AL34, "○","●")))</f>
        <v/>
      </c>
      <c r="AJ34" s="41"/>
      <c r="AK34" s="41"/>
      <c r="AL34" s="41"/>
      <c r="AM34" s="43"/>
      <c r="AN34" s="1024"/>
      <c r="AO34" s="1025"/>
      <c r="AP34" s="1025"/>
      <c r="AQ34" s="1025"/>
      <c r="AR34" s="1025"/>
      <c r="AS34" s="1026"/>
      <c r="AT34" s="41"/>
      <c r="AU34" s="42" t="str">
        <f>IF(AV34="", "", IF(AV34=AX34, "△", IF(AV34&gt;AX34, "○","●")))</f>
        <v/>
      </c>
      <c r="AV34" s="41"/>
      <c r="AW34" s="41"/>
      <c r="AX34" s="41"/>
      <c r="AY34" s="43"/>
      <c r="AZ34" s="41"/>
      <c r="BA34" s="42" t="str">
        <f>IF(BB34="", "", IF(BB34=BD34, "△", IF(BB34&gt;BD34, "○","●")))</f>
        <v/>
      </c>
      <c r="BB34" s="41"/>
      <c r="BC34" s="41"/>
      <c r="BD34" s="41"/>
      <c r="BE34" s="43"/>
      <c r="BF34" s="41"/>
      <c r="BG34" s="42" t="str">
        <f>IF(BH34="", "", IF(BH34=BJ34, "△", IF(BH34&gt;BJ34, "○","●")))</f>
        <v/>
      </c>
      <c r="BH34" s="41"/>
      <c r="BI34" s="41"/>
      <c r="BJ34" s="41"/>
      <c r="BK34" s="43"/>
      <c r="BL34" s="41"/>
      <c r="BM34" s="42" t="str">
        <f>IF(BN34="", "", IF(BN34=BP34, "△", IF(BN34&gt;BP34, "○","●")))</f>
        <v/>
      </c>
      <c r="BN34" s="41"/>
      <c r="BO34" s="41"/>
      <c r="BP34" s="41"/>
      <c r="BQ34" s="43"/>
      <c r="BR34" s="41"/>
      <c r="BS34" s="42" t="str">
        <f>IF(BT34="", "", IF(BT34=BV34, "△", IF(BT34&gt;BV34, "○","●")))</f>
        <v/>
      </c>
      <c r="BT34" s="41"/>
      <c r="BU34" s="41"/>
      <c r="BV34" s="41"/>
      <c r="BW34" s="43"/>
      <c r="BX34" s="25"/>
      <c r="BY34" s="987"/>
      <c r="BZ34" s="1519"/>
      <c r="CA34" s="1519"/>
      <c r="CB34" s="1519"/>
      <c r="CC34" s="1519"/>
      <c r="CD34" s="1519"/>
      <c r="CE34" s="1120"/>
      <c r="CF34" s="1525"/>
      <c r="CG34" s="1518"/>
      <c r="CH34" s="975"/>
      <c r="CI34" s="973"/>
    </row>
    <row r="35" spans="1:88" ht="18.75" customHeight="1" x14ac:dyDescent="0.2">
      <c r="B35" s="1037" t="s">
        <v>76</v>
      </c>
      <c r="C35" s="1012">
        <v>8</v>
      </c>
      <c r="D35" s="27" t="s">
        <v>36</v>
      </c>
      <c r="E35" s="28" t="str">
        <f>IF(F35="", "", IF(F35=H35, "△", IF(F35&gt;H35, "○","●")))</f>
        <v>●</v>
      </c>
      <c r="F35" s="32">
        <v>0</v>
      </c>
      <c r="G35" s="32"/>
      <c r="H35" s="32">
        <v>17</v>
      </c>
      <c r="I35" s="58"/>
      <c r="J35" s="27" t="s">
        <v>34</v>
      </c>
      <c r="K35" s="28" t="str">
        <f t="shared" si="12"/>
        <v>●</v>
      </c>
      <c r="L35" s="27">
        <v>0</v>
      </c>
      <c r="M35" s="27"/>
      <c r="N35" s="27">
        <v>6</v>
      </c>
      <c r="O35" s="58"/>
      <c r="P35" s="31" t="s">
        <v>40</v>
      </c>
      <c r="Q35" s="28" t="str">
        <f>IF(R35="", "", IF(R35=T35, "△", IF(R35&gt;T35, "○","●")))</f>
        <v>●</v>
      </c>
      <c r="R35" s="27">
        <v>3</v>
      </c>
      <c r="S35" s="27"/>
      <c r="T35" s="27">
        <v>9</v>
      </c>
      <c r="U35" s="58" t="s">
        <v>33</v>
      </c>
      <c r="V35" s="27" t="s">
        <v>32</v>
      </c>
      <c r="W35" s="28" t="str">
        <f t="shared" si="13"/>
        <v>○</v>
      </c>
      <c r="X35" s="32">
        <v>5</v>
      </c>
      <c r="Y35" s="57"/>
      <c r="Z35" s="32">
        <v>3</v>
      </c>
      <c r="AA35" s="30"/>
      <c r="AB35" s="27" t="s">
        <v>36</v>
      </c>
      <c r="AC35" s="28" t="str">
        <f>IF(AD35="", "", IF(AD35=AF35, "△", IF(AD35&gt;AF35, "○","●")))</f>
        <v>△</v>
      </c>
      <c r="AD35" s="32">
        <v>3</v>
      </c>
      <c r="AE35" s="57"/>
      <c r="AF35" s="32">
        <v>3</v>
      </c>
      <c r="AG35" s="30"/>
      <c r="AH35" s="32" t="s">
        <v>34</v>
      </c>
      <c r="AI35" s="28" t="str">
        <f>IF(AJ35="", "", IF(AJ35=AL35, "△", IF(AJ35&gt;AL35, "○","●")))</f>
        <v>●</v>
      </c>
      <c r="AJ35" s="27">
        <v>1</v>
      </c>
      <c r="AK35" s="60"/>
      <c r="AL35" s="27">
        <v>2</v>
      </c>
      <c r="AM35" s="30"/>
      <c r="AN35" s="32" t="s">
        <v>75</v>
      </c>
      <c r="AO35" s="28" t="str">
        <f>IF(AP35="", "", IF(AP35=AR35, "△", IF(AP35&gt;AR35, "○","●")))</f>
        <v>●</v>
      </c>
      <c r="AP35" s="27">
        <v>0</v>
      </c>
      <c r="AQ35" s="27"/>
      <c r="AR35" s="27">
        <v>6</v>
      </c>
      <c r="AS35" s="30" t="s">
        <v>33</v>
      </c>
      <c r="AT35" s="1009" t="str">
        <f>IF(AV35="", "", IF(AV35=AX35, "△", IF(AV35&gt;AX35, "○","●")))</f>
        <v/>
      </c>
      <c r="AU35" s="1010"/>
      <c r="AV35" s="1010"/>
      <c r="AW35" s="1010"/>
      <c r="AX35" s="1010"/>
      <c r="AY35" s="1011"/>
      <c r="AZ35" s="27" t="s">
        <v>43</v>
      </c>
      <c r="BA35" s="28" t="str">
        <f>IF(BB35="", "", IF(BB35=BD35, "△", IF(BB35&gt;BD35, "○","●")))</f>
        <v>○</v>
      </c>
      <c r="BB35" s="27">
        <v>13</v>
      </c>
      <c r="BC35" s="27"/>
      <c r="BD35" s="27">
        <v>0</v>
      </c>
      <c r="BE35" s="30"/>
      <c r="BF35" s="27"/>
      <c r="BG35" s="28" t="str">
        <f>IF(BH35="", "", IF(BH35=BJ35, "△", IF(BH35&gt;BJ35, "○","●")))</f>
        <v/>
      </c>
      <c r="BH35" s="27"/>
      <c r="BI35" s="27"/>
      <c r="BJ35" s="27"/>
      <c r="BK35" s="30"/>
      <c r="BL35" s="32" t="s">
        <v>32</v>
      </c>
      <c r="BM35" s="28" t="str">
        <f>IF(BN35="", "", IF(BN35=BP35, "△", IF(BN35&gt;BP35, "○","●")))</f>
        <v>○</v>
      </c>
      <c r="BN35" s="32">
        <v>6</v>
      </c>
      <c r="BO35" s="32" t="s">
        <v>33</v>
      </c>
      <c r="BP35" s="32">
        <v>1</v>
      </c>
      <c r="BQ35" s="37"/>
      <c r="BR35" s="32" t="s">
        <v>75</v>
      </c>
      <c r="BS35" s="28" t="str">
        <f>IF(BT35="", "", IF(BT35=BV35, "△", IF(BT35&gt;BV35, "○","●")))</f>
        <v>○</v>
      </c>
      <c r="BT35" s="27">
        <v>5</v>
      </c>
      <c r="BU35" s="27"/>
      <c r="BV35" s="27">
        <v>1</v>
      </c>
      <c r="BW35" s="30"/>
      <c r="BX35" s="38"/>
      <c r="BY35" s="987">
        <f>BZ35+CA35+CB35</f>
        <v>15</v>
      </c>
      <c r="BZ35" s="1519">
        <f>COUNTIF(D35:BW38,"○")</f>
        <v>5</v>
      </c>
      <c r="CA35" s="1519">
        <f>COUNTIF(D35:BW38,"●")</f>
        <v>8</v>
      </c>
      <c r="CB35" s="1519">
        <f>COUNTIF(D35:BW38,"△")</f>
        <v>2</v>
      </c>
      <c r="CC35" s="1519">
        <f>SUM(R35:R38,F35:F38,L35:L38,X35:X38,BB35:BB38,BN35:BN38,AV35:AV38,AD35:AD38,AP35:AP38,BT35:BT38,AJ35:AJ38,BH35:BH38)</f>
        <v>50</v>
      </c>
      <c r="CD35" s="1519">
        <f>SUM(T35:T38,H35:H38,N35:N38,Z35:Z38,BD35:BD38,BP35:BP38,AX35:AX38,AF35:AF38,AR35:AR38,BV35:BV38,AL35:AL38,BJ35:BJ38)</f>
        <v>83</v>
      </c>
      <c r="CE35" s="1119">
        <f>SUM(CC35-CD35)</f>
        <v>-33</v>
      </c>
      <c r="CF35" s="1520" t="str">
        <f>B35</f>
        <v>関シニア</v>
      </c>
      <c r="CG35" s="1518">
        <f>BZ35/(BY35-CB35)</f>
        <v>0.38461538461538464</v>
      </c>
      <c r="CH35" s="974">
        <f>(BZ35*2)+(CB35*1)</f>
        <v>12</v>
      </c>
      <c r="CI35" s="973">
        <f>IF(ISBLANK(CH35),"",RANK(CH35,$CH$7:$CH$54))</f>
        <v>7</v>
      </c>
    </row>
    <row r="36" spans="1:88" ht="18.75" customHeight="1" x14ac:dyDescent="0.2">
      <c r="B36" s="1037"/>
      <c r="C36" s="1013"/>
      <c r="D36" s="27"/>
      <c r="E36" s="28" t="str">
        <f>IF(F36="", "", IF(F36=H36, "△", IF(F36&gt;H36, "○","●")))</f>
        <v/>
      </c>
      <c r="F36" s="32"/>
      <c r="G36" s="32"/>
      <c r="H36" s="32"/>
      <c r="I36" s="37"/>
      <c r="J36" s="27" t="s">
        <v>41</v>
      </c>
      <c r="K36" s="28" t="str">
        <f t="shared" si="12"/>
        <v>●</v>
      </c>
      <c r="L36" s="27">
        <v>1</v>
      </c>
      <c r="M36" s="27"/>
      <c r="N36" s="27">
        <v>8</v>
      </c>
      <c r="O36" s="30"/>
      <c r="P36" s="31"/>
      <c r="Q36" s="28" t="str">
        <f>IF(R36="", "", IF(R36=T36, "△", IF(R36&gt;T36, "○","●")))</f>
        <v/>
      </c>
      <c r="R36" s="27"/>
      <c r="S36" s="27"/>
      <c r="T36" s="27"/>
      <c r="U36" s="30"/>
      <c r="V36" s="27" t="s">
        <v>40</v>
      </c>
      <c r="W36" s="28" t="str">
        <f t="shared" si="13"/>
        <v>●</v>
      </c>
      <c r="X36" s="32">
        <v>4</v>
      </c>
      <c r="Y36" s="32"/>
      <c r="Z36" s="32">
        <v>15</v>
      </c>
      <c r="AA36" s="37"/>
      <c r="AB36" s="27"/>
      <c r="AC36" s="28" t="str">
        <f>IF(AD36="", "", IF(AD36=AF36, "△", IF(AD36&gt;AF36, "○","●")))</f>
        <v/>
      </c>
      <c r="AD36" s="32"/>
      <c r="AE36" s="32"/>
      <c r="AF36" s="32"/>
      <c r="AG36" s="37"/>
      <c r="AH36" s="32"/>
      <c r="AI36" s="28" t="str">
        <f>IF(AJ36="", "", IF(AJ36=AL36, "△", IF(AJ36&gt;AL36, "○","●")))</f>
        <v/>
      </c>
      <c r="AJ36" s="27"/>
      <c r="AK36" s="27"/>
      <c r="AL36" s="27"/>
      <c r="AM36" s="30"/>
      <c r="AN36" s="32" t="s">
        <v>43</v>
      </c>
      <c r="AO36" s="28" t="str">
        <f>IF(AP36="", "", IF(AP36=AR36, "△", IF(AP36&gt;AR36, "○","●")))</f>
        <v>○</v>
      </c>
      <c r="AP36" s="27">
        <v>6</v>
      </c>
      <c r="AQ36" s="60" t="s">
        <v>33</v>
      </c>
      <c r="AR36" s="27">
        <v>0</v>
      </c>
      <c r="AS36" s="30"/>
      <c r="AT36" s="1000"/>
      <c r="AU36" s="1001"/>
      <c r="AV36" s="1001"/>
      <c r="AW36" s="1001"/>
      <c r="AX36" s="1001"/>
      <c r="AY36" s="1002"/>
      <c r="AZ36" s="27"/>
      <c r="BA36" s="28" t="str">
        <f>IF(BB36="", "", IF(BB36=BD36, "△", IF(BB36&gt;BD36, "○","●")))</f>
        <v/>
      </c>
      <c r="BB36" s="27"/>
      <c r="BC36" s="27"/>
      <c r="BD36" s="27"/>
      <c r="BE36" s="30"/>
      <c r="BF36" s="27"/>
      <c r="BG36" s="28" t="str">
        <f>IF(BH36="", "", IF(BH36=BJ36, "△", IF(BH36&gt;BJ36, "○","●")))</f>
        <v/>
      </c>
      <c r="BH36" s="27"/>
      <c r="BI36" s="27"/>
      <c r="BJ36" s="27"/>
      <c r="BK36" s="30"/>
      <c r="BL36" s="32"/>
      <c r="BM36" s="28" t="str">
        <f>IF(BN36="", "", IF(BN36=BP36, "△", IF(BN36&gt;BP36, "○","●")))</f>
        <v/>
      </c>
      <c r="BN36" s="32"/>
      <c r="BO36" s="32"/>
      <c r="BP36" s="32"/>
      <c r="BQ36" s="37"/>
      <c r="BR36" s="32"/>
      <c r="BS36" s="28" t="str">
        <f>IF(BT36="", "", IF(BT36=BV36, "△", IF(BT36&gt;BV36, "○","●")))</f>
        <v/>
      </c>
      <c r="BT36" s="27"/>
      <c r="BU36" s="27"/>
      <c r="BV36" s="27"/>
      <c r="BW36" s="30"/>
      <c r="BX36" s="38"/>
      <c r="BY36" s="987"/>
      <c r="BZ36" s="1519"/>
      <c r="CA36" s="1519"/>
      <c r="CB36" s="1519"/>
      <c r="CC36" s="1519"/>
      <c r="CD36" s="1519"/>
      <c r="CE36" s="1120"/>
      <c r="CF36" s="1521"/>
      <c r="CG36" s="1518"/>
      <c r="CH36" s="975"/>
      <c r="CI36" s="973"/>
    </row>
    <row r="37" spans="1:88" ht="18.75" customHeight="1" x14ac:dyDescent="0.2">
      <c r="B37" s="1037"/>
      <c r="C37" s="1013"/>
      <c r="D37" s="27"/>
      <c r="E37" s="28"/>
      <c r="F37" s="32"/>
      <c r="G37" s="32"/>
      <c r="H37" s="32"/>
      <c r="I37" s="37"/>
      <c r="J37" s="27">
        <v>15</v>
      </c>
      <c r="K37" s="28" t="str">
        <f t="shared" si="12"/>
        <v>●</v>
      </c>
      <c r="L37" s="27">
        <v>0</v>
      </c>
      <c r="M37" s="27"/>
      <c r="N37" s="27">
        <v>9</v>
      </c>
      <c r="O37" s="30"/>
      <c r="P37" s="31"/>
      <c r="Q37" s="28"/>
      <c r="R37" s="27"/>
      <c r="S37" s="27"/>
      <c r="T37" s="27"/>
      <c r="U37" s="30"/>
      <c r="V37" s="27" t="s">
        <v>42</v>
      </c>
      <c r="W37" s="28" t="str">
        <f t="shared" si="13"/>
        <v>△</v>
      </c>
      <c r="X37" s="32">
        <v>3</v>
      </c>
      <c r="Y37" s="32"/>
      <c r="Z37" s="32">
        <v>3</v>
      </c>
      <c r="AA37" s="37"/>
      <c r="AB37" s="27"/>
      <c r="AC37" s="28"/>
      <c r="AD37" s="32"/>
      <c r="AE37" s="32"/>
      <c r="AF37" s="32"/>
      <c r="AG37" s="37"/>
      <c r="AH37" s="32"/>
      <c r="AI37" s="28"/>
      <c r="AJ37" s="27"/>
      <c r="AK37" s="27"/>
      <c r="AL37" s="27"/>
      <c r="AM37" s="30"/>
      <c r="AN37" s="32"/>
      <c r="AO37" s="28"/>
      <c r="AP37" s="27"/>
      <c r="AQ37" s="60"/>
      <c r="AR37" s="27"/>
      <c r="AS37" s="30"/>
      <c r="AT37" s="1000"/>
      <c r="AU37" s="1001"/>
      <c r="AV37" s="1001"/>
      <c r="AW37" s="1001"/>
      <c r="AX37" s="1001"/>
      <c r="AY37" s="1002"/>
      <c r="AZ37" s="27"/>
      <c r="BA37" s="28"/>
      <c r="BB37" s="27"/>
      <c r="BC37" s="27"/>
      <c r="BD37" s="27"/>
      <c r="BE37" s="30"/>
      <c r="BF37" s="27"/>
      <c r="BG37" s="28"/>
      <c r="BH37" s="27"/>
      <c r="BI37" s="27"/>
      <c r="BJ37" s="27"/>
      <c r="BK37" s="30"/>
      <c r="BL37" s="32"/>
      <c r="BM37" s="28"/>
      <c r="BN37" s="32"/>
      <c r="BO37" s="32"/>
      <c r="BP37" s="32"/>
      <c r="BQ37" s="37"/>
      <c r="BR37" s="32"/>
      <c r="BS37" s="28"/>
      <c r="BT37" s="27"/>
      <c r="BU37" s="27"/>
      <c r="BV37" s="27"/>
      <c r="BW37" s="30"/>
      <c r="BX37" s="38"/>
      <c r="BY37" s="987"/>
      <c r="BZ37" s="1519"/>
      <c r="CA37" s="1519"/>
      <c r="CB37" s="1519"/>
      <c r="CC37" s="1519"/>
      <c r="CD37" s="1519"/>
      <c r="CE37" s="1120"/>
      <c r="CF37" s="1521"/>
      <c r="CG37" s="1518"/>
      <c r="CH37" s="975"/>
      <c r="CI37" s="973"/>
    </row>
    <row r="38" spans="1:88" ht="18.75" customHeight="1" x14ac:dyDescent="0.2">
      <c r="B38" s="1538"/>
      <c r="C38" s="1014"/>
      <c r="D38" s="41"/>
      <c r="E38" s="42" t="str">
        <f>IF(F38="", "", IF(F38=H38, "△", IF(F38&gt;H38, "○","●")))</f>
        <v/>
      </c>
      <c r="F38" s="44"/>
      <c r="G38" s="44"/>
      <c r="H38" s="44"/>
      <c r="I38" s="45"/>
      <c r="J38" s="41"/>
      <c r="K38" s="42" t="str">
        <f t="shared" si="12"/>
        <v/>
      </c>
      <c r="L38" s="41"/>
      <c r="M38" s="41"/>
      <c r="N38" s="41"/>
      <c r="O38" s="43"/>
      <c r="P38" s="53"/>
      <c r="Q38" s="42" t="str">
        <f>IF(R38="", "", IF(R38=T38, "△", IF(R38&gt;T38, "○","●")))</f>
        <v/>
      </c>
      <c r="R38" s="41"/>
      <c r="S38" s="41"/>
      <c r="T38" s="41"/>
      <c r="U38" s="43"/>
      <c r="V38" s="41"/>
      <c r="W38" s="42" t="str">
        <f t="shared" si="13"/>
        <v/>
      </c>
      <c r="X38" s="44"/>
      <c r="Y38" s="44"/>
      <c r="Z38" s="44"/>
      <c r="AA38" s="45"/>
      <c r="AB38" s="41"/>
      <c r="AC38" s="42" t="str">
        <f>IF(AD38="", "", IF(AD38=AF38, "△", IF(AD38&gt;AF38, "○","●")))</f>
        <v/>
      </c>
      <c r="AD38" s="44"/>
      <c r="AE38" s="44"/>
      <c r="AF38" s="44"/>
      <c r="AG38" s="45"/>
      <c r="AH38" s="44"/>
      <c r="AI38" s="42" t="str">
        <f>IF(AJ38="", "", IF(AJ38=AL38, "△", IF(AJ38&gt;AL38, "○","●")))</f>
        <v/>
      </c>
      <c r="AJ38" s="41"/>
      <c r="AK38" s="41"/>
      <c r="AL38" s="41"/>
      <c r="AM38" s="43"/>
      <c r="AN38" s="44"/>
      <c r="AO38" s="42" t="str">
        <f>IF(AP38="", "", IF(AP38=AR38, "△", IF(AP38&gt;AR38, "○","●")))</f>
        <v/>
      </c>
      <c r="AP38" s="41"/>
      <c r="AQ38" s="41"/>
      <c r="AR38" s="41"/>
      <c r="AS38" s="43"/>
      <c r="AT38" s="1003"/>
      <c r="AU38" s="1004"/>
      <c r="AV38" s="1004"/>
      <c r="AW38" s="1004"/>
      <c r="AX38" s="1004"/>
      <c r="AY38" s="1005"/>
      <c r="AZ38" s="41"/>
      <c r="BA38" s="42" t="str">
        <f>IF(BB38="", "", IF(BB38=BD38, "△", IF(BB38&gt;BD38, "○","●")))</f>
        <v/>
      </c>
      <c r="BB38" s="41"/>
      <c r="BC38" s="41"/>
      <c r="BD38" s="41"/>
      <c r="BE38" s="43"/>
      <c r="BF38" s="41"/>
      <c r="BG38" s="42" t="str">
        <f>IF(BH38="", "", IF(BH38=BJ38, "△", IF(BH38&gt;BJ38, "○","●")))</f>
        <v/>
      </c>
      <c r="BH38" s="41"/>
      <c r="BI38" s="41"/>
      <c r="BJ38" s="41"/>
      <c r="BK38" s="43"/>
      <c r="BL38" s="44"/>
      <c r="BM38" s="42" t="str">
        <f>IF(BN38="", "", IF(BN38=BP38, "△", IF(BN38&gt;BP38, "○","●")))</f>
        <v/>
      </c>
      <c r="BN38" s="44"/>
      <c r="BO38" s="44"/>
      <c r="BP38" s="44"/>
      <c r="BQ38" s="45"/>
      <c r="BR38" s="44"/>
      <c r="BS38" s="42" t="str">
        <f>IF(BT38="", "", IF(BT38=BV38, "△", IF(BT38&gt;BV38, "○","●")))</f>
        <v/>
      </c>
      <c r="BT38" s="41"/>
      <c r="BU38" s="41"/>
      <c r="BV38" s="41"/>
      <c r="BW38" s="43"/>
      <c r="BX38" s="38"/>
      <c r="BY38" s="987"/>
      <c r="BZ38" s="1519"/>
      <c r="CA38" s="1519"/>
      <c r="CB38" s="1519"/>
      <c r="CC38" s="1519"/>
      <c r="CD38" s="1519"/>
      <c r="CE38" s="1120"/>
      <c r="CF38" s="1090"/>
      <c r="CG38" s="1518"/>
      <c r="CH38" s="975"/>
      <c r="CI38" s="973"/>
    </row>
    <row r="39" spans="1:88" ht="18.75" customHeight="1" x14ac:dyDescent="0.2">
      <c r="B39" s="1038" t="s">
        <v>77</v>
      </c>
      <c r="C39" s="1014">
        <v>5</v>
      </c>
      <c r="D39" s="27" t="s">
        <v>48</v>
      </c>
      <c r="E39" s="28" t="str">
        <f>IF(F39="", "", IF(F39=H39, "△", IF(F39&gt;H39, "○","●")))</f>
        <v>●</v>
      </c>
      <c r="F39" s="27">
        <v>2</v>
      </c>
      <c r="G39" s="27"/>
      <c r="H39" s="27">
        <v>12</v>
      </c>
      <c r="I39" s="30" t="s">
        <v>46</v>
      </c>
      <c r="J39" s="27" t="s">
        <v>78</v>
      </c>
      <c r="K39" s="28" t="str">
        <f t="shared" si="12"/>
        <v>●</v>
      </c>
      <c r="L39" s="27">
        <v>0</v>
      </c>
      <c r="M39" s="27"/>
      <c r="N39" s="27">
        <v>9</v>
      </c>
      <c r="O39" s="36" t="s">
        <v>46</v>
      </c>
      <c r="P39" s="59" t="s">
        <v>49</v>
      </c>
      <c r="Q39" s="28" t="str">
        <f>IF(R39="", "", IF(R39=T39, "△", IF(R39&gt;T39, "○","●")))</f>
        <v>●</v>
      </c>
      <c r="R39" s="27">
        <v>6</v>
      </c>
      <c r="S39" s="27"/>
      <c r="T39" s="27">
        <v>7</v>
      </c>
      <c r="U39" s="47"/>
      <c r="V39" s="35" t="s">
        <v>51</v>
      </c>
      <c r="W39" s="28" t="str">
        <f t="shared" si="13"/>
        <v>●</v>
      </c>
      <c r="X39" s="27">
        <v>7</v>
      </c>
      <c r="Y39" s="27"/>
      <c r="Z39" s="27">
        <v>12</v>
      </c>
      <c r="AA39" s="63" t="s">
        <v>46</v>
      </c>
      <c r="AB39" s="27" t="s">
        <v>45</v>
      </c>
      <c r="AC39" s="28" t="str">
        <f>IF(AD39="", "", IF(AD39=AF39, "△", IF(AD39&gt;AF39, "○","●")))</f>
        <v>●</v>
      </c>
      <c r="AD39" s="27">
        <v>4</v>
      </c>
      <c r="AE39" s="27"/>
      <c r="AF39" s="27">
        <v>14</v>
      </c>
      <c r="AG39" s="30" t="s">
        <v>46</v>
      </c>
      <c r="AH39" s="35" t="s">
        <v>51</v>
      </c>
      <c r="AI39" s="28" t="str">
        <f>IF(AJ39="", "", IF(AJ39=AL39, "△", IF(AJ39&gt;AL39, "○","●")))</f>
        <v>●</v>
      </c>
      <c r="AJ39" s="27">
        <v>2</v>
      </c>
      <c r="AK39" s="27"/>
      <c r="AL39" s="27">
        <v>10</v>
      </c>
      <c r="AM39" s="30"/>
      <c r="AN39" s="27" t="s">
        <v>49</v>
      </c>
      <c r="AO39" s="28" t="str">
        <f>IF(AP39="", "", IF(AP39=AR39, "△", IF(AP39&gt;AR39, "○","●")))</f>
        <v>○</v>
      </c>
      <c r="AP39" s="27">
        <v>10</v>
      </c>
      <c r="AQ39" s="27"/>
      <c r="AR39" s="27">
        <v>9</v>
      </c>
      <c r="AS39" s="30"/>
      <c r="AT39" s="35" t="s">
        <v>53</v>
      </c>
      <c r="AU39" s="28" t="str">
        <f>IF(AV39="", "", IF(AV39=AX39, "△", IF(AV39&gt;AX39, "○","●")))</f>
        <v>●</v>
      </c>
      <c r="AV39" s="27">
        <v>0</v>
      </c>
      <c r="AW39" s="27"/>
      <c r="AX39" s="27">
        <v>13</v>
      </c>
      <c r="AY39" s="30"/>
      <c r="AZ39" s="1009" t="str">
        <f>IF(BB39="", "", IF(BB39=BD39, "△", IF(BB39&gt;BD39, "○","●")))</f>
        <v/>
      </c>
      <c r="BA39" s="1010"/>
      <c r="BB39" s="1010"/>
      <c r="BC39" s="1010"/>
      <c r="BD39" s="1010"/>
      <c r="BE39" s="1011"/>
      <c r="BF39" s="27"/>
      <c r="BG39" s="28" t="str">
        <f>IF(BH39="", "", IF(BH39=BJ39, "△", IF(BH39&gt;BJ39, "○","●")))</f>
        <v/>
      </c>
      <c r="BH39" s="27"/>
      <c r="BI39" s="36"/>
      <c r="BJ39" s="27"/>
      <c r="BK39" s="30"/>
      <c r="BL39" s="27" t="s">
        <v>45</v>
      </c>
      <c r="BM39" s="28" t="str">
        <f>IF(BN39="", "", IF(BN39=BP39, "△", IF(BN39&gt;BP39, "○","●")))</f>
        <v>●</v>
      </c>
      <c r="BN39" s="27">
        <v>1</v>
      </c>
      <c r="BO39" s="27"/>
      <c r="BP39" s="27">
        <v>12</v>
      </c>
      <c r="BQ39" s="30" t="s">
        <v>46</v>
      </c>
      <c r="BR39" s="27" t="s">
        <v>48</v>
      </c>
      <c r="BS39" s="28" t="str">
        <f>IF(BT39="", "", IF(BT39=BV39, "△", IF(BT39&gt;BV39, "○","●")))</f>
        <v>○</v>
      </c>
      <c r="BT39" s="27">
        <v>11</v>
      </c>
      <c r="BU39" s="27" t="s">
        <v>46</v>
      </c>
      <c r="BV39" s="27">
        <v>8</v>
      </c>
      <c r="BW39" s="27"/>
      <c r="BX39" s="25"/>
      <c r="BY39" s="987">
        <f>BZ39+CA39+CB39</f>
        <v>12</v>
      </c>
      <c r="BZ39" s="1519">
        <f>COUNTIF(D39:BW42,"○")</f>
        <v>2</v>
      </c>
      <c r="CA39" s="1519">
        <f>COUNTIF(D39:BW42,"●")</f>
        <v>10</v>
      </c>
      <c r="CB39" s="1519">
        <f>COUNTIF(D39:BW42,"△")</f>
        <v>0</v>
      </c>
      <c r="CC39" s="1519">
        <f>SUM(R39:R42,F39:F42,L39:L42,X39:X42,BB39:BB42,BN39:BN42,AV39:AV42,AD39:AD42,AP39:AP42,BT39:BT42,AJ39:AJ42,BH39:BH42)</f>
        <v>48</v>
      </c>
      <c r="CD39" s="1519">
        <f>SUM(T39:T42,H39:H42,N39:N42,Z39:Z42,BD39:BD42,BP39:BP42,AX39:AX42,AF39:AF42,AR39:AR42,BV39:BV42,AL39:AL42,BJ39:BJ42)</f>
        <v>122</v>
      </c>
      <c r="CE39" s="1119">
        <f>SUM(CC39-CD39)</f>
        <v>-74</v>
      </c>
      <c r="CF39" s="1520" t="str">
        <f>B39</f>
        <v>稲羽クラブ</v>
      </c>
      <c r="CG39" s="1518">
        <f>BZ39/(BY39-CB39)</f>
        <v>0.16666666666666666</v>
      </c>
      <c r="CH39" s="974">
        <f>(BZ39*2)+(CB39*1)</f>
        <v>4</v>
      </c>
      <c r="CI39" s="973">
        <f>IF(ISBLANK(CH39),"",RANK(CH39,$CH$7:$CH$54))</f>
        <v>10</v>
      </c>
      <c r="CJ39" s="18"/>
    </row>
    <row r="40" spans="1:88" ht="18.75" customHeight="1" x14ac:dyDescent="0.2">
      <c r="B40" s="1038"/>
      <c r="C40" s="1157"/>
      <c r="D40" s="27"/>
      <c r="E40" s="28" t="str">
        <f>IF(F40="", "", IF(F40=H40, "△", IF(F40&gt;H40, "○","●")))</f>
        <v/>
      </c>
      <c r="F40" s="27"/>
      <c r="G40" s="27"/>
      <c r="H40" s="27"/>
      <c r="I40" s="30"/>
      <c r="J40" s="27"/>
      <c r="K40" s="28" t="str">
        <f t="shared" si="12"/>
        <v/>
      </c>
      <c r="L40" s="27"/>
      <c r="M40" s="27"/>
      <c r="N40" s="27"/>
      <c r="O40" s="30"/>
      <c r="P40" s="31" t="s">
        <v>53</v>
      </c>
      <c r="Q40" s="28" t="str">
        <f>IF(R40="", "", IF(R40=T40, "△", IF(R40&gt;T40, "○","●")))</f>
        <v>●</v>
      </c>
      <c r="R40" s="27">
        <v>0</v>
      </c>
      <c r="S40" s="27"/>
      <c r="T40" s="27">
        <v>6</v>
      </c>
      <c r="U40" s="47" t="s">
        <v>46</v>
      </c>
      <c r="V40" s="27"/>
      <c r="W40" s="28" t="str">
        <f t="shared" si="13"/>
        <v/>
      </c>
      <c r="X40" s="27"/>
      <c r="Y40" s="27"/>
      <c r="Z40" s="27"/>
      <c r="AA40" s="47"/>
      <c r="AB40" s="27"/>
      <c r="AC40" s="28" t="str">
        <f>IF(AD40="", "", IF(AD40=AF40, "△", IF(AD40&gt;AF40, "○","●")))</f>
        <v/>
      </c>
      <c r="AD40" s="27"/>
      <c r="AE40" s="27"/>
      <c r="AF40" s="27"/>
      <c r="AG40" s="30"/>
      <c r="AH40" s="27" t="s">
        <v>78</v>
      </c>
      <c r="AI40" s="28" t="str">
        <f>IF(AJ40="", "", IF(AJ40=AL40, "△", IF(AJ40&gt;AL40, "○","●")))</f>
        <v>●</v>
      </c>
      <c r="AJ40" s="27">
        <v>5</v>
      </c>
      <c r="AK40" s="27"/>
      <c r="AL40" s="27">
        <v>10</v>
      </c>
      <c r="AM40" s="30" t="s">
        <v>46</v>
      </c>
      <c r="AN40" s="27"/>
      <c r="AO40" s="28" t="str">
        <f>IF(AP40="", "", IF(AP40=AR40, "△", IF(AP40&gt;AR40, "○","●")))</f>
        <v/>
      </c>
      <c r="AP40" s="27"/>
      <c r="AQ40" s="27"/>
      <c r="AR40" s="27"/>
      <c r="AS40" s="30"/>
      <c r="AT40" s="27"/>
      <c r="AU40" s="28" t="str">
        <f>IF(AV40="", "", IF(AV40=AX40, "△", IF(AV40&gt;AX40, "○","●")))</f>
        <v/>
      </c>
      <c r="AV40" s="27"/>
      <c r="AW40" s="27"/>
      <c r="AX40" s="27"/>
      <c r="AY40" s="30"/>
      <c r="AZ40" s="1000"/>
      <c r="BA40" s="1001"/>
      <c r="BB40" s="1001"/>
      <c r="BC40" s="1001"/>
      <c r="BD40" s="1001"/>
      <c r="BE40" s="1002"/>
      <c r="BF40" s="27"/>
      <c r="BG40" s="28" t="str">
        <f>IF(BH40="", "", IF(BH40=BJ40, "△", IF(BH40&gt;BJ40, "○","●")))</f>
        <v/>
      </c>
      <c r="BH40" s="27"/>
      <c r="BI40" s="27"/>
      <c r="BJ40" s="27"/>
      <c r="BK40" s="30"/>
      <c r="BL40" s="27"/>
      <c r="BM40" s="28" t="str">
        <f>IF(BN40="", "", IF(BN40=BP40, "△", IF(BN40&gt;BP40, "○","●")))</f>
        <v/>
      </c>
      <c r="BN40" s="27"/>
      <c r="BO40" s="27"/>
      <c r="BP40" s="27"/>
      <c r="BQ40" s="30"/>
      <c r="BR40" s="27"/>
      <c r="BS40" s="28" t="str">
        <f>IF(BT40="", "", IF(BT40=BV40, "△", IF(BT40&gt;BV40, "○","●")))</f>
        <v/>
      </c>
      <c r="BT40" s="27"/>
      <c r="BU40" s="27"/>
      <c r="BV40" s="27"/>
      <c r="BW40" s="30"/>
      <c r="BX40" s="25"/>
      <c r="BY40" s="987"/>
      <c r="BZ40" s="1519"/>
      <c r="CA40" s="1519"/>
      <c r="CB40" s="1519"/>
      <c r="CC40" s="1519"/>
      <c r="CD40" s="1519"/>
      <c r="CE40" s="1120"/>
      <c r="CF40" s="1521"/>
      <c r="CG40" s="1518"/>
      <c r="CH40" s="975"/>
      <c r="CI40" s="973"/>
      <c r="CJ40" s="18"/>
    </row>
    <row r="41" spans="1:88" ht="18.75" customHeight="1" x14ac:dyDescent="0.2">
      <c r="B41" s="1038"/>
      <c r="C41" s="1157"/>
      <c r="D41" s="27"/>
      <c r="E41" s="28"/>
      <c r="F41" s="27"/>
      <c r="G41" s="27"/>
      <c r="H41" s="27"/>
      <c r="I41" s="30"/>
      <c r="J41" s="27"/>
      <c r="K41" s="28"/>
      <c r="L41" s="27"/>
      <c r="M41" s="27"/>
      <c r="N41" s="27"/>
      <c r="O41" s="30"/>
      <c r="P41" s="31"/>
      <c r="Q41" s="28"/>
      <c r="R41" s="27"/>
      <c r="S41" s="27"/>
      <c r="T41" s="27"/>
      <c r="U41" s="47"/>
      <c r="V41" s="27"/>
      <c r="W41" s="28"/>
      <c r="X41" s="27"/>
      <c r="Y41" s="27"/>
      <c r="Z41" s="27"/>
      <c r="AA41" s="47"/>
      <c r="AB41" s="27"/>
      <c r="AC41" s="28"/>
      <c r="AD41" s="27"/>
      <c r="AE41" s="27"/>
      <c r="AF41" s="27"/>
      <c r="AG41" s="30"/>
      <c r="AH41" s="27"/>
      <c r="AI41" s="28"/>
      <c r="AJ41" s="27"/>
      <c r="AK41" s="27"/>
      <c r="AL41" s="27"/>
      <c r="AM41" s="30"/>
      <c r="AN41" s="27"/>
      <c r="AO41" s="28"/>
      <c r="AP41" s="27"/>
      <c r="AQ41" s="27"/>
      <c r="AR41" s="27"/>
      <c r="AS41" s="30"/>
      <c r="AT41" s="27"/>
      <c r="AU41" s="28"/>
      <c r="AV41" s="27"/>
      <c r="AW41" s="27"/>
      <c r="AX41" s="27"/>
      <c r="AY41" s="30"/>
      <c r="AZ41" s="1000"/>
      <c r="BA41" s="1001"/>
      <c r="BB41" s="1001"/>
      <c r="BC41" s="1001"/>
      <c r="BD41" s="1001"/>
      <c r="BE41" s="1002"/>
      <c r="BF41" s="27"/>
      <c r="BG41" s="28"/>
      <c r="BH41" s="27"/>
      <c r="BI41" s="27"/>
      <c r="BJ41" s="27"/>
      <c r="BK41" s="30"/>
      <c r="BL41" s="27"/>
      <c r="BM41" s="28"/>
      <c r="BN41" s="27"/>
      <c r="BO41" s="27"/>
      <c r="BP41" s="27"/>
      <c r="BQ41" s="30"/>
      <c r="BR41" s="27"/>
      <c r="BS41" s="28"/>
      <c r="BT41" s="27"/>
      <c r="BU41" s="27"/>
      <c r="BV41" s="27"/>
      <c r="BW41" s="30"/>
      <c r="BX41" s="25"/>
      <c r="BY41" s="987"/>
      <c r="BZ41" s="1519"/>
      <c r="CA41" s="1519"/>
      <c r="CB41" s="1519"/>
      <c r="CC41" s="1519"/>
      <c r="CD41" s="1519"/>
      <c r="CE41" s="1120"/>
      <c r="CF41" s="1521"/>
      <c r="CG41" s="1518"/>
      <c r="CH41" s="975"/>
      <c r="CI41" s="973"/>
      <c r="CJ41" s="18"/>
    </row>
    <row r="42" spans="1:88" ht="18.75" customHeight="1" x14ac:dyDescent="0.2">
      <c r="B42" s="1039"/>
      <c r="C42" s="1157"/>
      <c r="D42" s="41"/>
      <c r="E42" s="42" t="str">
        <f>IF(F42="", "", IF(F42=H42, "△", IF(F42&gt;H42, "○","●")))</f>
        <v/>
      </c>
      <c r="F42" s="41"/>
      <c r="G42" s="41"/>
      <c r="H42" s="41"/>
      <c r="I42" s="43"/>
      <c r="J42" s="41"/>
      <c r="K42" s="42" t="str">
        <f>IF(L42="", "", IF(L42=N42, "△", IF(L42&gt;N42, "○","●")))</f>
        <v/>
      </c>
      <c r="L42" s="41"/>
      <c r="M42" s="41"/>
      <c r="N42" s="41"/>
      <c r="O42" s="43"/>
      <c r="P42" s="40"/>
      <c r="Q42" s="42" t="str">
        <f>IF(R42="", "", IF(R42=T42, "△", IF(R42&gt;T42, "○","●")))</f>
        <v/>
      </c>
      <c r="R42" s="41"/>
      <c r="S42" s="41"/>
      <c r="T42" s="41"/>
      <c r="U42" s="43"/>
      <c r="V42" s="41"/>
      <c r="W42" s="42" t="str">
        <f>IF(X42="", "", IF(X42=Z42, "△", IF(X42&gt;Z42, "○","●")))</f>
        <v/>
      </c>
      <c r="X42" s="41"/>
      <c r="Y42" s="41"/>
      <c r="Z42" s="41"/>
      <c r="AA42" s="43"/>
      <c r="AB42" s="41"/>
      <c r="AC42" s="42" t="str">
        <f>IF(AD42="", "", IF(AD42=AF42, "△", IF(AD42&gt;AF42, "○","●")))</f>
        <v/>
      </c>
      <c r="AD42" s="41"/>
      <c r="AE42" s="41"/>
      <c r="AF42" s="41"/>
      <c r="AG42" s="43"/>
      <c r="AH42" s="41"/>
      <c r="AI42" s="42" t="str">
        <f>IF(AJ42="", "", IF(AJ42=AL42, "△", IF(AJ42&gt;AL42, "○","●")))</f>
        <v/>
      </c>
      <c r="AJ42" s="41"/>
      <c r="AK42" s="41"/>
      <c r="AL42" s="41"/>
      <c r="AM42" s="43"/>
      <c r="AN42" s="41"/>
      <c r="AO42" s="42" t="str">
        <f>IF(AP42="", "", IF(AP42=AR42, "△", IF(AP42&gt;AR42, "○","●")))</f>
        <v/>
      </c>
      <c r="AP42" s="41"/>
      <c r="AQ42" s="41"/>
      <c r="AR42" s="41"/>
      <c r="AS42" s="43"/>
      <c r="AT42" s="41"/>
      <c r="AU42" s="42" t="str">
        <f>IF(AV42="", "", IF(AV42=AX42, "△", IF(AV42&gt;AX42, "○","●")))</f>
        <v/>
      </c>
      <c r="AV42" s="41"/>
      <c r="AW42" s="41"/>
      <c r="AX42" s="41"/>
      <c r="AY42" s="43"/>
      <c r="AZ42" s="1003"/>
      <c r="BA42" s="1004"/>
      <c r="BB42" s="1004"/>
      <c r="BC42" s="1004"/>
      <c r="BD42" s="1004"/>
      <c r="BE42" s="1005"/>
      <c r="BF42" s="41"/>
      <c r="BG42" s="42" t="str">
        <f>IF(BH42="", "", IF(BH42=BJ42, "△", IF(BH42&gt;BJ42, "○","●")))</f>
        <v/>
      </c>
      <c r="BH42" s="41"/>
      <c r="BI42" s="41"/>
      <c r="BJ42" s="41"/>
      <c r="BK42" s="43"/>
      <c r="BL42" s="41"/>
      <c r="BM42" s="42" t="str">
        <f>IF(BN42="", "", IF(BN42=BP42, "△", IF(BN42&gt;BP42, "○","●")))</f>
        <v/>
      </c>
      <c r="BN42" s="41"/>
      <c r="BO42" s="41"/>
      <c r="BP42" s="41"/>
      <c r="BQ42" s="43"/>
      <c r="BR42" s="41"/>
      <c r="BS42" s="42" t="str">
        <f>IF(BT42="", "", IF(BT42=BV42, "△", IF(BT42&gt;BV42, "○","●")))</f>
        <v/>
      </c>
      <c r="BT42" s="41"/>
      <c r="BU42" s="41"/>
      <c r="BV42" s="41"/>
      <c r="BW42" s="43"/>
      <c r="BX42" s="25"/>
      <c r="BY42" s="987"/>
      <c r="BZ42" s="1519"/>
      <c r="CA42" s="1519"/>
      <c r="CB42" s="1519"/>
      <c r="CC42" s="1519"/>
      <c r="CD42" s="1519"/>
      <c r="CE42" s="1120"/>
      <c r="CF42" s="1090"/>
      <c r="CG42" s="1518"/>
      <c r="CH42" s="975"/>
      <c r="CI42" s="973"/>
      <c r="CJ42" s="18"/>
    </row>
    <row r="43" spans="1:88" ht="18.75" customHeight="1" x14ac:dyDescent="0.2">
      <c r="B43" s="1007" t="s">
        <v>79</v>
      </c>
      <c r="C43" s="1014">
        <v>12</v>
      </c>
      <c r="D43" s="27"/>
      <c r="E43" s="28" t="str">
        <f>IF(F43="", "", IF(F43=H43, "△", IF(F43&gt;H43, "○","●")))</f>
        <v/>
      </c>
      <c r="F43" s="27"/>
      <c r="G43" s="27"/>
      <c r="H43" s="27"/>
      <c r="I43" s="30"/>
      <c r="J43" s="27"/>
      <c r="K43" s="28" t="str">
        <f>IF(L43="", "", IF(L43=N43, "△", IF(L43&gt;N43, "○","●")))</f>
        <v/>
      </c>
      <c r="L43" s="27"/>
      <c r="M43" s="27"/>
      <c r="N43" s="27"/>
      <c r="O43" s="30"/>
      <c r="P43" s="31"/>
      <c r="Q43" s="28" t="str">
        <f>IF(R43="", "", IF(R43=T43, "△", IF(R43&gt;T43, "○","●")))</f>
        <v/>
      </c>
      <c r="R43" s="27"/>
      <c r="S43" s="27"/>
      <c r="T43" s="27"/>
      <c r="U43" s="30"/>
      <c r="V43" s="27"/>
      <c r="W43" s="28" t="str">
        <f>IF(X43="", "", IF(X43=Z43, "△", IF(X43&gt;Z43, "○","●")))</f>
        <v/>
      </c>
      <c r="X43" s="27"/>
      <c r="Y43" s="27"/>
      <c r="Z43" s="27"/>
      <c r="AA43" s="30"/>
      <c r="AB43" s="27"/>
      <c r="AC43" s="28" t="str">
        <f>IF(AD43="", "", IF(AD43=AF43, "△", IF(AD43&gt;AF43, "○","●")))</f>
        <v/>
      </c>
      <c r="AD43" s="27"/>
      <c r="AE43" s="27"/>
      <c r="AF43" s="27"/>
      <c r="AG43" s="30"/>
      <c r="AH43" s="35" t="s">
        <v>32</v>
      </c>
      <c r="AI43" s="28" t="str">
        <f>IF(AJ43="", "", IF(AJ43=AL43, "△", IF(AJ43&gt;AL43, "○","●")))</f>
        <v>○</v>
      </c>
      <c r="AJ43" s="27">
        <v>2</v>
      </c>
      <c r="AK43" s="27" t="s">
        <v>33</v>
      </c>
      <c r="AL43" s="27">
        <v>1</v>
      </c>
      <c r="AM43" s="30"/>
      <c r="AN43" s="35" t="s">
        <v>32</v>
      </c>
      <c r="AO43" s="28" t="str">
        <f>IF(AP43="", "", IF(AP43=AR43, "△", IF(AP43&gt;AR43, "○","●")))</f>
        <v>△</v>
      </c>
      <c r="AP43" s="27">
        <v>1</v>
      </c>
      <c r="AQ43" s="27"/>
      <c r="AR43" s="27">
        <v>1</v>
      </c>
      <c r="AS43" s="30"/>
      <c r="AT43" s="35"/>
      <c r="AU43" s="28" t="str">
        <f>IF(AV43="", "", IF(AV43=AX43, "△", IF(AV43&gt;AX43, "○","●")))</f>
        <v/>
      </c>
      <c r="AV43" s="27"/>
      <c r="AW43" s="27"/>
      <c r="AX43" s="27"/>
      <c r="AY43" s="30"/>
      <c r="AZ43" s="27"/>
      <c r="BA43" s="28" t="str">
        <f>IF(BB43="", "", IF(BB43=BD43, "△", IF(BB43&gt;BD43, "○","●")))</f>
        <v/>
      </c>
      <c r="BB43" s="27"/>
      <c r="BC43" s="27"/>
      <c r="BD43" s="27"/>
      <c r="BE43" s="58"/>
      <c r="BF43" s="1009" t="str">
        <f>IF(BH43="", "", IF(BH43=BJ43, "△", IF(BH43&gt;BJ43, "○","●")))</f>
        <v/>
      </c>
      <c r="BG43" s="1010"/>
      <c r="BH43" s="1010"/>
      <c r="BI43" s="1010"/>
      <c r="BJ43" s="1010"/>
      <c r="BK43" s="1011"/>
      <c r="BL43" s="27"/>
      <c r="BM43" s="28" t="str">
        <f>IF(BN43="", "", IF(BN43=BP43, "△", IF(BN43&gt;BP43, "○","●")))</f>
        <v/>
      </c>
      <c r="BN43" s="27"/>
      <c r="BO43" s="27"/>
      <c r="BP43" s="27"/>
      <c r="BQ43" s="34"/>
      <c r="BR43" s="27"/>
      <c r="BS43" s="28" t="str">
        <f>IF(BT43="", "", IF(BT43=BV43, "△", IF(BT43&gt;BV43, "○","●")))</f>
        <v/>
      </c>
      <c r="BT43" s="27"/>
      <c r="BU43" s="27"/>
      <c r="BV43" s="27"/>
      <c r="BW43" s="27"/>
      <c r="BX43" s="25"/>
      <c r="BY43" s="987">
        <f>BZ43+CA43+CB43</f>
        <v>2</v>
      </c>
      <c r="BZ43" s="1519">
        <f>COUNTIF(D43:BW46,"○")</f>
        <v>1</v>
      </c>
      <c r="CA43" s="1519">
        <f>COUNTIF(D43:BW46,"●")</f>
        <v>0</v>
      </c>
      <c r="CB43" s="1519">
        <f>COUNTIF(D43:BW46,"△")</f>
        <v>1</v>
      </c>
      <c r="CC43" s="1519">
        <f>SUM(R43:R46,F43:F46,L43:L46,X43:X46,BB43:BB46,BN43:BN46,AV43:AV46,AD43:AD46,AP43:AP46,BT43:BT46,AJ43:AJ46,BH43:BH46)</f>
        <v>3</v>
      </c>
      <c r="CD43" s="1519">
        <f>SUM(T43:T46,H43:H46,N43:N46,Z43:Z46,BD43:BD46,BP43:BP46,AX43:AX46,AF43:AF46,AR43:AR46,BV43:BV46,AL43:AL46,BJ43:BJ46)</f>
        <v>2</v>
      </c>
      <c r="CE43" s="1119">
        <f>SUM(CC43-CD43)</f>
        <v>1</v>
      </c>
      <c r="CF43" s="1520" t="str">
        <f>B43</f>
        <v>可児シニア</v>
      </c>
      <c r="CG43" s="1518">
        <f>BZ43/(BY43-CB43)</f>
        <v>1</v>
      </c>
      <c r="CH43" s="974">
        <f>(BZ43*2)+(CB43*1)</f>
        <v>3</v>
      </c>
      <c r="CI43" s="973">
        <f>IF(ISBLANK(CH43),"",RANK(CH43,$CH$7:$CH$54))</f>
        <v>11</v>
      </c>
    </row>
    <row r="44" spans="1:88" ht="18.75" customHeight="1" x14ac:dyDescent="0.2">
      <c r="B44" s="1007"/>
      <c r="C44" s="1157"/>
      <c r="D44" s="27"/>
      <c r="E44" s="28" t="str">
        <f>IF(F44="", "", IF(F44=H44, "△", IF(F44&gt;H44, "○","●")))</f>
        <v/>
      </c>
      <c r="F44" s="27"/>
      <c r="G44" s="27"/>
      <c r="H44" s="27"/>
      <c r="I44" s="30"/>
      <c r="J44" s="27"/>
      <c r="K44" s="28" t="str">
        <f>IF(L44="", "", IF(L44=N44, "△", IF(L44&gt;N44, "○","●")))</f>
        <v/>
      </c>
      <c r="L44" s="27"/>
      <c r="M44" s="27"/>
      <c r="N44" s="27"/>
      <c r="O44" s="30"/>
      <c r="P44" s="31"/>
      <c r="Q44" s="28" t="str">
        <f>IF(R44="", "", IF(R44=T44, "△", IF(R44&gt;T44, "○","●")))</f>
        <v/>
      </c>
      <c r="R44" s="27"/>
      <c r="S44" s="27"/>
      <c r="T44" s="27"/>
      <c r="U44" s="30"/>
      <c r="V44" s="27"/>
      <c r="W44" s="28" t="str">
        <f>IF(X44="", "", IF(X44=Z44, "△", IF(X44&gt;Z44, "○","●")))</f>
        <v/>
      </c>
      <c r="X44" s="27"/>
      <c r="Y44" s="27"/>
      <c r="Z44" s="27"/>
      <c r="AA44" s="30"/>
      <c r="AB44" s="27"/>
      <c r="AC44" s="28" t="str">
        <f>IF(AD44="", "", IF(AD44=AF44, "△", IF(AD44&gt;AF44, "○","●")))</f>
        <v/>
      </c>
      <c r="AD44" s="27"/>
      <c r="AE44" s="27"/>
      <c r="AF44" s="27"/>
      <c r="AG44" s="30"/>
      <c r="AH44" s="27"/>
      <c r="AI44" s="28" t="str">
        <f>IF(AJ44="", "", IF(AJ44=AL44, "△", IF(AJ44&gt;AL44, "○","●")))</f>
        <v/>
      </c>
      <c r="AJ44" s="27"/>
      <c r="AK44" s="27"/>
      <c r="AL44" s="27"/>
      <c r="AM44" s="30"/>
      <c r="AN44" s="35"/>
      <c r="AO44" s="28" t="str">
        <f>IF(AP44="", "", IF(AP44=AR44, "△", IF(AP44&gt;AR44, "○","●")))</f>
        <v/>
      </c>
      <c r="AP44" s="27"/>
      <c r="AQ44" s="27"/>
      <c r="AR44" s="27"/>
      <c r="AS44" s="30"/>
      <c r="AT44" s="27"/>
      <c r="AU44" s="28" t="str">
        <f>IF(AV44="", "", IF(AV44=AX44, "△", IF(AV44&gt;AX44, "○","●")))</f>
        <v/>
      </c>
      <c r="AV44" s="27"/>
      <c r="AW44" s="27"/>
      <c r="AX44" s="27"/>
      <c r="AY44" s="30"/>
      <c r="AZ44" s="27"/>
      <c r="BA44" s="28" t="str">
        <f>IF(BB44="", "", IF(BB44=BD44, "△", IF(BB44&gt;BD44, "○","●")))</f>
        <v/>
      </c>
      <c r="BB44" s="27"/>
      <c r="BC44" s="27"/>
      <c r="BD44" s="27"/>
      <c r="BE44" s="30"/>
      <c r="BF44" s="1000"/>
      <c r="BG44" s="1001"/>
      <c r="BH44" s="1001"/>
      <c r="BI44" s="1001"/>
      <c r="BJ44" s="1001"/>
      <c r="BK44" s="1002"/>
      <c r="BL44" s="27"/>
      <c r="BM44" s="28" t="str">
        <f>IF(BN44="", "", IF(BN44=BP44, "△", IF(BN44&gt;BP44, "○","●")))</f>
        <v/>
      </c>
      <c r="BN44" s="27"/>
      <c r="BO44" s="27"/>
      <c r="BP44" s="27"/>
      <c r="BQ44" s="30"/>
      <c r="BR44" s="27"/>
      <c r="BS44" s="28" t="str">
        <f>IF(BT44="", "", IF(BT44=BV44, "△", IF(BT44&gt;BV44, "○","●")))</f>
        <v/>
      </c>
      <c r="BT44" s="27"/>
      <c r="BU44" s="27"/>
      <c r="BV44" s="27"/>
      <c r="BW44" s="30"/>
      <c r="BX44" s="25"/>
      <c r="BY44" s="987"/>
      <c r="BZ44" s="1519"/>
      <c r="CA44" s="1519"/>
      <c r="CB44" s="1519"/>
      <c r="CC44" s="1519"/>
      <c r="CD44" s="1519"/>
      <c r="CE44" s="1120"/>
      <c r="CF44" s="1521"/>
      <c r="CG44" s="1518"/>
      <c r="CH44" s="975"/>
      <c r="CI44" s="973"/>
    </row>
    <row r="45" spans="1:88" ht="18.75" customHeight="1" x14ac:dyDescent="0.2">
      <c r="B45" s="1007"/>
      <c r="C45" s="1157"/>
      <c r="D45" s="27"/>
      <c r="E45" s="28"/>
      <c r="F45" s="27"/>
      <c r="G45" s="27"/>
      <c r="H45" s="27"/>
      <c r="I45" s="30"/>
      <c r="J45" s="27"/>
      <c r="K45" s="28"/>
      <c r="L45" s="27"/>
      <c r="M45" s="27"/>
      <c r="N45" s="27"/>
      <c r="O45" s="30"/>
      <c r="P45" s="31"/>
      <c r="Q45" s="28"/>
      <c r="R45" s="27"/>
      <c r="S45" s="27"/>
      <c r="T45" s="27"/>
      <c r="U45" s="30"/>
      <c r="V45" s="27"/>
      <c r="W45" s="28"/>
      <c r="X45" s="27"/>
      <c r="Y45" s="27"/>
      <c r="Z45" s="27"/>
      <c r="AA45" s="30"/>
      <c r="AB45" s="27"/>
      <c r="AC45" s="28"/>
      <c r="AD45" s="27"/>
      <c r="AE45" s="27"/>
      <c r="AF45" s="27"/>
      <c r="AG45" s="30"/>
      <c r="AH45" s="27"/>
      <c r="AI45" s="28"/>
      <c r="AJ45" s="27"/>
      <c r="AK45" s="27"/>
      <c r="AL45" s="27"/>
      <c r="AM45" s="30"/>
      <c r="AN45" s="35"/>
      <c r="AO45" s="28"/>
      <c r="AP45" s="27"/>
      <c r="AQ45" s="27"/>
      <c r="AR45" s="27"/>
      <c r="AS45" s="30"/>
      <c r="AT45" s="27"/>
      <c r="AU45" s="28"/>
      <c r="AV45" s="27"/>
      <c r="AW45" s="27"/>
      <c r="AX45" s="27"/>
      <c r="AY45" s="30"/>
      <c r="AZ45" s="27"/>
      <c r="BA45" s="28"/>
      <c r="BB45" s="27"/>
      <c r="BC45" s="27"/>
      <c r="BD45" s="27"/>
      <c r="BE45" s="30"/>
      <c r="BF45" s="1000"/>
      <c r="BG45" s="1001"/>
      <c r="BH45" s="1001"/>
      <c r="BI45" s="1001"/>
      <c r="BJ45" s="1001"/>
      <c r="BK45" s="1002"/>
      <c r="BL45" s="27"/>
      <c r="BM45" s="28"/>
      <c r="BN45" s="27"/>
      <c r="BO45" s="27"/>
      <c r="BP45" s="27"/>
      <c r="BQ45" s="30"/>
      <c r="BR45" s="27"/>
      <c r="BS45" s="28"/>
      <c r="BT45" s="27"/>
      <c r="BU45" s="27"/>
      <c r="BV45" s="27"/>
      <c r="BW45" s="30"/>
      <c r="BX45" s="25"/>
      <c r="BY45" s="987"/>
      <c r="BZ45" s="1519"/>
      <c r="CA45" s="1519"/>
      <c r="CB45" s="1519"/>
      <c r="CC45" s="1519"/>
      <c r="CD45" s="1519"/>
      <c r="CE45" s="1120"/>
      <c r="CF45" s="1521"/>
      <c r="CG45" s="1518"/>
      <c r="CH45" s="975"/>
      <c r="CI45" s="973"/>
    </row>
    <row r="46" spans="1:88" ht="18.75" customHeight="1" x14ac:dyDescent="0.2">
      <c r="B46" s="1008"/>
      <c r="C46" s="1157"/>
      <c r="D46" s="41"/>
      <c r="E46" s="42" t="str">
        <f>IF(F46="", "", IF(F46=H46, "△", IF(F46&gt;H46, "○","●")))</f>
        <v/>
      </c>
      <c r="F46" s="41"/>
      <c r="G46" s="41"/>
      <c r="H46" s="41"/>
      <c r="I46" s="43"/>
      <c r="J46" s="41"/>
      <c r="K46" s="42" t="str">
        <f>IF(L46="", "", IF(L46=N46, "△", IF(L46&gt;N46, "○","●")))</f>
        <v/>
      </c>
      <c r="L46" s="41"/>
      <c r="M46" s="41"/>
      <c r="N46" s="41"/>
      <c r="O46" s="43"/>
      <c r="P46" s="40"/>
      <c r="Q46" s="42" t="str">
        <f>IF(R46="", "", IF(R46=T46, "△", IF(R46&gt;T46, "○","●")))</f>
        <v/>
      </c>
      <c r="R46" s="41"/>
      <c r="S46" s="41"/>
      <c r="T46" s="41"/>
      <c r="U46" s="43"/>
      <c r="V46" s="41"/>
      <c r="W46" s="42" t="str">
        <f>IF(X46="", "", IF(X46=Z46, "△", IF(X46&gt;Z46, "○","●")))</f>
        <v/>
      </c>
      <c r="X46" s="41"/>
      <c r="Y46" s="41"/>
      <c r="Z46" s="41"/>
      <c r="AA46" s="43"/>
      <c r="AB46" s="41"/>
      <c r="AC46" s="42" t="str">
        <f>IF(AD46="", "", IF(AD46=AF46, "△", IF(AD46&gt;AF46, "○","●")))</f>
        <v/>
      </c>
      <c r="AD46" s="41"/>
      <c r="AE46" s="41"/>
      <c r="AF46" s="41"/>
      <c r="AG46" s="43"/>
      <c r="AH46" s="41"/>
      <c r="AI46" s="42" t="str">
        <f>IF(AJ46="", "", IF(AJ46=AL46, "△", IF(AJ46&gt;AL46, "○","●")))</f>
        <v/>
      </c>
      <c r="AJ46" s="41"/>
      <c r="AK46" s="41"/>
      <c r="AL46" s="41"/>
      <c r="AM46" s="43"/>
      <c r="AN46" s="46"/>
      <c r="AO46" s="42" t="str">
        <f>IF(AP46="", "", IF(AP46=AR46, "△", IF(AP46&gt;AR46, "○","●")))</f>
        <v/>
      </c>
      <c r="AP46" s="41"/>
      <c r="AQ46" s="41"/>
      <c r="AR46" s="41"/>
      <c r="AS46" s="43"/>
      <c r="AT46" s="41"/>
      <c r="AU46" s="42" t="str">
        <f>IF(AV46="", "", IF(AV46=AX46, "△", IF(AV46&gt;AX46, "○","●")))</f>
        <v/>
      </c>
      <c r="AV46" s="41"/>
      <c r="AW46" s="41"/>
      <c r="AX46" s="41"/>
      <c r="AY46" s="43"/>
      <c r="AZ46" s="41"/>
      <c r="BA46" s="42" t="str">
        <f>IF(BB46="", "", IF(BB46=BD46, "△", IF(BB46&gt;BD46, "○","●")))</f>
        <v/>
      </c>
      <c r="BB46" s="41"/>
      <c r="BC46" s="41"/>
      <c r="BD46" s="41"/>
      <c r="BE46" s="43"/>
      <c r="BF46" s="1003"/>
      <c r="BG46" s="1004"/>
      <c r="BH46" s="1004"/>
      <c r="BI46" s="1004"/>
      <c r="BJ46" s="1004"/>
      <c r="BK46" s="1005"/>
      <c r="BL46" s="41"/>
      <c r="BM46" s="42" t="str">
        <f>IF(BN46="", "", IF(BN46=BP46, "△", IF(BN46&gt;BP46, "○","●")))</f>
        <v/>
      </c>
      <c r="BN46" s="41"/>
      <c r="BO46" s="41"/>
      <c r="BP46" s="41"/>
      <c r="BQ46" s="43"/>
      <c r="BR46" s="41"/>
      <c r="BS46" s="42" t="str">
        <f>IF(BT46="", "", IF(BT46=BV46, "△", IF(BT46&gt;BV46, "○","●")))</f>
        <v/>
      </c>
      <c r="BT46" s="41"/>
      <c r="BU46" s="41"/>
      <c r="BV46" s="41"/>
      <c r="BW46" s="43"/>
      <c r="BX46" s="25"/>
      <c r="BY46" s="987"/>
      <c r="BZ46" s="1519"/>
      <c r="CA46" s="1519"/>
      <c r="CB46" s="1519"/>
      <c r="CC46" s="1519"/>
      <c r="CD46" s="1519"/>
      <c r="CE46" s="1120"/>
      <c r="CF46" s="1090"/>
      <c r="CG46" s="1518"/>
      <c r="CH46" s="975"/>
      <c r="CI46" s="973"/>
    </row>
    <row r="47" spans="1:88" ht="18.75" customHeight="1" x14ac:dyDescent="0.2">
      <c r="B47" s="1037" t="s">
        <v>80</v>
      </c>
      <c r="C47" s="1014">
        <v>7</v>
      </c>
      <c r="D47" s="32" t="s">
        <v>27</v>
      </c>
      <c r="E47" s="28" t="str">
        <f>IF(F47="", "", IF(F47=H47, "△", IF(F47&gt;H47, "○","●")))</f>
        <v>●</v>
      </c>
      <c r="F47" s="32">
        <v>4</v>
      </c>
      <c r="G47" s="32"/>
      <c r="H47" s="32">
        <v>5</v>
      </c>
      <c r="I47" s="58"/>
      <c r="J47" s="27" t="s">
        <v>24</v>
      </c>
      <c r="K47" s="28" t="str">
        <f>IF(L47="", "", IF(L47=N47, "△", IF(L47&gt;N47, "○","●")))</f>
        <v>●</v>
      </c>
      <c r="L47" s="27">
        <v>2</v>
      </c>
      <c r="M47" s="27"/>
      <c r="N47" s="27">
        <v>4</v>
      </c>
      <c r="O47" s="64" t="s">
        <v>22</v>
      </c>
      <c r="P47" s="31" t="s">
        <v>72</v>
      </c>
      <c r="Q47" s="28" t="str">
        <f>IF(R47="", "", IF(R47=T47, "△", IF(R47&gt;T47, "○","●")))</f>
        <v>●</v>
      </c>
      <c r="R47" s="27">
        <v>6</v>
      </c>
      <c r="S47" s="27"/>
      <c r="T47" s="27">
        <v>11</v>
      </c>
      <c r="U47" s="30" t="s">
        <v>22</v>
      </c>
      <c r="V47" s="27"/>
      <c r="W47" s="28" t="str">
        <f>IF(X47="", "", IF(X47=Z47, "△", IF(X47&gt;Z47, "○","●")))</f>
        <v/>
      </c>
      <c r="X47" s="32"/>
      <c r="Y47" s="32"/>
      <c r="Z47" s="32"/>
      <c r="AA47" s="61"/>
      <c r="AB47" s="27"/>
      <c r="AC47" s="28" t="str">
        <f>IF(AD47="", "", IF(AD47=AF47, "△", IF(AD47&gt;AF47, "○","●")))</f>
        <v/>
      </c>
      <c r="AD47" s="32"/>
      <c r="AE47" s="27"/>
      <c r="AF47" s="32"/>
      <c r="AG47" s="61"/>
      <c r="AH47" s="32" t="s">
        <v>24</v>
      </c>
      <c r="AI47" s="28" t="str">
        <f>IF(AJ47="", "", IF(AJ47=AL47, "△", IF(AJ47&gt;AL47, "○","●")))</f>
        <v>●</v>
      </c>
      <c r="AJ47" s="27">
        <v>4</v>
      </c>
      <c r="AK47" s="27"/>
      <c r="AL47" s="27">
        <v>8</v>
      </c>
      <c r="AM47" s="30"/>
      <c r="AN47" s="32" t="s">
        <v>72</v>
      </c>
      <c r="AO47" s="28" t="str">
        <f>IF(AP47="", "", IF(AP47=AR47, "△", IF(AP47&gt;AR47, "○","●")))</f>
        <v>●</v>
      </c>
      <c r="AP47" s="27">
        <v>8</v>
      </c>
      <c r="AQ47" s="27"/>
      <c r="AR47" s="27">
        <v>11</v>
      </c>
      <c r="AS47" s="30" t="s">
        <v>22</v>
      </c>
      <c r="AT47" s="27" t="s">
        <v>21</v>
      </c>
      <c r="AU47" s="28" t="str">
        <f>IF(AV47="", "", IF(AV47=AX47, "△", IF(AV47&gt;AX47, "○","●")))</f>
        <v>●</v>
      </c>
      <c r="AV47" s="32">
        <v>1</v>
      </c>
      <c r="AW47" s="32"/>
      <c r="AX47" s="32">
        <v>6</v>
      </c>
      <c r="AY47" s="65" t="s">
        <v>22</v>
      </c>
      <c r="AZ47" s="35" t="s">
        <v>21</v>
      </c>
      <c r="BA47" s="28" t="str">
        <f>IF(BB47="", "", IF(BB47=BD47, "△", IF(BB47&gt;BD47, "○","●")))</f>
        <v>○</v>
      </c>
      <c r="BB47" s="27">
        <v>12</v>
      </c>
      <c r="BC47" s="60" t="s">
        <v>22</v>
      </c>
      <c r="BD47" s="27">
        <v>1</v>
      </c>
      <c r="BE47" s="30"/>
      <c r="BF47" s="27"/>
      <c r="BG47" s="28" t="str">
        <f>IF(BH47="", "", IF(BH47=BJ47, "△", IF(BH47&gt;BJ47, "○","●")))</f>
        <v/>
      </c>
      <c r="BH47" s="27"/>
      <c r="BI47" s="27"/>
      <c r="BJ47" s="27"/>
      <c r="BK47" s="30"/>
      <c r="BL47" s="1539" t="str">
        <f>IF(BN47="", "", IF(BN47=BP47, "△", IF(BN47&gt;BP47, "○","●")))</f>
        <v/>
      </c>
      <c r="BM47" s="1540"/>
      <c r="BN47" s="1540"/>
      <c r="BO47" s="1540"/>
      <c r="BP47" s="1540"/>
      <c r="BQ47" s="1541"/>
      <c r="BR47" s="27"/>
      <c r="BS47" s="28" t="str">
        <f>IF(BT47="", "", IF(BT47=BV47, "△", IF(BT47&gt;BV47, "○","●")))</f>
        <v/>
      </c>
      <c r="BT47" s="27"/>
      <c r="BU47" s="27"/>
      <c r="BV47" s="27"/>
      <c r="BW47" s="30"/>
      <c r="BX47" s="38"/>
      <c r="BY47" s="987">
        <f>BZ47+CA47+CB47</f>
        <v>10</v>
      </c>
      <c r="BZ47" s="1519">
        <f>COUNTIF(D47:BW50,"○")</f>
        <v>2</v>
      </c>
      <c r="CA47" s="1519">
        <f>COUNTIF(D47:BW50,"●")</f>
        <v>7</v>
      </c>
      <c r="CB47" s="1519">
        <f>COUNTIF(D47:BW50,"△")</f>
        <v>1</v>
      </c>
      <c r="CC47" s="1519">
        <f>SUM(R47:R50,F47:F50,L47:L50,X47:X50,BB47:BB50,BN47:BN50,AV47:AV50,AD47:AD50,AP47:AP50,BT47:BT50,AJ47:AJ50,BH47:BH50)</f>
        <v>49</v>
      </c>
      <c r="CD47" s="1519">
        <f>SUM(T47:T50,H47:H50,N47:N50,Z47:Z50,BD47:BD50,BP47:BP50,AX47:AX50,AF47:AF50,AR47:AR50,BV47:BV50,AL47:AL50,BJ47:BJ50)</f>
        <v>64</v>
      </c>
      <c r="CE47" s="1119">
        <f>SUM(CC47-CD47)</f>
        <v>-15</v>
      </c>
      <c r="CF47" s="1520" t="str">
        <f>B47</f>
        <v>中津川シニア</v>
      </c>
      <c r="CG47" s="1518">
        <f>BZ47/(BY47-CB47)</f>
        <v>0.22222222222222221</v>
      </c>
      <c r="CH47" s="974">
        <f>(BZ47*2)+(CB47*1)</f>
        <v>5</v>
      </c>
      <c r="CI47" s="973">
        <f>IF(ISBLANK(CH47),"",RANK(CH47,$CH$7:$CH$54))</f>
        <v>9</v>
      </c>
    </row>
    <row r="48" spans="1:88" ht="18.75" customHeight="1" x14ac:dyDescent="0.2">
      <c r="B48" s="1038"/>
      <c r="C48" s="1157"/>
      <c r="D48" s="32"/>
      <c r="E48" s="28" t="str">
        <f>IF(F48="", "", IF(F48=H48, "△", IF(F48&gt;H48, "○","●")))</f>
        <v/>
      </c>
      <c r="F48" s="32"/>
      <c r="G48" s="32"/>
      <c r="H48" s="32"/>
      <c r="I48" s="37"/>
      <c r="J48" s="27" t="s">
        <v>27</v>
      </c>
      <c r="K48" s="28" t="str">
        <f>IF(L48="", "", IF(L48=N48, "△", IF(L48&gt;N48, "○","●")))</f>
        <v>●</v>
      </c>
      <c r="L48" s="27">
        <v>1</v>
      </c>
      <c r="M48" s="27"/>
      <c r="N48" s="27">
        <v>11</v>
      </c>
      <c r="O48" s="30" t="s">
        <v>22</v>
      </c>
      <c r="P48" s="31"/>
      <c r="Q48" s="28" t="str">
        <f>IF(R48="", "", IF(R48=T48, "△", IF(R48&gt;T48, "○","●")))</f>
        <v/>
      </c>
      <c r="R48" s="27"/>
      <c r="S48" s="27"/>
      <c r="T48" s="27"/>
      <c r="U48" s="30"/>
      <c r="V48" s="27"/>
      <c r="W48" s="28" t="str">
        <f>IF(X48="", "", IF(X48=Z48, "△", IF(X48&gt;Z48, "○","●")))</f>
        <v/>
      </c>
      <c r="X48" s="32"/>
      <c r="Y48" s="32"/>
      <c r="Z48" s="32"/>
      <c r="AA48" s="37"/>
      <c r="AB48" s="27"/>
      <c r="AC48" s="28" t="str">
        <f>IF(AD48="", "", IF(AD48=AF48, "△", IF(AD48&gt;AF48, "○","●")))</f>
        <v/>
      </c>
      <c r="AD48" s="32"/>
      <c r="AE48" s="32"/>
      <c r="AF48" s="32"/>
      <c r="AG48" s="37"/>
      <c r="AH48" s="32" t="s">
        <v>29</v>
      </c>
      <c r="AI48" s="28" t="str">
        <f>IF(AJ48="", "", IF(AJ48=AL48, "△", IF(AJ48&gt;AL48, "○","●")))</f>
        <v>△</v>
      </c>
      <c r="AJ48" s="27">
        <v>2</v>
      </c>
      <c r="AK48" s="27"/>
      <c r="AL48" s="27">
        <v>2</v>
      </c>
      <c r="AM48" s="30"/>
      <c r="AN48" s="32" t="s">
        <v>29</v>
      </c>
      <c r="AO48" s="28" t="str">
        <f>IF(AP48="", "", IF(AP48=AR48, "△", IF(AP48&gt;AR48, "○","●")))</f>
        <v>○</v>
      </c>
      <c r="AP48" s="27">
        <v>9</v>
      </c>
      <c r="AQ48" s="27"/>
      <c r="AR48" s="27">
        <v>5</v>
      </c>
      <c r="AS48" s="30"/>
      <c r="AT48" s="27"/>
      <c r="AU48" s="28" t="str">
        <f>IF(AV48="", "", IF(AV48=AX48, "△", IF(AV48&gt;AX48, "○","●")))</f>
        <v/>
      </c>
      <c r="AV48" s="32"/>
      <c r="AW48" s="32"/>
      <c r="AX48" s="32"/>
      <c r="AY48" s="37"/>
      <c r="AZ48" s="27"/>
      <c r="BA48" s="28" t="str">
        <f>IF(BB48="", "", IF(BB48=BD48, "△", IF(BB48&gt;BD48, "○","●")))</f>
        <v/>
      </c>
      <c r="BB48" s="27"/>
      <c r="BC48" s="27"/>
      <c r="BD48" s="27"/>
      <c r="BE48" s="30"/>
      <c r="BF48" s="27"/>
      <c r="BG48" s="28" t="str">
        <f>IF(BH48="", "", IF(BH48=BJ48, "△", IF(BH48&gt;BJ48, "○","●")))</f>
        <v/>
      </c>
      <c r="BH48" s="27"/>
      <c r="BI48" s="27"/>
      <c r="BJ48" s="27"/>
      <c r="BK48" s="30"/>
      <c r="BL48" s="1027"/>
      <c r="BM48" s="1028"/>
      <c r="BN48" s="1028"/>
      <c r="BO48" s="1028"/>
      <c r="BP48" s="1028"/>
      <c r="BQ48" s="1029"/>
      <c r="BR48" s="27"/>
      <c r="BS48" s="28" t="str">
        <f>IF(BT48="", "", IF(BT48=BV48, "△", IF(BT48&gt;BV48, "○","●")))</f>
        <v/>
      </c>
      <c r="BT48" s="27"/>
      <c r="BU48" s="27"/>
      <c r="BV48" s="27"/>
      <c r="BW48" s="30"/>
      <c r="BX48" s="38"/>
      <c r="BY48" s="987"/>
      <c r="BZ48" s="1519"/>
      <c r="CA48" s="1519"/>
      <c r="CB48" s="1519"/>
      <c r="CC48" s="1519"/>
      <c r="CD48" s="1519"/>
      <c r="CE48" s="1120"/>
      <c r="CF48" s="1521"/>
      <c r="CG48" s="1518"/>
      <c r="CH48" s="975"/>
      <c r="CI48" s="973"/>
    </row>
    <row r="49" spans="1:88" ht="18.75" customHeight="1" x14ac:dyDescent="0.2">
      <c r="B49" s="1038"/>
      <c r="C49" s="1012"/>
      <c r="D49" s="32"/>
      <c r="E49" s="28"/>
      <c r="F49" s="32"/>
      <c r="G49" s="32"/>
      <c r="H49" s="32"/>
      <c r="I49" s="37"/>
      <c r="J49" s="27"/>
      <c r="K49" s="28"/>
      <c r="L49" s="27"/>
      <c r="M49" s="27"/>
      <c r="N49" s="27"/>
      <c r="O49" s="30"/>
      <c r="P49" s="31"/>
      <c r="Q49" s="28"/>
      <c r="R49" s="27"/>
      <c r="S49" s="27"/>
      <c r="T49" s="27"/>
      <c r="U49" s="30"/>
      <c r="V49" s="27"/>
      <c r="W49" s="28"/>
      <c r="X49" s="32"/>
      <c r="Y49" s="32"/>
      <c r="Z49" s="32"/>
      <c r="AA49" s="37"/>
      <c r="AB49" s="27"/>
      <c r="AC49" s="28"/>
      <c r="AD49" s="32"/>
      <c r="AE49" s="32"/>
      <c r="AF49" s="32"/>
      <c r="AG49" s="37"/>
      <c r="AH49" s="32"/>
      <c r="AI49" s="28"/>
      <c r="AJ49" s="27"/>
      <c r="AK49" s="27"/>
      <c r="AL49" s="27"/>
      <c r="AM49" s="30"/>
      <c r="AN49" s="32"/>
      <c r="AO49" s="28"/>
      <c r="AP49" s="27"/>
      <c r="AQ49" s="27"/>
      <c r="AR49" s="27"/>
      <c r="AS49" s="30"/>
      <c r="AT49" s="27"/>
      <c r="AU49" s="28"/>
      <c r="AV49" s="32"/>
      <c r="AW49" s="32"/>
      <c r="AX49" s="32"/>
      <c r="AY49" s="37"/>
      <c r="AZ49" s="27"/>
      <c r="BA49" s="28"/>
      <c r="BB49" s="27"/>
      <c r="BC49" s="27"/>
      <c r="BD49" s="27"/>
      <c r="BE49" s="30"/>
      <c r="BF49" s="27"/>
      <c r="BG49" s="28"/>
      <c r="BH49" s="27"/>
      <c r="BI49" s="27"/>
      <c r="BJ49" s="27"/>
      <c r="BK49" s="30"/>
      <c r="BL49" s="1027"/>
      <c r="BM49" s="1028"/>
      <c r="BN49" s="1028"/>
      <c r="BO49" s="1028"/>
      <c r="BP49" s="1028"/>
      <c r="BQ49" s="1029"/>
      <c r="BR49" s="27"/>
      <c r="BS49" s="28"/>
      <c r="BT49" s="27"/>
      <c r="BU49" s="27"/>
      <c r="BV49" s="27"/>
      <c r="BW49" s="30"/>
      <c r="BX49" s="38"/>
      <c r="BY49" s="987"/>
      <c r="BZ49" s="1519"/>
      <c r="CA49" s="1519"/>
      <c r="CB49" s="1519"/>
      <c r="CC49" s="1519"/>
      <c r="CD49" s="1519"/>
      <c r="CE49" s="1120"/>
      <c r="CF49" s="1521"/>
      <c r="CG49" s="1518"/>
      <c r="CH49" s="975"/>
      <c r="CI49" s="973"/>
    </row>
    <row r="50" spans="1:88" ht="18.75" customHeight="1" x14ac:dyDescent="0.2">
      <c r="B50" s="1039"/>
      <c r="C50" s="1012"/>
      <c r="D50" s="44"/>
      <c r="E50" s="42" t="str">
        <f>IF(F50="", "", IF(F50=H50, "△", IF(F50&gt;H50, "○","●")))</f>
        <v/>
      </c>
      <c r="F50" s="44"/>
      <c r="G50" s="44"/>
      <c r="H50" s="44"/>
      <c r="I50" s="45"/>
      <c r="J50" s="41"/>
      <c r="K50" s="42" t="str">
        <f>IF(L50="", "", IF(L50=N50, "△", IF(L50&gt;N50, "○","●")))</f>
        <v/>
      </c>
      <c r="L50" s="41"/>
      <c r="M50" s="41"/>
      <c r="N50" s="41"/>
      <c r="O50" s="43"/>
      <c r="P50" s="40"/>
      <c r="Q50" s="42" t="str">
        <f>IF(R50="", "", IF(R50=T50, "△", IF(R50&gt;T50, "○","●")))</f>
        <v/>
      </c>
      <c r="R50" s="41"/>
      <c r="S50" s="41"/>
      <c r="T50" s="41"/>
      <c r="U50" s="43"/>
      <c r="V50" s="41"/>
      <c r="W50" s="42" t="str">
        <f>IF(X50="", "", IF(X50=Z50, "△", IF(X50&gt;Z50, "○","●")))</f>
        <v/>
      </c>
      <c r="X50" s="44"/>
      <c r="Y50" s="44"/>
      <c r="Z50" s="44"/>
      <c r="AA50" s="45"/>
      <c r="AB50" s="41"/>
      <c r="AC50" s="42" t="str">
        <f>IF(AD50="", "", IF(AD50=AF50, "△", IF(AD50&gt;AF50, "○","●")))</f>
        <v/>
      </c>
      <c r="AD50" s="44"/>
      <c r="AE50" s="44"/>
      <c r="AF50" s="44"/>
      <c r="AG50" s="45"/>
      <c r="AH50" s="44"/>
      <c r="AI50" s="42" t="str">
        <f>IF(AJ50="", "", IF(AJ50=AL50, "△", IF(AJ50&gt;AL50, "○","●")))</f>
        <v/>
      </c>
      <c r="AJ50" s="41"/>
      <c r="AK50" s="41"/>
      <c r="AL50" s="41"/>
      <c r="AM50" s="43"/>
      <c r="AN50" s="44"/>
      <c r="AO50" s="42" t="str">
        <f>IF(AP50="", "", IF(AP50=AR50, "△", IF(AP50&gt;AR50, "○","●")))</f>
        <v/>
      </c>
      <c r="AP50" s="41"/>
      <c r="AQ50" s="41"/>
      <c r="AR50" s="41"/>
      <c r="AS50" s="43"/>
      <c r="AT50" s="41"/>
      <c r="AU50" s="42" t="str">
        <f>IF(AV50="", "", IF(AV50=AX50, "△", IF(AV50&gt;AX50, "○","●")))</f>
        <v/>
      </c>
      <c r="AV50" s="44"/>
      <c r="AW50" s="44"/>
      <c r="AX50" s="44"/>
      <c r="AY50" s="45"/>
      <c r="AZ50" s="41"/>
      <c r="BA50" s="42" t="str">
        <f>IF(BB50="", "", IF(BB50=BD50, "△", IF(BB50&gt;BD50, "○","●")))</f>
        <v/>
      </c>
      <c r="BB50" s="41"/>
      <c r="BC50" s="41"/>
      <c r="BD50" s="41"/>
      <c r="BE50" s="43"/>
      <c r="BF50" s="41"/>
      <c r="BG50" s="42" t="str">
        <f>IF(BH50="", "", IF(BH50=BJ50, "△", IF(BH50&gt;BJ50, "○","●")))</f>
        <v/>
      </c>
      <c r="BH50" s="41"/>
      <c r="BI50" s="41"/>
      <c r="BJ50" s="41"/>
      <c r="BK50" s="43"/>
      <c r="BL50" s="1542"/>
      <c r="BM50" s="1543"/>
      <c r="BN50" s="1543"/>
      <c r="BO50" s="1543"/>
      <c r="BP50" s="1543"/>
      <c r="BQ50" s="1544"/>
      <c r="BR50" s="41"/>
      <c r="BS50" s="42" t="str">
        <f>IF(BT50="", "", IF(BT50=BV50, "△", IF(BT50&gt;BV50, "○","●")))</f>
        <v/>
      </c>
      <c r="BT50" s="41"/>
      <c r="BU50" s="41"/>
      <c r="BV50" s="41"/>
      <c r="BW50" s="43"/>
      <c r="BX50" s="38"/>
      <c r="BY50" s="987"/>
      <c r="BZ50" s="1519"/>
      <c r="CA50" s="1519"/>
      <c r="CB50" s="1519"/>
      <c r="CC50" s="1519"/>
      <c r="CD50" s="1519"/>
      <c r="CE50" s="1120"/>
      <c r="CF50" s="1090"/>
      <c r="CG50" s="1518"/>
      <c r="CH50" s="975"/>
      <c r="CI50" s="973"/>
    </row>
    <row r="51" spans="1:88" ht="18.75" customHeight="1" x14ac:dyDescent="0.2">
      <c r="B51" s="1037" t="s">
        <v>81</v>
      </c>
      <c r="C51" s="1014">
        <v>13</v>
      </c>
      <c r="D51" s="27" t="s">
        <v>38</v>
      </c>
      <c r="E51" s="28" t="str">
        <f>IF(F51="", "", IF(F51=H51, "△", IF(F51&gt;H51, "○","●")))</f>
        <v>●</v>
      </c>
      <c r="F51" s="27">
        <v>2</v>
      </c>
      <c r="G51" s="27"/>
      <c r="H51" s="27">
        <v>17</v>
      </c>
      <c r="I51" s="58" t="s">
        <v>33</v>
      </c>
      <c r="J51" s="27" t="s">
        <v>38</v>
      </c>
      <c r="K51" s="28" t="str">
        <f>IF(L51="", "", IF(L51=N51, "△", IF(L51&gt;N51, "○","●")))</f>
        <v>●</v>
      </c>
      <c r="L51" s="27">
        <v>2</v>
      </c>
      <c r="M51" s="27"/>
      <c r="N51" s="27">
        <v>6</v>
      </c>
      <c r="O51" s="58" t="s">
        <v>33</v>
      </c>
      <c r="P51" s="31" t="s">
        <v>34</v>
      </c>
      <c r="Q51" s="28" t="str">
        <f>IF(R51="", "", IF(R51=T51, "△", IF(R51&gt;T51, "○","●")))</f>
        <v>●</v>
      </c>
      <c r="R51" s="27">
        <v>2</v>
      </c>
      <c r="S51" s="27"/>
      <c r="T51" s="27">
        <v>16</v>
      </c>
      <c r="U51" s="58"/>
      <c r="V51" s="27" t="s">
        <v>75</v>
      </c>
      <c r="W51" s="28" t="str">
        <f>IF(X51="", "", IF(X51=Z51, "△", IF(X51&gt;Z51, "○","●")))</f>
        <v>●</v>
      </c>
      <c r="X51" s="27">
        <v>6</v>
      </c>
      <c r="Y51" s="27"/>
      <c r="Z51" s="27">
        <v>16</v>
      </c>
      <c r="AA51" s="30"/>
      <c r="AB51" s="55" t="s">
        <v>34</v>
      </c>
      <c r="AC51" s="28" t="str">
        <f>IF(AD51="", "", IF(AD51=AF51, "△", IF(AD51&gt;AF51, "○","●")))</f>
        <v>●</v>
      </c>
      <c r="AD51" s="27">
        <v>1</v>
      </c>
      <c r="AE51" s="27"/>
      <c r="AF51" s="27">
        <v>10</v>
      </c>
      <c r="AG51" s="58"/>
      <c r="AH51" s="27"/>
      <c r="AI51" s="28" t="str">
        <f>IF(AJ51="", "", IF(AJ51=AL51, "△", IF(AJ51&gt;AL51, "○","●")))</f>
        <v/>
      </c>
      <c r="AJ51" s="27"/>
      <c r="AK51" s="27"/>
      <c r="AL51" s="27"/>
      <c r="AM51" s="27"/>
      <c r="AN51" s="35" t="s">
        <v>35</v>
      </c>
      <c r="AO51" s="28" t="str">
        <f>IF(AP51="", "", IF(AP51=AR51, "△", IF(AP51&gt;AR51, "○","●")))</f>
        <v>●</v>
      </c>
      <c r="AP51" s="27">
        <v>5</v>
      </c>
      <c r="AQ51" s="57"/>
      <c r="AR51" s="27">
        <v>11</v>
      </c>
      <c r="AS51" s="30"/>
      <c r="AT51" s="27" t="s">
        <v>75</v>
      </c>
      <c r="AU51" s="28" t="str">
        <f>IF(AV51="", "", IF(AV51=AX51, "△", IF(AV51&gt;AX51, "○","●")))</f>
        <v>●</v>
      </c>
      <c r="AV51" s="27">
        <v>1</v>
      </c>
      <c r="AW51" s="27"/>
      <c r="AX51" s="27">
        <v>5</v>
      </c>
      <c r="AY51" s="30"/>
      <c r="AZ51" s="27" t="s">
        <v>35</v>
      </c>
      <c r="BA51" s="28" t="str">
        <f>IF(BB51="", "", IF(BB51=BD51, "△", IF(BB51&gt;BD51, "○","●")))</f>
        <v>●</v>
      </c>
      <c r="BB51" s="27">
        <v>8</v>
      </c>
      <c r="BC51" s="27"/>
      <c r="BD51" s="27">
        <v>11</v>
      </c>
      <c r="BE51" s="66" t="s">
        <v>33</v>
      </c>
      <c r="BF51" s="35"/>
      <c r="BG51" s="28" t="str">
        <f>IF(BH51="", "", IF(BH51=BJ51, "△", IF(BH51&gt;BJ51, "○","●")))</f>
        <v/>
      </c>
      <c r="BH51" s="27"/>
      <c r="BI51" s="27"/>
      <c r="BJ51" s="27"/>
      <c r="BK51" s="30"/>
      <c r="BL51" s="27"/>
      <c r="BM51" s="28" t="str">
        <f>IF(BN51="", "", IF(BN51=BP51, "△", IF(BN51&gt;BP51, "○","●")))</f>
        <v/>
      </c>
      <c r="BN51" s="27"/>
      <c r="BO51" s="27"/>
      <c r="BP51" s="27"/>
      <c r="BQ51" s="30"/>
      <c r="BR51" s="1009" t="str">
        <f>IF(BT51="", "", IF(BT51=BV51, "△", IF(BT51&gt;BV51, "○","●")))</f>
        <v/>
      </c>
      <c r="BS51" s="1010"/>
      <c r="BT51" s="1010"/>
      <c r="BU51" s="1010"/>
      <c r="BV51" s="1010"/>
      <c r="BW51" s="1011"/>
      <c r="BX51" s="25"/>
      <c r="BY51" s="987">
        <f>BZ51+CA51+CB51</f>
        <v>10</v>
      </c>
      <c r="BZ51" s="1519">
        <f>COUNTIF(D51:BW54,"○")</f>
        <v>1</v>
      </c>
      <c r="CA51" s="1519">
        <f>COUNTIF(D51:BW54,"●")</f>
        <v>9</v>
      </c>
      <c r="CB51" s="1519">
        <f>COUNTIF(D51:BW54,"△")</f>
        <v>0</v>
      </c>
      <c r="CC51" s="1519">
        <f>SUM(R51:R54,F51:F54,L51:L54,X51:X54,BB51:BB54,BN51:BN54,AV51:AV54,AD51:AD54,AP51:AP54,BT51:BT54,AJ51:AJ54,BH51:BH54)</f>
        <v>40</v>
      </c>
      <c r="CD51" s="1519">
        <f>SUM(T51:T54,H51:H54,N51:N54,Z51:Z54,BD51:BD54,BP51:BP54,AX51:AX54,AF51:AF54,AR51:AR54,BV51:BV54,AL51:AL54,BJ51:BJ54)</f>
        <v>101</v>
      </c>
      <c r="CE51" s="1119">
        <f>SUM(CC51-CD51)</f>
        <v>-61</v>
      </c>
      <c r="CF51" s="1520" t="str">
        <f>B51</f>
        <v>シニア下呂</v>
      </c>
      <c r="CG51" s="1518">
        <f>BZ51/(BY51-CB51)</f>
        <v>0.1</v>
      </c>
      <c r="CH51" s="974">
        <f>(BZ51*2)+(CB51*1)</f>
        <v>2</v>
      </c>
      <c r="CI51" s="973">
        <f>IF(ISBLANK(CH51),"",RANK(CH51,$CH$7:$CH$54))</f>
        <v>12</v>
      </c>
      <c r="CJ51" s="18"/>
    </row>
    <row r="52" spans="1:88" ht="18.75" customHeight="1" x14ac:dyDescent="0.2">
      <c r="B52" s="1038"/>
      <c r="C52" s="1157"/>
      <c r="D52" s="27" t="s">
        <v>82</v>
      </c>
      <c r="E52" s="28" t="str">
        <f>IF(F52="", "", IF(F52=H52, "△", IF(F52&gt;H52, "○","●")))</f>
        <v>○</v>
      </c>
      <c r="F52" s="27">
        <v>7</v>
      </c>
      <c r="G52" s="27"/>
      <c r="H52" s="27">
        <v>0</v>
      </c>
      <c r="I52" s="30"/>
      <c r="J52" s="27"/>
      <c r="K52" s="28" t="str">
        <f>IF(L52="", "", IF(L52=N52, "△", IF(L52&gt;N52, "○","●")))</f>
        <v/>
      </c>
      <c r="L52" s="27"/>
      <c r="M52" s="27"/>
      <c r="N52" s="27"/>
      <c r="O52" s="30"/>
      <c r="P52" s="31" t="s">
        <v>41</v>
      </c>
      <c r="Q52" s="28" t="str">
        <f>IF(R52="", "", IF(R52=T52, "△", IF(R52&gt;T52, "○","●")))</f>
        <v>●</v>
      </c>
      <c r="R52" s="27">
        <v>6</v>
      </c>
      <c r="S52" s="27"/>
      <c r="T52" s="27">
        <v>9</v>
      </c>
      <c r="U52" s="58" t="s">
        <v>33</v>
      </c>
      <c r="V52" s="27"/>
      <c r="W52" s="28" t="str">
        <f>IF(X52="", "", IF(X52=Z52, "△", IF(X52&gt;Z52, "○","●")))</f>
        <v/>
      </c>
      <c r="X52" s="27"/>
      <c r="Y52" s="27"/>
      <c r="Z52" s="27"/>
      <c r="AA52" s="30"/>
      <c r="AB52" s="27"/>
      <c r="AC52" s="28" t="str">
        <f>IF(AD52="", "", IF(AD52=AF52, "△", IF(AD52&gt;AF52, "○","●")))</f>
        <v/>
      </c>
      <c r="AD52" s="27"/>
      <c r="AE52" s="27"/>
      <c r="AF52" s="27"/>
      <c r="AG52" s="30"/>
      <c r="AH52" s="27"/>
      <c r="AI52" s="28" t="str">
        <f>IF(AJ52="", "", IF(AJ52=AL52, "△", IF(AJ52&gt;AL52, "○","●")))</f>
        <v/>
      </c>
      <c r="AJ52" s="27"/>
      <c r="AK52" s="27"/>
      <c r="AL52" s="27"/>
      <c r="AM52" s="30"/>
      <c r="AN52" s="27"/>
      <c r="AO52" s="28" t="str">
        <f>IF(AP52="", "", IF(AP52=AR52, "△", IF(AP52&gt;AR52, "○","●")))</f>
        <v/>
      </c>
      <c r="AP52" s="27"/>
      <c r="AQ52" s="27"/>
      <c r="AR52" s="27"/>
      <c r="AS52" s="30"/>
      <c r="AT52" s="27"/>
      <c r="AU52" s="28" t="str">
        <f>IF(AV52="", "", IF(AV52=AX52, "△", IF(AV52&gt;AX52, "○","●")))</f>
        <v/>
      </c>
      <c r="AV52" s="27"/>
      <c r="AW52" s="27"/>
      <c r="AX52" s="27"/>
      <c r="AY52" s="30"/>
      <c r="AZ52" s="27"/>
      <c r="BA52" s="28" t="str">
        <f>IF(BB52="", "", IF(BB52=BD52, "△", IF(BB52&gt;BD52, "○","●")))</f>
        <v/>
      </c>
      <c r="BB52" s="27"/>
      <c r="BC52" s="27"/>
      <c r="BD52" s="27"/>
      <c r="BE52" s="30"/>
      <c r="BF52" s="27"/>
      <c r="BG52" s="28" t="str">
        <f>IF(BH52="", "", IF(BH52=BJ52, "△", IF(BH52&gt;BJ52, "○","●")))</f>
        <v/>
      </c>
      <c r="BH52" s="27"/>
      <c r="BI52" s="27"/>
      <c r="BJ52" s="27"/>
      <c r="BK52" s="30"/>
      <c r="BL52" s="27"/>
      <c r="BM52" s="28" t="str">
        <f>IF(BN52="", "", IF(BN52=BP52, "△", IF(BN52&gt;BP52, "○","●")))</f>
        <v/>
      </c>
      <c r="BN52" s="27"/>
      <c r="BO52" s="27"/>
      <c r="BP52" s="27"/>
      <c r="BQ52" s="30"/>
      <c r="BR52" s="1000"/>
      <c r="BS52" s="1001"/>
      <c r="BT52" s="1001"/>
      <c r="BU52" s="1001"/>
      <c r="BV52" s="1001"/>
      <c r="BW52" s="1002"/>
      <c r="BX52" s="25"/>
      <c r="BY52" s="987"/>
      <c r="BZ52" s="1519"/>
      <c r="CA52" s="1519"/>
      <c r="CB52" s="1519"/>
      <c r="CC52" s="1519"/>
      <c r="CD52" s="1519"/>
      <c r="CE52" s="1120"/>
      <c r="CF52" s="1521"/>
      <c r="CG52" s="1518"/>
      <c r="CH52" s="975"/>
      <c r="CI52" s="973"/>
      <c r="CJ52" s="18"/>
    </row>
    <row r="53" spans="1:88" ht="18.75" customHeight="1" x14ac:dyDescent="0.2">
      <c r="B53" s="1038"/>
      <c r="C53" s="1157"/>
      <c r="D53" s="27"/>
      <c r="E53" s="28"/>
      <c r="F53" s="27"/>
      <c r="G53" s="27"/>
      <c r="H53" s="27"/>
      <c r="I53" s="30"/>
      <c r="J53" s="27"/>
      <c r="K53" s="28"/>
      <c r="L53" s="27"/>
      <c r="M53" s="27"/>
      <c r="N53" s="27"/>
      <c r="O53" s="30"/>
      <c r="P53" s="31"/>
      <c r="Q53" s="28"/>
      <c r="R53" s="27"/>
      <c r="S53" s="27"/>
      <c r="T53" s="27"/>
      <c r="U53" s="58"/>
      <c r="V53" s="27"/>
      <c r="W53" s="28"/>
      <c r="X53" s="27"/>
      <c r="Y53" s="27"/>
      <c r="Z53" s="27"/>
      <c r="AA53" s="30"/>
      <c r="AB53" s="27"/>
      <c r="AC53" s="28"/>
      <c r="AD53" s="27"/>
      <c r="AE53" s="27"/>
      <c r="AF53" s="27"/>
      <c r="AG53" s="30"/>
      <c r="AH53" s="27"/>
      <c r="AI53" s="28"/>
      <c r="AJ53" s="27"/>
      <c r="AK53" s="27"/>
      <c r="AL53" s="27"/>
      <c r="AM53" s="30"/>
      <c r="AN53" s="27"/>
      <c r="AO53" s="28"/>
      <c r="AP53" s="27"/>
      <c r="AQ53" s="27"/>
      <c r="AR53" s="27"/>
      <c r="AS53" s="30"/>
      <c r="AT53" s="27"/>
      <c r="AU53" s="28"/>
      <c r="AV53" s="27"/>
      <c r="AW53" s="27"/>
      <c r="AX53" s="27"/>
      <c r="AY53" s="30"/>
      <c r="AZ53" s="27"/>
      <c r="BA53" s="28"/>
      <c r="BB53" s="27"/>
      <c r="BC53" s="27"/>
      <c r="BD53" s="27"/>
      <c r="BE53" s="30"/>
      <c r="BF53" s="27"/>
      <c r="BG53" s="28"/>
      <c r="BH53" s="27"/>
      <c r="BI53" s="27"/>
      <c r="BJ53" s="27"/>
      <c r="BK53" s="30"/>
      <c r="BL53" s="27"/>
      <c r="BM53" s="28"/>
      <c r="BN53" s="27"/>
      <c r="BO53" s="27"/>
      <c r="BP53" s="27"/>
      <c r="BQ53" s="30"/>
      <c r="BR53" s="1000"/>
      <c r="BS53" s="1001"/>
      <c r="BT53" s="1001"/>
      <c r="BU53" s="1001"/>
      <c r="BV53" s="1001"/>
      <c r="BW53" s="1002"/>
      <c r="BX53" s="25"/>
      <c r="BY53" s="987"/>
      <c r="BZ53" s="1519"/>
      <c r="CA53" s="1519"/>
      <c r="CB53" s="1519"/>
      <c r="CC53" s="1519"/>
      <c r="CD53" s="1519"/>
      <c r="CE53" s="1120"/>
      <c r="CF53" s="1521"/>
      <c r="CG53" s="1518"/>
      <c r="CH53" s="975"/>
      <c r="CI53" s="973"/>
      <c r="CJ53" s="18"/>
    </row>
    <row r="54" spans="1:88" ht="18.75" customHeight="1" x14ac:dyDescent="0.2">
      <c r="B54" s="1039"/>
      <c r="C54" s="1157"/>
      <c r="D54" s="41"/>
      <c r="E54" s="42" t="str">
        <f>IF(F54="", "", IF(F54=H54, "△", IF(F54&gt;H54, "○","●")))</f>
        <v/>
      </c>
      <c r="F54" s="41"/>
      <c r="G54" s="41"/>
      <c r="H54" s="41"/>
      <c r="I54" s="43"/>
      <c r="J54" s="41"/>
      <c r="K54" s="42" t="str">
        <f>IF(L54="", "", IF(L54=N54, "△", IF(L54&gt;N54, "○","●")))</f>
        <v/>
      </c>
      <c r="L54" s="41"/>
      <c r="M54" s="41"/>
      <c r="N54" s="41"/>
      <c r="O54" s="43"/>
      <c r="P54" s="40"/>
      <c r="Q54" s="42" t="str">
        <f>IF(R54="", "", IF(R54=T54, "△", IF(R54&gt;T54, "○","●")))</f>
        <v/>
      </c>
      <c r="R54" s="41"/>
      <c r="S54" s="41"/>
      <c r="T54" s="41"/>
      <c r="U54" s="43"/>
      <c r="V54" s="41"/>
      <c r="W54" s="42" t="str">
        <f>IF(X54="", "", IF(X54=Z54, "△", IF(X54&gt;Z54, "○","●")))</f>
        <v/>
      </c>
      <c r="X54" s="41"/>
      <c r="Y54" s="41"/>
      <c r="Z54" s="41"/>
      <c r="AA54" s="43"/>
      <c r="AB54" s="41"/>
      <c r="AC54" s="42" t="str">
        <f>IF(AD54="", "", IF(AD54=AF54, "△", IF(AD54&gt;AF54, "○","●")))</f>
        <v/>
      </c>
      <c r="AD54" s="41"/>
      <c r="AE54" s="41"/>
      <c r="AF54" s="41"/>
      <c r="AG54" s="43"/>
      <c r="AH54" s="41"/>
      <c r="AI54" s="42" t="str">
        <f>IF(AJ54="", "", IF(AJ54=AL54, "△", IF(AJ54&gt;AL54, "○","●")))</f>
        <v/>
      </c>
      <c r="AJ54" s="41"/>
      <c r="AK54" s="41"/>
      <c r="AL54" s="41"/>
      <c r="AM54" s="43"/>
      <c r="AN54" s="41"/>
      <c r="AO54" s="42" t="str">
        <f>IF(AP54="", "", IF(AP54=AR54, "△", IF(AP54&gt;AR54, "○","●")))</f>
        <v/>
      </c>
      <c r="AP54" s="41"/>
      <c r="AQ54" s="41"/>
      <c r="AR54" s="41"/>
      <c r="AS54" s="43"/>
      <c r="AT54" s="41"/>
      <c r="AU54" s="42" t="str">
        <f>IF(AV54="", "", IF(AV54=AX54, "△", IF(AV54&gt;AX54, "○","●")))</f>
        <v/>
      </c>
      <c r="AV54" s="41"/>
      <c r="AW54" s="41"/>
      <c r="AX54" s="41"/>
      <c r="AY54" s="43"/>
      <c r="AZ54" s="41"/>
      <c r="BA54" s="42" t="str">
        <f>IF(BB54="", "", IF(BB54=BD54, "△", IF(BB54&gt;BD54, "○","●")))</f>
        <v/>
      </c>
      <c r="BB54" s="41"/>
      <c r="BC54" s="41"/>
      <c r="BD54" s="41"/>
      <c r="BE54" s="43"/>
      <c r="BF54" s="41"/>
      <c r="BG54" s="42" t="str">
        <f>IF(BH54="", "", IF(BH54=BJ54, "△", IF(BH54&gt;BJ54, "○","●")))</f>
        <v/>
      </c>
      <c r="BH54" s="41"/>
      <c r="BI54" s="41"/>
      <c r="BJ54" s="41"/>
      <c r="BK54" s="43"/>
      <c r="BL54" s="41"/>
      <c r="BM54" s="42" t="str">
        <f>IF(BN54="", "", IF(BN54=BP54, "△", IF(BN54&gt;BP54, "○","●")))</f>
        <v/>
      </c>
      <c r="BN54" s="41"/>
      <c r="BO54" s="41"/>
      <c r="BP54" s="41"/>
      <c r="BQ54" s="43"/>
      <c r="BR54" s="1003"/>
      <c r="BS54" s="1004"/>
      <c r="BT54" s="1004"/>
      <c r="BU54" s="1004"/>
      <c r="BV54" s="1004"/>
      <c r="BW54" s="1005"/>
      <c r="BX54" s="25"/>
      <c r="BY54" s="987"/>
      <c r="BZ54" s="1519"/>
      <c r="CA54" s="1519"/>
      <c r="CB54" s="1519"/>
      <c r="CC54" s="1519"/>
      <c r="CD54" s="1519"/>
      <c r="CE54" s="1121"/>
      <c r="CF54" s="1090"/>
      <c r="CG54" s="1518"/>
      <c r="CH54" s="1522"/>
      <c r="CI54" s="973"/>
      <c r="CJ54" s="18"/>
    </row>
    <row r="55" spans="1:88" ht="19.5" customHeight="1" x14ac:dyDescent="0.2">
      <c r="A55" s="18"/>
      <c r="B55" s="67"/>
      <c r="C55" s="68"/>
      <c r="D55" s="69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70"/>
      <c r="T55" s="70"/>
      <c r="U55" s="70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9"/>
      <c r="AJ55" s="69"/>
      <c r="AK55" s="69"/>
      <c r="AL55" s="71"/>
      <c r="AM55" s="69"/>
      <c r="AN55" s="69"/>
      <c r="AO55" s="69"/>
      <c r="AP55" s="69"/>
      <c r="AQ55" s="69"/>
      <c r="AR55" s="69"/>
      <c r="AS55" s="69"/>
      <c r="AT55" s="68"/>
      <c r="AU55" s="71"/>
      <c r="AV55" s="69"/>
      <c r="AW55" s="69"/>
      <c r="AX55" s="69"/>
      <c r="AY55" s="69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  <c r="BP55" s="68"/>
      <c r="BQ55" s="68"/>
      <c r="BR55" s="68"/>
      <c r="BS55" s="68"/>
      <c r="BT55" s="68"/>
      <c r="BU55" s="68"/>
      <c r="BV55" s="68"/>
      <c r="BW55" s="68"/>
      <c r="BX55" s="69"/>
      <c r="BY55" s="72">
        <f t="shared" ref="BY55:CE55" si="14">SUM(BY2:BY54)</f>
        <v>174</v>
      </c>
      <c r="BZ55" s="72">
        <f t="shared" si="14"/>
        <v>80</v>
      </c>
      <c r="CA55" s="73">
        <f t="shared" si="14"/>
        <v>80</v>
      </c>
      <c r="CB55" s="74">
        <f t="shared" si="14"/>
        <v>14</v>
      </c>
      <c r="CC55" s="73">
        <f t="shared" si="14"/>
        <v>993</v>
      </c>
      <c r="CD55" s="72">
        <f t="shared" si="14"/>
        <v>993</v>
      </c>
      <c r="CE55" s="74">
        <f t="shared" si="14"/>
        <v>0</v>
      </c>
      <c r="CF55" s="69"/>
      <c r="CG55" s="69"/>
      <c r="CH55" s="69"/>
      <c r="CI55" s="69"/>
    </row>
    <row r="56" spans="1:88" ht="13.5" customHeight="1" x14ac:dyDescent="0.2">
      <c r="A56" s="18"/>
      <c r="B56" s="67"/>
      <c r="C56" s="68"/>
      <c r="D56" s="69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9"/>
      <c r="AJ56" s="69"/>
      <c r="AK56" s="69"/>
      <c r="AL56" s="71"/>
      <c r="AM56" s="69"/>
      <c r="AN56" s="69"/>
      <c r="AO56" s="69"/>
      <c r="AP56" s="69"/>
      <c r="AQ56" s="69"/>
      <c r="AR56" s="69"/>
      <c r="AS56" s="69"/>
      <c r="AT56" s="68"/>
      <c r="AU56" s="69"/>
      <c r="AV56" s="69"/>
      <c r="AW56" s="69"/>
      <c r="AX56" s="69"/>
      <c r="AY56" s="69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  <c r="BP56" s="68"/>
      <c r="BQ56" s="68"/>
      <c r="BR56" s="68"/>
      <c r="BS56" s="68"/>
      <c r="BT56" s="68"/>
      <c r="BU56" s="68"/>
      <c r="BV56" s="68"/>
      <c r="BW56" s="68"/>
      <c r="BX56" s="69"/>
      <c r="BY56" s="69"/>
      <c r="BZ56" s="69"/>
      <c r="CA56" s="69"/>
      <c r="CB56" s="69"/>
      <c r="CC56" s="69"/>
      <c r="CD56" s="69"/>
      <c r="CE56" s="69"/>
      <c r="CF56" s="69"/>
      <c r="CG56" s="69"/>
      <c r="CH56" s="69"/>
      <c r="CI56" s="69"/>
    </row>
    <row r="57" spans="1:88" ht="13.5" customHeight="1" x14ac:dyDescent="0.2">
      <c r="A57" s="18"/>
      <c r="B57" s="67"/>
      <c r="C57" s="68"/>
      <c r="D57" s="69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9"/>
      <c r="AJ57" s="69"/>
      <c r="AK57" s="69"/>
      <c r="AL57" s="71"/>
      <c r="AM57" s="69"/>
      <c r="AN57" s="69"/>
      <c r="AO57" s="69"/>
      <c r="AP57" s="69"/>
      <c r="AQ57" s="69"/>
      <c r="AR57" s="69"/>
      <c r="AS57" s="69"/>
      <c r="AT57" s="68"/>
      <c r="AU57" s="69"/>
      <c r="AV57" s="69"/>
      <c r="AW57" s="69"/>
      <c r="AX57" s="69"/>
      <c r="AY57" s="69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  <c r="BP57" s="68"/>
      <c r="BQ57" s="68"/>
      <c r="BR57" s="68"/>
      <c r="BS57" s="68"/>
      <c r="BT57" s="68"/>
      <c r="BU57" s="68"/>
      <c r="BV57" s="68"/>
      <c r="BW57" s="68"/>
      <c r="BX57" s="69"/>
      <c r="BY57" s="69"/>
      <c r="BZ57" s="69"/>
      <c r="CA57" s="69"/>
      <c r="CB57" s="69"/>
      <c r="CC57" s="69"/>
      <c r="CD57" s="69"/>
      <c r="CE57" s="69"/>
      <c r="CF57" s="69"/>
      <c r="CG57" s="69"/>
      <c r="CH57" s="69"/>
      <c r="CI57" s="69"/>
    </row>
    <row r="58" spans="1:88" ht="23.25" customHeight="1" x14ac:dyDescent="0.2">
      <c r="B58" s="68"/>
      <c r="C58" s="68"/>
      <c r="D58" s="69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9"/>
      <c r="AJ58" s="69"/>
      <c r="AK58" s="69"/>
      <c r="AL58" s="71"/>
      <c r="AM58" s="69"/>
      <c r="AN58" s="69"/>
      <c r="AO58" s="69"/>
      <c r="AP58" s="69"/>
      <c r="AQ58" s="69"/>
      <c r="AR58" s="69"/>
      <c r="AS58" s="69"/>
      <c r="AT58" s="68"/>
      <c r="AU58" s="69"/>
      <c r="AV58" s="69"/>
      <c r="AW58" s="69"/>
      <c r="AX58" s="69"/>
      <c r="AY58" s="69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  <c r="BN58" s="68"/>
      <c r="BO58" s="68"/>
      <c r="BP58" s="68"/>
      <c r="BQ58" s="68"/>
      <c r="BR58" s="68"/>
      <c r="BS58" s="68"/>
      <c r="BT58" s="68"/>
      <c r="BU58" s="68"/>
      <c r="BV58" s="68"/>
      <c r="BW58" s="68"/>
      <c r="BX58" s="69"/>
      <c r="BY58" s="69"/>
      <c r="BZ58" s="69"/>
      <c r="CA58" s="69"/>
      <c r="CB58" s="69"/>
      <c r="CC58" s="69"/>
      <c r="CD58" s="69"/>
      <c r="CE58" s="69"/>
      <c r="CF58" s="69"/>
      <c r="CG58" s="69"/>
      <c r="CH58" s="69"/>
      <c r="CI58" s="69"/>
    </row>
    <row r="59" spans="1:88" ht="21" customHeight="1" x14ac:dyDescent="0.2">
      <c r="F59" s="4">
        <f>SUM(F7:F58)</f>
        <v>62</v>
      </c>
      <c r="H59" s="4">
        <f>SUM(H7:H58)</f>
        <v>147</v>
      </c>
      <c r="I59" s="75">
        <f>F59-H59</f>
        <v>-85</v>
      </c>
      <c r="J59" s="75"/>
      <c r="L59" s="4">
        <f>SUM(L7:L58)</f>
        <v>41</v>
      </c>
      <c r="N59" s="4">
        <f>SUM(N7:N58)</f>
        <v>184</v>
      </c>
      <c r="O59" s="75">
        <f>L59-N59</f>
        <v>-143</v>
      </c>
      <c r="P59" s="75"/>
      <c r="R59" s="4">
        <f>SUM(R7:R58)</f>
        <v>119</v>
      </c>
      <c r="T59" s="4">
        <f>SUM(T7:T58)</f>
        <v>121</v>
      </c>
      <c r="U59" s="75">
        <f>R59-T59</f>
        <v>-2</v>
      </c>
      <c r="V59" s="75"/>
      <c r="X59" s="4">
        <f>SUM(X7:X58)</f>
        <v>104</v>
      </c>
      <c r="Z59" s="4">
        <f>SUM(Z7:Z58)</f>
        <v>125</v>
      </c>
      <c r="AA59" s="75">
        <f>X59-Z59</f>
        <v>-21</v>
      </c>
      <c r="AB59" s="75"/>
      <c r="AD59" s="4">
        <f>SUM(AD7:AD58)</f>
        <v>61</v>
      </c>
      <c r="AF59" s="4">
        <f>SUM(AF7:AF58)</f>
        <v>71</v>
      </c>
      <c r="AG59" s="75">
        <f>AD59-AF59</f>
        <v>-10</v>
      </c>
      <c r="AH59" s="75"/>
      <c r="AJ59" s="4">
        <f>SUM(AJ7:AJ58)</f>
        <v>88</v>
      </c>
      <c r="AK59" s="4"/>
      <c r="AL59" s="4">
        <f>SUM(AL7:AL58)</f>
        <v>77</v>
      </c>
      <c r="AM59" s="75">
        <f>AJ59-AL59</f>
        <v>11</v>
      </c>
      <c r="AN59" s="75"/>
      <c r="AP59" s="4">
        <f>SUM(AP7:AP58)</f>
        <v>146</v>
      </c>
      <c r="AQ59" s="4"/>
      <c r="AR59" s="4">
        <f>SUM(AR7:AR58)</f>
        <v>78</v>
      </c>
      <c r="AS59" s="75">
        <f>AP59-AR59</f>
        <v>68</v>
      </c>
      <c r="AT59" s="75"/>
      <c r="AV59" s="4">
        <f>SUM(AV7:AV58)</f>
        <v>83</v>
      </c>
      <c r="AW59" s="4"/>
      <c r="AX59" s="4">
        <f>SUM(AX7:AX58)</f>
        <v>50</v>
      </c>
      <c r="AY59" s="75">
        <f>AV59-AX59</f>
        <v>33</v>
      </c>
      <c r="AZ59" s="75"/>
      <c r="BB59" s="4">
        <f>SUM(BB7:BB58)</f>
        <v>122</v>
      </c>
      <c r="BD59" s="4">
        <f>SUM(BD7:BD58)</f>
        <v>48</v>
      </c>
      <c r="BE59" s="75">
        <f>BB59-BD59</f>
        <v>74</v>
      </c>
      <c r="BF59" s="75"/>
      <c r="BH59" s="4">
        <f>SUM(BH7:BH58)</f>
        <v>2</v>
      </c>
      <c r="BJ59" s="4">
        <f>SUM(BJ7:BJ58)</f>
        <v>3</v>
      </c>
      <c r="BK59" s="75">
        <f>BH59-BJ59</f>
        <v>-1</v>
      </c>
      <c r="BL59" s="75"/>
      <c r="BN59" s="4">
        <f>SUM(BN7:BN58)</f>
        <v>64</v>
      </c>
      <c r="BP59" s="4">
        <f>SUM(BP7:BP58)</f>
        <v>49</v>
      </c>
      <c r="BQ59" s="75">
        <f>BN59-BP59</f>
        <v>15</v>
      </c>
      <c r="BR59" s="75"/>
      <c r="BT59" s="4">
        <f>SUM(BT7:BT58)</f>
        <v>101</v>
      </c>
      <c r="BV59" s="4">
        <f>SUM(BV7:BV58)</f>
        <v>40</v>
      </c>
      <c r="BW59" s="75">
        <f>BT59-BV59</f>
        <v>61</v>
      </c>
      <c r="BX59" s="75"/>
    </row>
    <row r="60" spans="1:88" ht="16.2" x14ac:dyDescent="0.2">
      <c r="AL60" s="18"/>
      <c r="BY60" s="76">
        <f t="shared" ref="BY60:CE60" si="15">SUM(BY7:BY54)</f>
        <v>174</v>
      </c>
      <c r="BZ60" s="77">
        <f t="shared" si="15"/>
        <v>80</v>
      </c>
      <c r="CA60" s="77">
        <f t="shared" si="15"/>
        <v>80</v>
      </c>
      <c r="CB60" s="77">
        <f t="shared" si="15"/>
        <v>14</v>
      </c>
      <c r="CC60" s="77">
        <f t="shared" si="15"/>
        <v>993</v>
      </c>
      <c r="CD60" s="77">
        <f t="shared" si="15"/>
        <v>993</v>
      </c>
      <c r="CE60" s="77">
        <f t="shared" si="15"/>
        <v>0</v>
      </c>
    </row>
    <row r="61" spans="1:88" x14ac:dyDescent="0.2">
      <c r="AL61" s="18"/>
      <c r="CE61">
        <f>CC60-CD60</f>
        <v>0</v>
      </c>
    </row>
    <row r="64" spans="1:88" ht="15.75" customHeight="1" x14ac:dyDescent="0.2">
      <c r="B64" s="1"/>
      <c r="C64" s="1"/>
      <c r="D64" s="12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"/>
      <c r="AU64" s="12"/>
      <c r="AV64" s="12"/>
      <c r="AW64" s="12"/>
      <c r="AX64" s="12"/>
      <c r="AY64" s="12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2"/>
      <c r="BY64" s="12"/>
      <c r="BZ64" s="78"/>
      <c r="CA64" s="12"/>
      <c r="CB64" s="12"/>
      <c r="CC64" s="12"/>
      <c r="CD64" s="12"/>
      <c r="CE64" s="12"/>
      <c r="CF64" s="12"/>
      <c r="CG64" s="12"/>
      <c r="CH64" s="12"/>
      <c r="CI64" s="12"/>
    </row>
    <row r="65" spans="71:71" ht="6.75" customHeight="1" x14ac:dyDescent="0.2"/>
    <row r="67" spans="71:71" x14ac:dyDescent="0.2">
      <c r="BS67" s="79"/>
    </row>
  </sheetData>
  <sheetProtection formatCells="0" formatColumns="0" formatRows="0" insertColumns="0" insertRows="0" deleteColumns="0" deleteRows="0"/>
  <mergeCells count="193">
    <mergeCell ref="CI51:CI54"/>
    <mergeCell ref="CH51:CH54"/>
    <mergeCell ref="B39:B42"/>
    <mergeCell ref="C39:C42"/>
    <mergeCell ref="B47:B50"/>
    <mergeCell ref="B43:B46"/>
    <mergeCell ref="C47:C50"/>
    <mergeCell ref="CB43:CB46"/>
    <mergeCell ref="CD39:CD42"/>
    <mergeCell ref="BL47:BQ50"/>
    <mergeCell ref="B51:B54"/>
    <mergeCell ref="C51:C54"/>
    <mergeCell ref="CA43:CA46"/>
    <mergeCell ref="C43:C46"/>
    <mergeCell ref="BZ43:BZ46"/>
    <mergeCell ref="BY43:BY46"/>
    <mergeCell ref="BY51:BY54"/>
    <mergeCell ref="BR51:BW54"/>
    <mergeCell ref="BY47:BY50"/>
    <mergeCell ref="BF43:BK46"/>
    <mergeCell ref="CG51:CG54"/>
    <mergeCell ref="CC43:CC46"/>
    <mergeCell ref="CC39:CC42"/>
    <mergeCell ref="CD43:CD46"/>
    <mergeCell ref="BZ47:BZ50"/>
    <mergeCell ref="CD47:CD50"/>
    <mergeCell ref="BZ39:BZ42"/>
    <mergeCell ref="CA47:CA50"/>
    <mergeCell ref="CB47:CB50"/>
    <mergeCell ref="CA51:CA54"/>
    <mergeCell ref="BZ51:BZ54"/>
    <mergeCell ref="CD51:CD54"/>
    <mergeCell ref="CC51:CC54"/>
    <mergeCell ref="CA39:CA42"/>
    <mergeCell ref="CB39:CB42"/>
    <mergeCell ref="CE51:CE54"/>
    <mergeCell ref="CF51:CF54"/>
    <mergeCell ref="CC47:CC50"/>
    <mergeCell ref="CG43:CG46"/>
    <mergeCell ref="CE47:CE50"/>
    <mergeCell ref="CG47:CG50"/>
    <mergeCell ref="CD35:CD38"/>
    <mergeCell ref="CD31:CD34"/>
    <mergeCell ref="CB51:CB54"/>
    <mergeCell ref="CI47:CI50"/>
    <mergeCell ref="CE35:CE38"/>
    <mergeCell ref="CE31:CE34"/>
    <mergeCell ref="CH31:CH34"/>
    <mergeCell ref="CF35:CF38"/>
    <mergeCell ref="CH35:CH38"/>
    <mergeCell ref="CE39:CE42"/>
    <mergeCell ref="CF43:CF46"/>
    <mergeCell ref="CI39:CI42"/>
    <mergeCell ref="CI31:CI34"/>
    <mergeCell ref="CI43:CI46"/>
    <mergeCell ref="CI35:CI38"/>
    <mergeCell ref="CH47:CH50"/>
    <mergeCell ref="CF47:CF50"/>
    <mergeCell ref="CH43:CH46"/>
    <mergeCell ref="CH39:CH42"/>
    <mergeCell ref="CG39:CG42"/>
    <mergeCell ref="CG35:CG38"/>
    <mergeCell ref="CG31:CG34"/>
    <mergeCell ref="CF31:CF34"/>
    <mergeCell ref="CF39:CF42"/>
    <mergeCell ref="CE43:CE46"/>
    <mergeCell ref="B35:B38"/>
    <mergeCell ref="C35:C38"/>
    <mergeCell ref="CC27:CC30"/>
    <mergeCell ref="BY39:BY42"/>
    <mergeCell ref="B31:B34"/>
    <mergeCell ref="C31:C34"/>
    <mergeCell ref="CC31:CC34"/>
    <mergeCell ref="CC35:CC38"/>
    <mergeCell ref="CA35:CA38"/>
    <mergeCell ref="CB35:CB38"/>
    <mergeCell ref="CA31:CA34"/>
    <mergeCell ref="CA27:CA30"/>
    <mergeCell ref="CB27:CB30"/>
    <mergeCell ref="BY31:BY34"/>
    <mergeCell ref="BZ31:BZ34"/>
    <mergeCell ref="BY35:BY38"/>
    <mergeCell ref="BZ35:BZ38"/>
    <mergeCell ref="CB31:CB34"/>
    <mergeCell ref="AT35:AY38"/>
    <mergeCell ref="AN31:AS34"/>
    <mergeCell ref="AZ39:BE42"/>
    <mergeCell ref="CA23:CA26"/>
    <mergeCell ref="CH27:CH30"/>
    <mergeCell ref="CF23:CF26"/>
    <mergeCell ref="CG27:CG30"/>
    <mergeCell ref="CE27:CE30"/>
    <mergeCell ref="CF27:CF30"/>
    <mergeCell ref="CI27:CI30"/>
    <mergeCell ref="BY23:BY26"/>
    <mergeCell ref="BZ23:BZ26"/>
    <mergeCell ref="BY27:BY30"/>
    <mergeCell ref="BZ27:BZ30"/>
    <mergeCell ref="CI23:CI26"/>
    <mergeCell ref="CB23:CB26"/>
    <mergeCell ref="CE23:CE26"/>
    <mergeCell ref="CH23:CH26"/>
    <mergeCell ref="CG23:CG26"/>
    <mergeCell ref="CD23:CD26"/>
    <mergeCell ref="CC23:CC26"/>
    <mergeCell ref="CD27:CD30"/>
    <mergeCell ref="B7:B10"/>
    <mergeCell ref="AH27:AM30"/>
    <mergeCell ref="BZ11:BZ14"/>
    <mergeCell ref="J11:O14"/>
    <mergeCell ref="V19:AA22"/>
    <mergeCell ref="AB23:AG26"/>
    <mergeCell ref="B11:B14"/>
    <mergeCell ref="C11:C14"/>
    <mergeCell ref="BZ19:BZ22"/>
    <mergeCell ref="B15:B18"/>
    <mergeCell ref="B23:B26"/>
    <mergeCell ref="C23:C26"/>
    <mergeCell ref="BY19:BY22"/>
    <mergeCell ref="B19:B22"/>
    <mergeCell ref="C19:C22"/>
    <mergeCell ref="C7:C10"/>
    <mergeCell ref="BY7:BY10"/>
    <mergeCell ref="BZ7:BZ10"/>
    <mergeCell ref="C15:C18"/>
    <mergeCell ref="D7:I10"/>
    <mergeCell ref="B27:B30"/>
    <mergeCell ref="C27:C30"/>
    <mergeCell ref="CA15:CA18"/>
    <mergeCell ref="P15:U18"/>
    <mergeCell ref="BZ15:BZ18"/>
    <mergeCell ref="CA19:CA22"/>
    <mergeCell ref="CC19:CC22"/>
    <mergeCell ref="CC15:CC18"/>
    <mergeCell ref="CH11:CH14"/>
    <mergeCell ref="CB11:CB14"/>
    <mergeCell ref="CB15:CB18"/>
    <mergeCell ref="CD15:CD18"/>
    <mergeCell ref="CB19:CB22"/>
    <mergeCell ref="BY15:BY18"/>
    <mergeCell ref="CA11:CA14"/>
    <mergeCell ref="BY11:BY14"/>
    <mergeCell ref="CD19:CD22"/>
    <mergeCell ref="CA7:CA10"/>
    <mergeCell ref="CB7:CB10"/>
    <mergeCell ref="CG11:CG14"/>
    <mergeCell ref="CI11:CI14"/>
    <mergeCell ref="CF11:CF14"/>
    <mergeCell ref="CC11:CC14"/>
    <mergeCell ref="CD11:CD14"/>
    <mergeCell ref="CE11:CE14"/>
    <mergeCell ref="CC7:CC10"/>
    <mergeCell ref="CG7:CG10"/>
    <mergeCell ref="CI19:CI22"/>
    <mergeCell ref="CG19:CG22"/>
    <mergeCell ref="CH19:CH22"/>
    <mergeCell ref="CF15:CF18"/>
    <mergeCell ref="CH15:CH18"/>
    <mergeCell ref="CE19:CE22"/>
    <mergeCell ref="CF19:CF22"/>
    <mergeCell ref="CE15:CE18"/>
    <mergeCell ref="CI15:CI18"/>
    <mergeCell ref="CG15:CG18"/>
    <mergeCell ref="CF5:CF6"/>
    <mergeCell ref="CD5:CD6"/>
    <mergeCell ref="CE5:CE6"/>
    <mergeCell ref="CI7:CI10"/>
    <mergeCell ref="CF7:CF10"/>
    <mergeCell ref="CE7:CE10"/>
    <mergeCell ref="CI5:CI6"/>
    <mergeCell ref="CH5:CH6"/>
    <mergeCell ref="CC5:CC6"/>
    <mergeCell ref="CG5:CG6"/>
    <mergeCell ref="CH7:CH10"/>
    <mergeCell ref="CD7:CD10"/>
    <mergeCell ref="CB5:CB6"/>
    <mergeCell ref="B5:B6"/>
    <mergeCell ref="C5:C6"/>
    <mergeCell ref="P5:U5"/>
    <mergeCell ref="D5:I5"/>
    <mergeCell ref="J5:O5"/>
    <mergeCell ref="AB5:AG5"/>
    <mergeCell ref="V5:AA5"/>
    <mergeCell ref="BZ5:BZ6"/>
    <mergeCell ref="BR5:BW5"/>
    <mergeCell ref="AH5:AM5"/>
    <mergeCell ref="BF5:BK5"/>
    <mergeCell ref="BY5:BY6"/>
    <mergeCell ref="AZ5:BE5"/>
    <mergeCell ref="BL5:BQ5"/>
    <mergeCell ref="AT5:AY5"/>
    <mergeCell ref="AN5:AS5"/>
    <mergeCell ref="CA5:CA6"/>
  </mergeCells>
  <phoneticPr fontId="19"/>
  <printOptions horizontalCentered="1" verticalCentered="1"/>
  <pageMargins left="0" right="0" top="0.19685039370078741" bottom="0" header="0" footer="0"/>
  <pageSetup paperSize="8" scale="65" pageOrder="overThenDown" orientation="landscape" horizontalDpi="4294967293" r:id="rId1"/>
  <headerFooter alignWithMargins="0">
    <oddFooter xml:space="preserve">&amp;C&amp;"ＭＳ 明朝,標準"&amp;16  </oddFooter>
  </headerFooter>
  <rowBreaks count="1" manualBreakCount="1">
    <brk id="64" min="1" max="71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BP41"/>
  <sheetViews>
    <sheetView view="pageBreakPreview" topLeftCell="D1" zoomScaleNormal="100" zoomScaleSheetLayoutView="100" workbookViewId="0">
      <selection activeCell="J4" sqref="J4"/>
    </sheetView>
  </sheetViews>
  <sheetFormatPr defaultRowHeight="13.2" x14ac:dyDescent="0.2"/>
  <cols>
    <col min="1" max="1" width="0.77734375" customWidth="1"/>
    <col min="2" max="2" width="14.33203125" style="4" customWidth="1"/>
    <col min="3" max="3" width="3.33203125" style="4" customWidth="1"/>
    <col min="4" max="4" width="2.88671875" style="4" customWidth="1"/>
    <col min="5" max="5" width="2.6640625" style="4" customWidth="1"/>
    <col min="6" max="6" width="3.33203125" style="4" customWidth="1"/>
    <col min="7" max="7" width="2.109375" style="4" customWidth="1"/>
    <col min="8" max="8" width="3.6640625" style="4" customWidth="1"/>
    <col min="9" max="9" width="3.109375" customWidth="1"/>
    <col min="10" max="10" width="2.88671875" style="4" customWidth="1"/>
    <col min="11" max="11" width="2.6640625" style="4" customWidth="1"/>
    <col min="12" max="12" width="3.33203125" style="4" customWidth="1"/>
    <col min="13" max="13" width="2.77734375" style="4" customWidth="1"/>
    <col min="14" max="14" width="3.33203125" style="4" customWidth="1"/>
    <col min="15" max="15" width="2.6640625" style="4" customWidth="1"/>
    <col min="16" max="16" width="3.33203125" style="4" customWidth="1"/>
    <col min="17" max="17" width="2.77734375" style="4" customWidth="1"/>
    <col min="18" max="18" width="3.33203125" style="4" customWidth="1"/>
    <col min="19" max="19" width="2.109375" style="4" customWidth="1"/>
    <col min="20" max="20" width="2.88671875" style="4" customWidth="1"/>
    <col min="21" max="21" width="2.6640625" style="4" customWidth="1"/>
    <col min="22" max="22" width="2.88671875" style="4" customWidth="1"/>
    <col min="23" max="23" width="2.109375" style="4" customWidth="1"/>
    <col min="24" max="24" width="3.33203125" style="4" customWidth="1"/>
    <col min="25" max="25" width="2.109375" style="4" customWidth="1"/>
    <col min="26" max="26" width="3.33203125" style="4" customWidth="1"/>
    <col min="27" max="27" width="3.77734375" style="4" customWidth="1"/>
    <col min="28" max="30" width="3.33203125" style="4" customWidth="1"/>
    <col min="31" max="31" width="2.33203125" style="4" customWidth="1"/>
    <col min="32" max="32" width="3.33203125" style="4" customWidth="1"/>
    <col min="33" max="33" width="2.88671875" style="4" customWidth="1"/>
    <col min="34" max="34" width="2.77734375" style="4" customWidth="1"/>
    <col min="35" max="36" width="3.44140625" style="4" customWidth="1"/>
    <col min="37" max="37" width="2.44140625" style="4" customWidth="1"/>
    <col min="38" max="38" width="3.44140625" style="4" customWidth="1"/>
    <col min="39" max="39" width="2.44140625" style="4" customWidth="1"/>
    <col min="40" max="40" width="3.109375" style="4" customWidth="1"/>
    <col min="41" max="41" width="2.6640625" style="4" customWidth="1"/>
    <col min="42" max="42" width="3.77734375" style="4" customWidth="1"/>
    <col min="43" max="43" width="2.109375" style="4" customWidth="1"/>
    <col min="44" max="44" width="3.33203125" style="4" customWidth="1"/>
    <col min="45" max="45" width="3" style="4" customWidth="1"/>
    <col min="46" max="46" width="2.6640625" style="4" hidden="1" customWidth="1"/>
    <col min="47" max="47" width="2.6640625" hidden="1" customWidth="1"/>
    <col min="48" max="48" width="3.21875" hidden="1" customWidth="1"/>
    <col min="49" max="49" width="2.109375" hidden="1" customWidth="1"/>
    <col min="50" max="50" width="2.88671875" hidden="1" customWidth="1"/>
    <col min="51" max="51" width="2" hidden="1" customWidth="1"/>
    <col min="52" max="52" width="0.44140625" customWidth="1"/>
    <col min="53" max="59" width="4.77734375" customWidth="1"/>
    <col min="60" max="60" width="12.44140625" customWidth="1"/>
    <col min="61" max="61" width="7.44140625" customWidth="1"/>
    <col min="62" max="62" width="4" customWidth="1"/>
    <col min="63" max="63" width="2.88671875" customWidth="1"/>
    <col min="65" max="65" width="10" customWidth="1"/>
    <col min="66" max="66" width="0.44140625" customWidth="1"/>
  </cols>
  <sheetData>
    <row r="1" spans="2:68" ht="21.75" customHeight="1" x14ac:dyDescent="0.2">
      <c r="B1" s="3"/>
      <c r="C1" s="3"/>
      <c r="D1" s="6"/>
      <c r="E1" s="6"/>
      <c r="F1" s="6"/>
      <c r="G1" s="6"/>
      <c r="H1" s="6"/>
      <c r="J1" s="6"/>
      <c r="K1" s="6"/>
      <c r="L1" s="80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81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R1" s="8"/>
      <c r="AS1" s="8"/>
      <c r="AT1" s="6"/>
      <c r="AU1" s="6"/>
      <c r="AV1" s="6"/>
      <c r="AW1" s="6"/>
      <c r="AX1" s="6"/>
      <c r="AY1" s="6"/>
      <c r="AZ1" s="6"/>
      <c r="BB1" s="2"/>
      <c r="BC1" s="2"/>
      <c r="BD1" s="2"/>
      <c r="BH1" s="11"/>
      <c r="BI1" s="12"/>
      <c r="BJ1" s="13"/>
      <c r="BK1" s="11"/>
      <c r="BM1" s="2"/>
      <c r="BN1" s="18"/>
      <c r="BO1" s="82" t="s">
        <v>0</v>
      </c>
    </row>
    <row r="2" spans="2:68" ht="21.75" customHeight="1" x14ac:dyDescent="0.2">
      <c r="B2" s="3"/>
      <c r="C2" s="3"/>
      <c r="D2" s="6"/>
      <c r="E2" s="6"/>
      <c r="F2" s="6"/>
      <c r="G2" s="6"/>
      <c r="H2" s="6"/>
      <c r="J2" s="6"/>
      <c r="K2" s="6"/>
      <c r="L2" s="80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81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R2" s="8"/>
      <c r="AS2" s="8"/>
      <c r="AT2" s="6"/>
      <c r="AU2" s="6"/>
      <c r="AV2" s="6"/>
      <c r="AW2" s="6"/>
      <c r="AX2" s="6"/>
      <c r="AY2" s="6"/>
      <c r="AZ2" s="6"/>
      <c r="BB2" s="2"/>
      <c r="BC2" s="2"/>
      <c r="BD2" s="2"/>
      <c r="BH2" s="11"/>
      <c r="BI2" s="12"/>
      <c r="BJ2" s="13"/>
      <c r="BK2" s="11"/>
      <c r="BM2" s="2"/>
      <c r="BN2" s="18"/>
      <c r="BO2" s="82"/>
    </row>
    <row r="3" spans="2:68" ht="24" customHeight="1" x14ac:dyDescent="0.2">
      <c r="D3" s="6"/>
      <c r="E3" s="6"/>
      <c r="F3" s="6"/>
      <c r="G3" s="6"/>
      <c r="H3" s="6"/>
      <c r="I3" s="6"/>
      <c r="K3" s="6"/>
      <c r="M3" s="6"/>
      <c r="O3" s="6"/>
      <c r="P3" s="6"/>
      <c r="Q3" s="6"/>
      <c r="S3" s="83"/>
      <c r="T3" s="84" t="s">
        <v>83</v>
      </c>
      <c r="U3" s="83"/>
      <c r="V3" s="83"/>
      <c r="W3" s="83"/>
      <c r="X3" s="83"/>
      <c r="Y3" s="83"/>
      <c r="Z3" s="83"/>
      <c r="AA3" s="81"/>
      <c r="AB3" s="81"/>
      <c r="AC3" s="81"/>
      <c r="AD3" s="81"/>
      <c r="AE3" s="82"/>
      <c r="AF3" s="82"/>
      <c r="AG3" s="82"/>
      <c r="AH3" s="82"/>
      <c r="AI3" s="82"/>
      <c r="AJ3" s="82"/>
      <c r="AK3" s="82"/>
      <c r="AL3" s="82"/>
      <c r="AM3" s="82"/>
      <c r="AN3" s="3"/>
      <c r="AO3" s="3"/>
      <c r="AP3" s="8"/>
      <c r="AQ3" s="8"/>
      <c r="AR3" s="8"/>
      <c r="AS3" s="8"/>
      <c r="AT3" s="6"/>
      <c r="AU3" s="6"/>
      <c r="AV3" s="6"/>
      <c r="AW3" s="6"/>
      <c r="AX3" s="13" t="s">
        <v>84</v>
      </c>
      <c r="BG3" s="13"/>
      <c r="BH3" s="11"/>
      <c r="BI3" s="12"/>
      <c r="BJ3" s="13"/>
      <c r="BK3" s="11"/>
      <c r="BM3" s="2"/>
      <c r="BN3" s="18"/>
      <c r="BP3" s="77"/>
    </row>
    <row r="4" spans="2:68" ht="24" customHeight="1" x14ac:dyDescent="0.2">
      <c r="B4" s="82" t="s">
        <v>1</v>
      </c>
      <c r="D4" s="6"/>
      <c r="E4" s="6"/>
      <c r="F4" s="6"/>
      <c r="G4" s="6"/>
      <c r="H4" s="6"/>
      <c r="I4" s="6"/>
      <c r="K4" s="6"/>
      <c r="L4" s="13"/>
      <c r="M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8"/>
      <c r="AQ4" s="8"/>
      <c r="AR4" s="8"/>
      <c r="AS4" s="8"/>
      <c r="AT4" s="6"/>
      <c r="AU4" s="6"/>
      <c r="AV4" s="6"/>
      <c r="AW4" s="6"/>
      <c r="AX4" s="13"/>
      <c r="BB4" s="2"/>
      <c r="BD4" s="16" t="s">
        <v>3</v>
      </c>
      <c r="BG4" s="13"/>
      <c r="BH4" s="11"/>
      <c r="BI4" s="12"/>
      <c r="BJ4" s="13"/>
      <c r="BK4" s="11"/>
      <c r="BM4" s="2"/>
      <c r="BN4" s="18"/>
      <c r="BO4" s="11"/>
    </row>
    <row r="5" spans="2:68" ht="10.5" customHeight="1" x14ac:dyDescent="0.2">
      <c r="B5" s="85"/>
      <c r="C5" s="86"/>
      <c r="D5" s="86"/>
      <c r="E5" s="86"/>
      <c r="F5" s="86"/>
      <c r="G5" s="86"/>
      <c r="H5" s="86"/>
      <c r="I5" s="87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/>
      <c r="AI5" s="86"/>
      <c r="AJ5" s="86"/>
      <c r="AK5" s="86"/>
      <c r="AL5" s="86"/>
      <c r="AM5" s="86"/>
      <c r="AN5" s="86"/>
      <c r="AO5" s="86"/>
      <c r="AP5" s="86"/>
      <c r="AQ5" s="86"/>
      <c r="AR5" s="86"/>
      <c r="AS5" s="86"/>
      <c r="AT5" s="86"/>
      <c r="AU5" s="87"/>
      <c r="AV5" s="87"/>
      <c r="AW5" s="87"/>
      <c r="AX5" s="87"/>
      <c r="AY5" s="87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M5" s="18"/>
      <c r="BN5" s="18"/>
    </row>
    <row r="6" spans="2:68" ht="44.25" customHeight="1" x14ac:dyDescent="0.2">
      <c r="B6" s="1561" t="s">
        <v>4</v>
      </c>
      <c r="C6" s="1077" t="s">
        <v>5</v>
      </c>
      <c r="D6" s="1084" t="s">
        <v>85</v>
      </c>
      <c r="E6" s="1085"/>
      <c r="F6" s="1085"/>
      <c r="G6" s="1085"/>
      <c r="H6" s="1085"/>
      <c r="I6" s="1086"/>
      <c r="J6" s="1084" t="s">
        <v>86</v>
      </c>
      <c r="K6" s="1085"/>
      <c r="L6" s="1085"/>
      <c r="M6" s="1085"/>
      <c r="N6" s="1085"/>
      <c r="O6" s="1086"/>
      <c r="P6" s="1090" t="str">
        <f>B14</f>
        <v>中津川シニア</v>
      </c>
      <c r="Q6" s="1091"/>
      <c r="R6" s="1091"/>
      <c r="S6" s="1091"/>
      <c r="T6" s="1091"/>
      <c r="U6" s="1091"/>
      <c r="V6" s="1071" t="str">
        <f>B17</f>
        <v>白鳥シルバー
スターズ</v>
      </c>
      <c r="W6" s="1082"/>
      <c r="X6" s="1082"/>
      <c r="Y6" s="1082"/>
      <c r="Z6" s="1082"/>
      <c r="AA6" s="1083"/>
      <c r="AB6" s="1087" t="str">
        <f>B20</f>
        <v>可児シニア</v>
      </c>
      <c r="AC6" s="1088"/>
      <c r="AD6" s="1088"/>
      <c r="AE6" s="1088"/>
      <c r="AF6" s="1088"/>
      <c r="AG6" s="1089"/>
      <c r="AH6" s="1092" t="str">
        <f>B23</f>
        <v>ハイシニア
稲羽</v>
      </c>
      <c r="AI6" s="1093"/>
      <c r="AJ6" s="1093"/>
      <c r="AK6" s="1093"/>
      <c r="AL6" s="1093"/>
      <c r="AM6" s="1094"/>
      <c r="AN6" s="1071" t="str">
        <f>B26</f>
        <v>岐阜
エンジェルス</v>
      </c>
      <c r="AO6" s="1082"/>
      <c r="AP6" s="1082"/>
      <c r="AQ6" s="1082"/>
      <c r="AR6" s="1082"/>
      <c r="AS6" s="1083"/>
      <c r="AT6" s="1081" t="e">
        <f>#REF!</f>
        <v>#REF!</v>
      </c>
      <c r="AU6" s="994"/>
      <c r="AV6" s="994"/>
      <c r="AW6" s="994"/>
      <c r="AX6" s="994"/>
      <c r="AY6" s="995"/>
      <c r="AZ6" s="62"/>
      <c r="BA6" s="1545" t="s">
        <v>6</v>
      </c>
      <c r="BB6" s="1547" t="s">
        <v>7</v>
      </c>
      <c r="BC6" s="1547" t="s">
        <v>8</v>
      </c>
      <c r="BD6" s="1547" t="s">
        <v>9</v>
      </c>
      <c r="BE6" s="1546" t="s">
        <v>10</v>
      </c>
      <c r="BF6" s="1546" t="s">
        <v>11</v>
      </c>
      <c r="BG6" s="1547" t="s">
        <v>12</v>
      </c>
      <c r="BH6" s="1520" t="s">
        <v>13</v>
      </c>
      <c r="BI6" s="1546" t="s">
        <v>14</v>
      </c>
      <c r="BJ6" s="1546" t="s">
        <v>15</v>
      </c>
      <c r="BK6" s="1546" t="s">
        <v>16</v>
      </c>
      <c r="BM6" s="89"/>
      <c r="BN6" s="18"/>
    </row>
    <row r="7" spans="2:68" ht="24.75" customHeight="1" x14ac:dyDescent="0.2">
      <c r="B7" s="1562"/>
      <c r="C7" s="1078"/>
      <c r="D7" s="90"/>
      <c r="E7" s="91" t="s">
        <v>17</v>
      </c>
      <c r="F7" s="91" t="s">
        <v>18</v>
      </c>
      <c r="G7" s="91"/>
      <c r="H7" s="91" t="s">
        <v>19</v>
      </c>
      <c r="I7" s="92"/>
      <c r="J7" s="93"/>
      <c r="K7" s="91" t="s">
        <v>17</v>
      </c>
      <c r="L7" s="91" t="s">
        <v>18</v>
      </c>
      <c r="M7" s="91"/>
      <c r="N7" s="91" t="s">
        <v>19</v>
      </c>
      <c r="O7" s="94"/>
      <c r="P7" s="95"/>
      <c r="Q7" s="91" t="s">
        <v>17</v>
      </c>
      <c r="R7" s="91" t="s">
        <v>18</v>
      </c>
      <c r="S7" s="91"/>
      <c r="T7" s="91" t="s">
        <v>19</v>
      </c>
      <c r="U7" s="94"/>
      <c r="V7" s="95"/>
      <c r="W7" s="91" t="s">
        <v>17</v>
      </c>
      <c r="X7" s="91" t="s">
        <v>18</v>
      </c>
      <c r="Y7" s="91"/>
      <c r="Z7" s="91" t="s">
        <v>19</v>
      </c>
      <c r="AA7" s="94"/>
      <c r="AB7" s="93"/>
      <c r="AC7" s="91" t="s">
        <v>17</v>
      </c>
      <c r="AD7" s="91" t="s">
        <v>18</v>
      </c>
      <c r="AE7" s="91"/>
      <c r="AF7" s="91" t="s">
        <v>19</v>
      </c>
      <c r="AG7" s="94"/>
      <c r="AH7" s="91"/>
      <c r="AI7" s="91" t="s">
        <v>17</v>
      </c>
      <c r="AJ7" s="91" t="s">
        <v>18</v>
      </c>
      <c r="AK7" s="91"/>
      <c r="AL7" s="91" t="s">
        <v>19</v>
      </c>
      <c r="AM7" s="94"/>
      <c r="AN7" s="93"/>
      <c r="AO7" s="91" t="s">
        <v>17</v>
      </c>
      <c r="AP7" s="96" t="s">
        <v>18</v>
      </c>
      <c r="AQ7" s="96"/>
      <c r="AR7" s="91" t="s">
        <v>19</v>
      </c>
      <c r="AS7" s="94"/>
      <c r="AT7" s="93"/>
      <c r="AU7" s="91" t="s">
        <v>17</v>
      </c>
      <c r="AV7" s="91" t="s">
        <v>18</v>
      </c>
      <c r="AW7" s="91"/>
      <c r="AX7" s="91" t="s">
        <v>19</v>
      </c>
      <c r="AY7" s="94"/>
      <c r="AZ7" s="97"/>
      <c r="BA7" s="1545"/>
      <c r="BB7" s="1547"/>
      <c r="BC7" s="1547"/>
      <c r="BD7" s="1547"/>
      <c r="BE7" s="1547"/>
      <c r="BF7" s="1546"/>
      <c r="BG7" s="1547"/>
      <c r="BH7" s="1090"/>
      <c r="BI7" s="1546"/>
      <c r="BJ7" s="1546"/>
      <c r="BK7" s="1547"/>
      <c r="BM7" s="98"/>
      <c r="BN7" s="18"/>
    </row>
    <row r="8" spans="2:68" ht="24" customHeight="1" x14ac:dyDescent="0.2">
      <c r="B8" s="1553" t="s">
        <v>85</v>
      </c>
      <c r="C8" s="1554">
        <v>4</v>
      </c>
      <c r="D8" s="1051" t="str">
        <f>IF(F8="", "", IF(F8=H8, "△", IF(F8&gt;H8, "○","●")))</f>
        <v/>
      </c>
      <c r="E8" s="1052"/>
      <c r="F8" s="1052"/>
      <c r="G8" s="1052"/>
      <c r="H8" s="1052"/>
      <c r="I8" s="1053"/>
      <c r="J8" s="27" t="s">
        <v>60</v>
      </c>
      <c r="K8" s="28" t="str">
        <f>IF(L8="", "", IF(L8=N8, "△", IF(L8&gt;N8, "○","●")))</f>
        <v>○</v>
      </c>
      <c r="L8" s="32">
        <v>5</v>
      </c>
      <c r="M8" s="99"/>
      <c r="N8" s="32">
        <v>4</v>
      </c>
      <c r="O8" s="65"/>
      <c r="P8" s="35"/>
      <c r="Q8" s="28" t="str">
        <f t="shared" ref="Q8:Q13" si="0">IF(R8="", "", IF(R8=T8, "△", IF(R8&gt;T8, "○","●")))</f>
        <v/>
      </c>
      <c r="R8" s="32"/>
      <c r="S8" s="32"/>
      <c r="T8" s="32"/>
      <c r="U8" s="65"/>
      <c r="V8" s="55" t="s">
        <v>69</v>
      </c>
      <c r="W8" s="51" t="str">
        <f t="shared" ref="W8:W16" si="1">IF(X8="", "", IF(X8=Z8, "△", IF(X8&gt;Z8, "○","●")))</f>
        <v>○</v>
      </c>
      <c r="X8" s="27">
        <v>7</v>
      </c>
      <c r="Y8" s="66"/>
      <c r="Z8" s="27">
        <v>0</v>
      </c>
      <c r="AA8" s="66"/>
      <c r="AB8" s="59" t="s">
        <v>60</v>
      </c>
      <c r="AC8" s="28" t="str">
        <f t="shared" ref="AC8:AC19" si="2">IF(AD8="", "", IF(AD8=AF8, "△", IF(AD8&gt;AF8, "○","●")))</f>
        <v>○</v>
      </c>
      <c r="AD8" s="49">
        <v>5</v>
      </c>
      <c r="AE8" s="100" t="s">
        <v>59</v>
      </c>
      <c r="AF8" s="49">
        <v>1</v>
      </c>
      <c r="AG8" s="101"/>
      <c r="AH8" s="100"/>
      <c r="AI8" s="28" t="str">
        <f t="shared" ref="AI8:AI22" si="3">IF(AJ8="", "", IF(AJ8=AL8, "△", IF(AJ8&gt;AL8, "○","●")))</f>
        <v/>
      </c>
      <c r="AJ8" s="49"/>
      <c r="AK8" s="100"/>
      <c r="AL8" s="49"/>
      <c r="AM8" s="101"/>
      <c r="AN8" s="49" t="s">
        <v>69</v>
      </c>
      <c r="AO8" s="28" t="str">
        <f t="shared" ref="AO8:AO25" si="4">IF(AP8="", "", IF(AP8=AR8, "△", IF(AP8&gt;AR8, "○","●")))</f>
        <v>○</v>
      </c>
      <c r="AP8" s="27">
        <v>8</v>
      </c>
      <c r="AQ8" s="66" t="s">
        <v>59</v>
      </c>
      <c r="AR8" s="27">
        <v>6</v>
      </c>
      <c r="AS8" s="102"/>
      <c r="AT8" s="66"/>
      <c r="AU8" s="103" t="str">
        <f t="shared" ref="AU8:AU19" si="5">IF(AV8="", "", IF(AV8=AX8, "△", IF(AV8&gt;AX8, "○","●")))</f>
        <v/>
      </c>
      <c r="AV8" s="99"/>
      <c r="AW8" s="99"/>
      <c r="AX8" s="99"/>
      <c r="AY8" s="104"/>
      <c r="AZ8" s="105"/>
      <c r="BA8" s="987">
        <f>BB8+BC8+BD8</f>
        <v>4</v>
      </c>
      <c r="BB8" s="1519">
        <f>COUNTIF(D8:AY10,"○")</f>
        <v>4</v>
      </c>
      <c r="BC8" s="1119">
        <f>COUNTIF(D8:AY10,"●")</f>
        <v>0</v>
      </c>
      <c r="BD8" s="1519">
        <f>COUNTIF(D8:AY10,"△")</f>
        <v>0</v>
      </c>
      <c r="BE8" s="1119">
        <f>SUM(AD8:AD10,X8:X10,AP8:AP10,,F8:F10,R8:R10,L8:L10,AJ8:AJ10)</f>
        <v>25</v>
      </c>
      <c r="BF8" s="1119">
        <f>SUM(AF8:AF10,Z8:Z10,AR8:AR10,H8:H10,T8:T10,N8:N10,AL8:AL10)</f>
        <v>11</v>
      </c>
      <c r="BG8" s="1519">
        <f>SUM(BE8-BF8)</f>
        <v>14</v>
      </c>
      <c r="BH8" s="1550" t="str">
        <f>B8</f>
        <v>ハイシニア
高山宝生閣</v>
      </c>
      <c r="BI8" s="1111">
        <f>BB8/(BA8-BD8)</f>
        <v>1</v>
      </c>
      <c r="BJ8" s="1549">
        <f>(BB8*2)+(BD8*1)</f>
        <v>8</v>
      </c>
      <c r="BK8" s="987">
        <f>IF(ISBLANK(BJ8),"",RANK(BJ8,$BJ$8:$BJ$28))</f>
        <v>2</v>
      </c>
      <c r="BM8" s="106"/>
    </row>
    <row r="9" spans="2:68" ht="24" customHeight="1" x14ac:dyDescent="0.2">
      <c r="B9" s="1097"/>
      <c r="C9" s="1555"/>
      <c r="D9" s="1054"/>
      <c r="E9" s="1055"/>
      <c r="F9" s="1055"/>
      <c r="G9" s="1055"/>
      <c r="H9" s="1055"/>
      <c r="I9" s="1056"/>
      <c r="J9" s="27"/>
      <c r="K9" s="28" t="str">
        <f>IF(L9="", "", IF(L9=N9, "△", IF(L9&gt;N9, "○","●")))</f>
        <v/>
      </c>
      <c r="L9" s="32"/>
      <c r="M9" s="99"/>
      <c r="N9" s="32"/>
      <c r="O9" s="65"/>
      <c r="P9" s="35"/>
      <c r="Q9" s="28" t="str">
        <f t="shared" si="0"/>
        <v/>
      </c>
      <c r="R9" s="32"/>
      <c r="S9" s="32"/>
      <c r="T9" s="32"/>
      <c r="U9" s="65"/>
      <c r="V9" s="35"/>
      <c r="W9" s="28" t="str">
        <f t="shared" si="1"/>
        <v/>
      </c>
      <c r="X9" s="27"/>
      <c r="Y9" s="66"/>
      <c r="Z9" s="27"/>
      <c r="AA9" s="66"/>
      <c r="AB9" s="39"/>
      <c r="AC9" s="28" t="str">
        <f t="shared" si="2"/>
        <v/>
      </c>
      <c r="AD9" s="31"/>
      <c r="AE9" s="108"/>
      <c r="AF9" s="31"/>
      <c r="AG9" s="109"/>
      <c r="AH9" s="108"/>
      <c r="AI9" s="28" t="str">
        <f t="shared" si="3"/>
        <v/>
      </c>
      <c r="AJ9" s="31"/>
      <c r="AK9" s="108"/>
      <c r="AL9" s="31"/>
      <c r="AM9" s="109"/>
      <c r="AN9" s="31"/>
      <c r="AO9" s="28" t="str">
        <f t="shared" si="4"/>
        <v/>
      </c>
      <c r="AP9" s="27"/>
      <c r="AQ9" s="66"/>
      <c r="AR9" s="27"/>
      <c r="AS9" s="102"/>
      <c r="AT9" s="66"/>
      <c r="AU9" s="103" t="str">
        <f t="shared" si="5"/>
        <v/>
      </c>
      <c r="AV9" s="99"/>
      <c r="AW9" s="99"/>
      <c r="AX9" s="99"/>
      <c r="AY9" s="65"/>
      <c r="AZ9" s="65"/>
      <c r="BA9" s="987"/>
      <c r="BB9" s="1519"/>
      <c r="BC9" s="1120"/>
      <c r="BD9" s="1519"/>
      <c r="BE9" s="1120"/>
      <c r="BF9" s="1120"/>
      <c r="BG9" s="1519"/>
      <c r="BH9" s="1551"/>
      <c r="BI9" s="1111"/>
      <c r="BJ9" s="1549"/>
      <c r="BK9" s="987"/>
      <c r="BM9" s="110"/>
    </row>
    <row r="10" spans="2:68" ht="24" customHeight="1" x14ac:dyDescent="0.2">
      <c r="B10" s="1097"/>
      <c r="C10" s="1556"/>
      <c r="D10" s="1057"/>
      <c r="E10" s="1058"/>
      <c r="F10" s="1058"/>
      <c r="G10" s="1058"/>
      <c r="H10" s="1058"/>
      <c r="I10" s="1059"/>
      <c r="J10" s="41"/>
      <c r="K10" s="42" t="str">
        <f>IF(L10="", "", IF(L10=N10, "△", IF(L10&gt;N10, "○","●")))</f>
        <v/>
      </c>
      <c r="L10" s="44"/>
      <c r="M10" s="111"/>
      <c r="N10" s="44"/>
      <c r="O10" s="112"/>
      <c r="P10" s="46"/>
      <c r="Q10" s="42" t="str">
        <f t="shared" si="0"/>
        <v/>
      </c>
      <c r="R10" s="44"/>
      <c r="S10" s="44"/>
      <c r="T10" s="44"/>
      <c r="U10" s="112"/>
      <c r="V10" s="41"/>
      <c r="W10" s="42" t="str">
        <f t="shared" si="1"/>
        <v/>
      </c>
      <c r="X10" s="41"/>
      <c r="Y10" s="113"/>
      <c r="Z10" s="41"/>
      <c r="AA10" s="114"/>
      <c r="AB10" s="53"/>
      <c r="AC10" s="42" t="str">
        <f t="shared" si="2"/>
        <v/>
      </c>
      <c r="AD10" s="53"/>
      <c r="AE10" s="115"/>
      <c r="AF10" s="53"/>
      <c r="AG10" s="116"/>
      <c r="AH10" s="115"/>
      <c r="AI10" s="28" t="str">
        <f t="shared" si="3"/>
        <v/>
      </c>
      <c r="AJ10" s="53"/>
      <c r="AK10" s="115"/>
      <c r="AL10" s="53"/>
      <c r="AM10" s="116"/>
      <c r="AN10" s="117"/>
      <c r="AO10" s="42" t="str">
        <f t="shared" si="4"/>
        <v/>
      </c>
      <c r="AP10" s="41"/>
      <c r="AQ10" s="113"/>
      <c r="AR10" s="41"/>
      <c r="AS10" s="114"/>
      <c r="AT10" s="113"/>
      <c r="AU10" s="88" t="str">
        <f t="shared" si="5"/>
        <v/>
      </c>
      <c r="AV10" s="111"/>
      <c r="AW10" s="111"/>
      <c r="AX10" s="111"/>
      <c r="AY10" s="112"/>
      <c r="AZ10" s="65"/>
      <c r="BA10" s="987"/>
      <c r="BB10" s="1519"/>
      <c r="BC10" s="1121"/>
      <c r="BD10" s="1519"/>
      <c r="BE10" s="1121"/>
      <c r="BF10" s="1121"/>
      <c r="BG10" s="1519"/>
      <c r="BH10" s="1552"/>
      <c r="BI10" s="1111"/>
      <c r="BJ10" s="1549"/>
      <c r="BK10" s="987"/>
      <c r="BM10" s="118"/>
    </row>
    <row r="11" spans="2:68" ht="24" customHeight="1" x14ac:dyDescent="0.2">
      <c r="B11" s="1557" t="s">
        <v>86</v>
      </c>
      <c r="C11" s="1560">
        <v>6</v>
      </c>
      <c r="D11" s="27" t="s">
        <v>96</v>
      </c>
      <c r="E11" s="28" t="str">
        <f t="shared" ref="E11:E28" si="6">IF(F11="", "", IF(F11=H11, "△", IF(F11&gt;H11, "○","●")))</f>
        <v>●</v>
      </c>
      <c r="F11" s="32">
        <v>4</v>
      </c>
      <c r="G11" s="32"/>
      <c r="H11" s="32">
        <v>5</v>
      </c>
      <c r="I11" s="32"/>
      <c r="J11" s="1000" t="str">
        <f>IF(L11="", "", IF(L11=N11, "△", IF(L11&gt;N11, "○","●")))</f>
        <v/>
      </c>
      <c r="K11" s="1001"/>
      <c r="L11" s="1001"/>
      <c r="M11" s="1001"/>
      <c r="N11" s="1001"/>
      <c r="O11" s="1002"/>
      <c r="P11" s="56" t="s">
        <v>97</v>
      </c>
      <c r="Q11" s="28" t="str">
        <f t="shared" si="0"/>
        <v>●</v>
      </c>
      <c r="R11" s="32">
        <v>2</v>
      </c>
      <c r="S11" s="32"/>
      <c r="T11" s="32">
        <v>6</v>
      </c>
      <c r="U11" s="30"/>
      <c r="V11" s="27" t="s">
        <v>97</v>
      </c>
      <c r="W11" s="28" t="str">
        <f t="shared" si="1"/>
        <v>○</v>
      </c>
      <c r="X11" s="27">
        <v>13</v>
      </c>
      <c r="Y11" s="66" t="s">
        <v>98</v>
      </c>
      <c r="Z11" s="27">
        <v>12</v>
      </c>
      <c r="AA11" s="119"/>
      <c r="AB11" s="31" t="s">
        <v>99</v>
      </c>
      <c r="AC11" s="28" t="str">
        <f t="shared" si="2"/>
        <v>●</v>
      </c>
      <c r="AD11" s="31">
        <v>4</v>
      </c>
      <c r="AE11" s="108"/>
      <c r="AF11" s="31">
        <v>5</v>
      </c>
      <c r="AG11" s="109"/>
      <c r="AH11" s="108"/>
      <c r="AI11" s="51" t="str">
        <f t="shared" si="3"/>
        <v/>
      </c>
      <c r="AJ11" s="31"/>
      <c r="AK11" s="108"/>
      <c r="AL11" s="31"/>
      <c r="AM11" s="109"/>
      <c r="AN11" s="31" t="s">
        <v>100</v>
      </c>
      <c r="AO11" s="28" t="str">
        <f t="shared" si="4"/>
        <v>○</v>
      </c>
      <c r="AP11" s="27">
        <v>9</v>
      </c>
      <c r="AQ11" s="66" t="s">
        <v>98</v>
      </c>
      <c r="AR11" s="27">
        <v>7</v>
      </c>
      <c r="AS11" s="102"/>
      <c r="AT11" s="66"/>
      <c r="AU11" s="103" t="str">
        <f t="shared" si="5"/>
        <v/>
      </c>
      <c r="AV11" s="99"/>
      <c r="AW11" s="99"/>
      <c r="AX11" s="99"/>
      <c r="AY11" s="65"/>
      <c r="AZ11" s="105"/>
      <c r="BA11" s="987">
        <f>BB11+BC11+BD11</f>
        <v>9</v>
      </c>
      <c r="BB11" s="1519">
        <f>COUNTIF(D11:AY13,"○")</f>
        <v>5</v>
      </c>
      <c r="BC11" s="1119">
        <f>COUNTIF(D11:AY13,"●")</f>
        <v>3</v>
      </c>
      <c r="BD11" s="1519">
        <f>COUNTIF(D11:AY13,"△")</f>
        <v>1</v>
      </c>
      <c r="BE11" s="1119">
        <f>SUM(AD11:AD13,X11:X13,AP11:AP13,,F11:F13,R11:R13,L11:L13,AJ11:AJ13)</f>
        <v>49</v>
      </c>
      <c r="BF11" s="1119">
        <f>SUM(AF11:AF13,Z11:Z13,AR11:AR13,H11:H13,T11:T13,N11:N13,AL11:AL13)</f>
        <v>45</v>
      </c>
      <c r="BG11" s="1519">
        <f>SUM(BE11-BF11)</f>
        <v>4</v>
      </c>
      <c r="BH11" s="1550" t="s">
        <v>86</v>
      </c>
      <c r="BI11" s="1111">
        <f>BB11/(BA11-BD11)</f>
        <v>0.625</v>
      </c>
      <c r="BJ11" s="1548">
        <f>(BB11*2)+(BD11*1)</f>
        <v>11</v>
      </c>
      <c r="BK11" s="987">
        <f>IF(ISBLANK(BJ11),"",RANK(BJ11,$BJ$8:$BJ$28))</f>
        <v>1</v>
      </c>
      <c r="BM11" s="106"/>
    </row>
    <row r="12" spans="2:68" ht="24" customHeight="1" x14ac:dyDescent="0.2">
      <c r="B12" s="1558"/>
      <c r="C12" s="1560"/>
      <c r="D12" s="27"/>
      <c r="E12" s="28" t="str">
        <f t="shared" si="6"/>
        <v/>
      </c>
      <c r="F12" s="32"/>
      <c r="G12" s="32"/>
      <c r="H12" s="32"/>
      <c r="I12" s="32"/>
      <c r="J12" s="1000"/>
      <c r="K12" s="1001"/>
      <c r="L12" s="1001"/>
      <c r="M12" s="1001"/>
      <c r="N12" s="1001"/>
      <c r="O12" s="1002"/>
      <c r="P12" s="56" t="s">
        <v>101</v>
      </c>
      <c r="Q12" s="28" t="str">
        <f t="shared" si="0"/>
        <v>○</v>
      </c>
      <c r="R12" s="32">
        <v>3</v>
      </c>
      <c r="S12" s="99" t="s">
        <v>98</v>
      </c>
      <c r="T12" s="32">
        <v>0</v>
      </c>
      <c r="U12" s="37"/>
      <c r="V12" s="27" t="s">
        <v>96</v>
      </c>
      <c r="W12" s="28" t="str">
        <f t="shared" si="1"/>
        <v>△</v>
      </c>
      <c r="X12" s="27">
        <v>4</v>
      </c>
      <c r="Y12" s="66"/>
      <c r="Z12" s="27">
        <v>4</v>
      </c>
      <c r="AA12" s="102"/>
      <c r="AB12" s="31" t="s">
        <v>101</v>
      </c>
      <c r="AC12" s="28" t="str">
        <f t="shared" si="2"/>
        <v>○</v>
      </c>
      <c r="AD12" s="31">
        <v>7</v>
      </c>
      <c r="AE12" s="108" t="s">
        <v>98</v>
      </c>
      <c r="AF12" s="31">
        <v>6</v>
      </c>
      <c r="AG12" s="109"/>
      <c r="AH12" s="108"/>
      <c r="AI12" s="28" t="str">
        <f t="shared" si="3"/>
        <v/>
      </c>
      <c r="AJ12" s="31"/>
      <c r="AK12" s="108"/>
      <c r="AL12" s="31"/>
      <c r="AM12" s="109"/>
      <c r="AN12" s="31" t="s">
        <v>99</v>
      </c>
      <c r="AO12" s="28" t="str">
        <f t="shared" si="4"/>
        <v>○</v>
      </c>
      <c r="AP12" s="27">
        <v>3</v>
      </c>
      <c r="AQ12" s="66"/>
      <c r="AR12" s="27">
        <v>0</v>
      </c>
      <c r="AS12" s="102"/>
      <c r="AT12" s="66"/>
      <c r="AU12" s="103" t="str">
        <f t="shared" si="5"/>
        <v/>
      </c>
      <c r="AV12" s="99"/>
      <c r="AW12" s="99"/>
      <c r="AX12" s="99"/>
      <c r="AY12" s="65"/>
      <c r="AZ12" s="65"/>
      <c r="BA12" s="987"/>
      <c r="BB12" s="1519"/>
      <c r="BC12" s="1120"/>
      <c r="BD12" s="1519"/>
      <c r="BE12" s="1120"/>
      <c r="BF12" s="1120"/>
      <c r="BG12" s="1519"/>
      <c r="BH12" s="1551"/>
      <c r="BI12" s="1111"/>
      <c r="BJ12" s="1548"/>
      <c r="BK12" s="987"/>
      <c r="BM12" s="110"/>
    </row>
    <row r="13" spans="2:68" ht="24" customHeight="1" x14ac:dyDescent="0.2">
      <c r="B13" s="1553"/>
      <c r="C13" s="1556"/>
      <c r="D13" s="41"/>
      <c r="E13" s="42" t="str">
        <f t="shared" si="6"/>
        <v/>
      </c>
      <c r="F13" s="44"/>
      <c r="G13" s="44"/>
      <c r="H13" s="44"/>
      <c r="I13" s="45"/>
      <c r="J13" s="1004"/>
      <c r="K13" s="1004"/>
      <c r="L13" s="1004"/>
      <c r="M13" s="1004"/>
      <c r="N13" s="1004"/>
      <c r="O13" s="1005"/>
      <c r="P13" s="120"/>
      <c r="Q13" s="42" t="str">
        <f t="shared" si="0"/>
        <v/>
      </c>
      <c r="R13" s="44"/>
      <c r="S13" s="44"/>
      <c r="T13" s="44"/>
      <c r="U13" s="45"/>
      <c r="V13" s="41"/>
      <c r="W13" s="42" t="str">
        <f t="shared" si="1"/>
        <v/>
      </c>
      <c r="X13" s="41"/>
      <c r="Y13" s="113"/>
      <c r="Z13" s="41"/>
      <c r="AA13" s="114"/>
      <c r="AB13" s="53"/>
      <c r="AC13" s="42" t="str">
        <f t="shared" si="2"/>
        <v/>
      </c>
      <c r="AD13" s="53"/>
      <c r="AE13" s="115"/>
      <c r="AF13" s="53"/>
      <c r="AG13" s="116"/>
      <c r="AH13" s="115"/>
      <c r="AI13" s="42" t="str">
        <f t="shared" si="3"/>
        <v/>
      </c>
      <c r="AJ13" s="53"/>
      <c r="AK13" s="115"/>
      <c r="AL13" s="53"/>
      <c r="AM13" s="116"/>
      <c r="AN13" s="53"/>
      <c r="AO13" s="42" t="str">
        <f t="shared" si="4"/>
        <v/>
      </c>
      <c r="AP13" s="41"/>
      <c r="AQ13" s="113"/>
      <c r="AR13" s="41"/>
      <c r="AS13" s="114"/>
      <c r="AT13" s="113"/>
      <c r="AU13" s="88" t="str">
        <f t="shared" si="5"/>
        <v/>
      </c>
      <c r="AV13" s="111"/>
      <c r="AW13" s="111"/>
      <c r="AX13" s="111"/>
      <c r="AY13" s="112"/>
      <c r="AZ13" s="105"/>
      <c r="BA13" s="987"/>
      <c r="BB13" s="1519"/>
      <c r="BC13" s="1121"/>
      <c r="BD13" s="1519"/>
      <c r="BE13" s="1121"/>
      <c r="BF13" s="1121"/>
      <c r="BG13" s="1519"/>
      <c r="BH13" s="1552"/>
      <c r="BI13" s="1111"/>
      <c r="BJ13" s="1548"/>
      <c r="BK13" s="987"/>
      <c r="BM13" s="118"/>
    </row>
    <row r="14" spans="2:68" ht="24" customHeight="1" x14ac:dyDescent="0.2">
      <c r="B14" s="1097" t="s">
        <v>87</v>
      </c>
      <c r="C14" s="1560">
        <v>5</v>
      </c>
      <c r="D14" s="27"/>
      <c r="E14" s="28" t="str">
        <f t="shared" si="6"/>
        <v/>
      </c>
      <c r="F14" s="32"/>
      <c r="G14" s="32"/>
      <c r="H14" s="32"/>
      <c r="I14" s="121"/>
      <c r="J14" s="27" t="s">
        <v>24</v>
      </c>
      <c r="K14" s="28" t="str">
        <f t="shared" ref="K14:K28" si="7">IF(L14="", "", IF(L14=N14, "△", IF(L14&gt;N14, "○","●")))</f>
        <v>○</v>
      </c>
      <c r="L14" s="32">
        <v>6</v>
      </c>
      <c r="M14" s="66"/>
      <c r="N14" s="32">
        <v>2</v>
      </c>
      <c r="O14" s="122"/>
      <c r="P14" s="1099" t="str">
        <f>IF(R14="", "", IF(R14=T14, "△", IF(R14&gt;T14, "○","●")))</f>
        <v/>
      </c>
      <c r="Q14" s="1100"/>
      <c r="R14" s="1100"/>
      <c r="S14" s="1100"/>
      <c r="T14" s="1100"/>
      <c r="U14" s="1101"/>
      <c r="V14" s="27" t="s">
        <v>72</v>
      </c>
      <c r="W14" s="28" t="str">
        <f t="shared" si="1"/>
        <v>○</v>
      </c>
      <c r="X14" s="27">
        <v>6</v>
      </c>
      <c r="Y14" s="66"/>
      <c r="Z14" s="27">
        <v>5</v>
      </c>
      <c r="AA14" s="102"/>
      <c r="AB14" s="31" t="s">
        <v>88</v>
      </c>
      <c r="AC14" s="28" t="str">
        <f t="shared" si="2"/>
        <v>●</v>
      </c>
      <c r="AD14" s="31">
        <v>1</v>
      </c>
      <c r="AE14" s="108"/>
      <c r="AF14" s="31">
        <v>4</v>
      </c>
      <c r="AG14" s="109" t="s">
        <v>22</v>
      </c>
      <c r="AH14" s="108"/>
      <c r="AI14" s="28" t="str">
        <f t="shared" si="3"/>
        <v/>
      </c>
      <c r="AJ14" s="31"/>
      <c r="AK14" s="31"/>
      <c r="AL14" s="31"/>
      <c r="AM14" s="109"/>
      <c r="AN14" s="49" t="s">
        <v>24</v>
      </c>
      <c r="AO14" s="28" t="str">
        <f t="shared" si="4"/>
        <v>●</v>
      </c>
      <c r="AP14" s="27">
        <v>7</v>
      </c>
      <c r="AQ14" s="66"/>
      <c r="AR14" s="27">
        <v>10</v>
      </c>
      <c r="AS14" s="102" t="s">
        <v>22</v>
      </c>
      <c r="AT14" s="66"/>
      <c r="AU14" s="103" t="str">
        <f t="shared" si="5"/>
        <v/>
      </c>
      <c r="AV14" s="99"/>
      <c r="AW14" s="66"/>
      <c r="AX14" s="99"/>
      <c r="AY14" s="65"/>
      <c r="AZ14" s="65"/>
      <c r="BA14" s="987">
        <f>BB14+BC14+BD14</f>
        <v>6</v>
      </c>
      <c r="BB14" s="1519">
        <f>COUNTIF(D14:AY16,"○")</f>
        <v>2</v>
      </c>
      <c r="BC14" s="1119">
        <f>COUNTIF(D14:AY16,"●")</f>
        <v>3</v>
      </c>
      <c r="BD14" s="1519">
        <f>COUNTIF(D14:AY16,"△")</f>
        <v>1</v>
      </c>
      <c r="BE14" s="1119">
        <f>SUM(AD14:AD16,X14:X16,AP14:AP16,,F14:F16,R14:R16,L14:L16,AJ14:AJ16)</f>
        <v>29</v>
      </c>
      <c r="BF14" s="1119">
        <f>SUM(AF14:AF16,Z14:Z16,AR14:AR16,H14:H16,T14:T16,N14:N16,AL14:AL16)</f>
        <v>33</v>
      </c>
      <c r="BG14" s="1519">
        <f>SUM(BE14-BF14)</f>
        <v>-4</v>
      </c>
      <c r="BH14" s="1550" t="s">
        <v>89</v>
      </c>
      <c r="BI14" s="1111">
        <f>BB14/(BA14-BD14)</f>
        <v>0.4</v>
      </c>
      <c r="BJ14" s="1549">
        <f>(BB14*2)+(BD14*1)</f>
        <v>5</v>
      </c>
      <c r="BK14" s="987">
        <f>IF(ISBLANK(BJ14),"",RANK(BJ14,$BJ$8:$BJ$28))</f>
        <v>5</v>
      </c>
      <c r="BM14" s="106"/>
    </row>
    <row r="15" spans="2:68" ht="24" customHeight="1" x14ac:dyDescent="0.2">
      <c r="B15" s="1097"/>
      <c r="C15" s="1560"/>
      <c r="D15" s="27"/>
      <c r="E15" s="28" t="str">
        <f t="shared" si="6"/>
        <v/>
      </c>
      <c r="F15" s="32"/>
      <c r="G15" s="32"/>
      <c r="H15" s="32"/>
      <c r="I15" s="37"/>
      <c r="J15" s="27" t="s">
        <v>88</v>
      </c>
      <c r="K15" s="28" t="str">
        <f t="shared" si="7"/>
        <v>●</v>
      </c>
      <c r="L15" s="32">
        <v>0</v>
      </c>
      <c r="M15" s="99"/>
      <c r="N15" s="32">
        <v>3</v>
      </c>
      <c r="O15" s="65" t="s">
        <v>22</v>
      </c>
      <c r="P15" s="1102"/>
      <c r="Q15" s="1103"/>
      <c r="R15" s="1103"/>
      <c r="S15" s="1103"/>
      <c r="T15" s="1103"/>
      <c r="U15" s="1104"/>
      <c r="V15" s="27"/>
      <c r="W15" s="28" t="str">
        <f t="shared" si="1"/>
        <v/>
      </c>
      <c r="X15" s="27"/>
      <c r="Y15" s="66"/>
      <c r="Z15" s="27"/>
      <c r="AA15" s="102"/>
      <c r="AB15" s="31"/>
      <c r="AC15" s="28" t="str">
        <f t="shared" si="2"/>
        <v/>
      </c>
      <c r="AD15" s="31"/>
      <c r="AE15" s="108"/>
      <c r="AF15" s="31"/>
      <c r="AG15" s="109"/>
      <c r="AH15" s="108"/>
      <c r="AI15" s="28" t="str">
        <f t="shared" si="3"/>
        <v/>
      </c>
      <c r="AJ15" s="31"/>
      <c r="AK15" s="108"/>
      <c r="AL15" s="31"/>
      <c r="AM15" s="109"/>
      <c r="AN15" s="31" t="s">
        <v>72</v>
      </c>
      <c r="AO15" s="28" t="str">
        <f t="shared" si="4"/>
        <v>△</v>
      </c>
      <c r="AP15" s="27">
        <v>9</v>
      </c>
      <c r="AQ15" s="66"/>
      <c r="AR15" s="27">
        <v>9</v>
      </c>
      <c r="AS15" s="102"/>
      <c r="AT15" s="66"/>
      <c r="AU15" s="103" t="str">
        <f t="shared" si="5"/>
        <v/>
      </c>
      <c r="AV15" s="99"/>
      <c r="AW15" s="99"/>
      <c r="AX15" s="99"/>
      <c r="AY15" s="65"/>
      <c r="AZ15" s="65"/>
      <c r="BA15" s="987"/>
      <c r="BB15" s="1519"/>
      <c r="BC15" s="1120"/>
      <c r="BD15" s="1519"/>
      <c r="BE15" s="1120"/>
      <c r="BF15" s="1120"/>
      <c r="BG15" s="1519"/>
      <c r="BH15" s="1551"/>
      <c r="BI15" s="1111"/>
      <c r="BJ15" s="1549"/>
      <c r="BK15" s="987"/>
      <c r="BM15" s="110"/>
    </row>
    <row r="16" spans="2:68" ht="24" customHeight="1" x14ac:dyDescent="0.2">
      <c r="B16" s="1097"/>
      <c r="C16" s="1556"/>
      <c r="D16" s="41"/>
      <c r="E16" s="42" t="str">
        <f t="shared" si="6"/>
        <v/>
      </c>
      <c r="F16" s="44"/>
      <c r="G16" s="44"/>
      <c r="H16" s="44"/>
      <c r="I16" s="45"/>
      <c r="J16" s="41"/>
      <c r="K16" s="42" t="str">
        <f t="shared" si="7"/>
        <v/>
      </c>
      <c r="L16" s="44"/>
      <c r="M16" s="111"/>
      <c r="N16" s="44"/>
      <c r="O16" s="112"/>
      <c r="P16" s="1108"/>
      <c r="Q16" s="1109"/>
      <c r="R16" s="1109"/>
      <c r="S16" s="1109"/>
      <c r="T16" s="1109"/>
      <c r="U16" s="1110"/>
      <c r="V16" s="41"/>
      <c r="W16" s="42" t="str">
        <f t="shared" si="1"/>
        <v/>
      </c>
      <c r="X16" s="41"/>
      <c r="Y16" s="113"/>
      <c r="Z16" s="41"/>
      <c r="AA16" s="114"/>
      <c r="AB16" s="53"/>
      <c r="AC16" s="42" t="str">
        <f t="shared" si="2"/>
        <v/>
      </c>
      <c r="AD16" s="53"/>
      <c r="AE16" s="115"/>
      <c r="AF16" s="53"/>
      <c r="AG16" s="116"/>
      <c r="AH16" s="115"/>
      <c r="AI16" s="28" t="str">
        <f t="shared" si="3"/>
        <v/>
      </c>
      <c r="AJ16" s="53"/>
      <c r="AK16" s="115"/>
      <c r="AL16" s="53"/>
      <c r="AM16" s="116"/>
      <c r="AN16" s="53"/>
      <c r="AO16" s="42" t="str">
        <f t="shared" si="4"/>
        <v/>
      </c>
      <c r="AP16" s="41"/>
      <c r="AQ16" s="113"/>
      <c r="AR16" s="41"/>
      <c r="AS16" s="114"/>
      <c r="AT16" s="113"/>
      <c r="AU16" s="88" t="str">
        <f t="shared" si="5"/>
        <v/>
      </c>
      <c r="AV16" s="111"/>
      <c r="AW16" s="111"/>
      <c r="AX16" s="111"/>
      <c r="AY16" s="112"/>
      <c r="AZ16" s="65"/>
      <c r="BA16" s="987"/>
      <c r="BB16" s="1519"/>
      <c r="BC16" s="1121"/>
      <c r="BD16" s="1519"/>
      <c r="BE16" s="1121"/>
      <c r="BF16" s="1121"/>
      <c r="BG16" s="1519"/>
      <c r="BH16" s="1552"/>
      <c r="BI16" s="1111"/>
      <c r="BJ16" s="1549"/>
      <c r="BK16" s="987"/>
      <c r="BM16" s="118"/>
    </row>
    <row r="17" spans="2:66" ht="24" customHeight="1" x14ac:dyDescent="0.2">
      <c r="B17" s="1097" t="s">
        <v>90</v>
      </c>
      <c r="C17" s="1559">
        <v>1</v>
      </c>
      <c r="D17" s="27" t="s">
        <v>49</v>
      </c>
      <c r="E17" s="28" t="str">
        <f t="shared" si="6"/>
        <v>●</v>
      </c>
      <c r="F17" s="27">
        <v>0</v>
      </c>
      <c r="G17" s="27"/>
      <c r="H17" s="27">
        <v>7</v>
      </c>
      <c r="I17" s="119"/>
      <c r="J17" s="27" t="s">
        <v>49</v>
      </c>
      <c r="K17" s="28" t="str">
        <f t="shared" si="7"/>
        <v>●</v>
      </c>
      <c r="L17" s="27">
        <v>12</v>
      </c>
      <c r="M17" s="66"/>
      <c r="N17" s="27">
        <v>13</v>
      </c>
      <c r="O17" s="102" t="s">
        <v>46</v>
      </c>
      <c r="P17" s="35" t="s">
        <v>51</v>
      </c>
      <c r="Q17" s="28" t="str">
        <f t="shared" ref="Q17:Q28" si="8">IF(R17="", "", IF(R17=T17, "△", IF(R17&gt;T17, "○","●")))</f>
        <v>●</v>
      </c>
      <c r="R17" s="27">
        <v>5</v>
      </c>
      <c r="S17" s="27"/>
      <c r="T17" s="27">
        <v>6</v>
      </c>
      <c r="U17" s="102"/>
      <c r="V17" s="1009" t="str">
        <f>IF(X17="", "", IF(X17=Z17, "△", IF(X17&gt;Z17, "○","●")))</f>
        <v/>
      </c>
      <c r="W17" s="1010"/>
      <c r="X17" s="1010"/>
      <c r="Y17" s="1010"/>
      <c r="Z17" s="1010"/>
      <c r="AA17" s="1011"/>
      <c r="AB17" s="59" t="s">
        <v>91</v>
      </c>
      <c r="AC17" s="51" t="str">
        <f t="shared" si="2"/>
        <v>○</v>
      </c>
      <c r="AD17" s="49">
        <v>6</v>
      </c>
      <c r="AE17" s="100" t="s">
        <v>46</v>
      </c>
      <c r="AF17" s="49">
        <v>4</v>
      </c>
      <c r="AG17" s="101"/>
      <c r="AH17" s="100" t="s">
        <v>92</v>
      </c>
      <c r="AI17" s="51" t="str">
        <f t="shared" si="3"/>
        <v>○</v>
      </c>
      <c r="AJ17" s="49">
        <v>13</v>
      </c>
      <c r="AK17" s="100" t="s">
        <v>46</v>
      </c>
      <c r="AL17" s="49">
        <v>1</v>
      </c>
      <c r="AM17" s="101"/>
      <c r="AN17" s="123" t="s">
        <v>91</v>
      </c>
      <c r="AO17" s="28" t="str">
        <f t="shared" si="4"/>
        <v>○</v>
      </c>
      <c r="AP17" s="27">
        <v>10</v>
      </c>
      <c r="AQ17" s="66" t="s">
        <v>46</v>
      </c>
      <c r="AR17" s="27">
        <v>3</v>
      </c>
      <c r="AS17" s="102"/>
      <c r="AT17" s="66"/>
      <c r="AU17" s="103" t="str">
        <f t="shared" si="5"/>
        <v/>
      </c>
      <c r="AV17" s="66"/>
      <c r="AW17" s="66"/>
      <c r="AX17" s="66"/>
      <c r="AY17" s="102"/>
      <c r="AZ17" s="124"/>
      <c r="BA17" s="987">
        <f>BB17+BC17+BD17</f>
        <v>8</v>
      </c>
      <c r="BB17" s="1519">
        <f>COUNTIF(D17:AY19,"○")</f>
        <v>3</v>
      </c>
      <c r="BC17" s="1119">
        <f>COUNTIF(D17:AY19,"●")</f>
        <v>3</v>
      </c>
      <c r="BD17" s="1519">
        <f>COUNTIF(D17:AY19,"△")</f>
        <v>2</v>
      </c>
      <c r="BE17" s="1119">
        <f>SUM(AD17:AD19,X17:X19,AP17:AP19,,F17:F19,R17:R19,L17:L19,AJ17:AJ19)</f>
        <v>55</v>
      </c>
      <c r="BF17" s="1119">
        <f>SUM(AF17:AF19,Z17:Z19,AR17:AR19,H17:H19,T17:T19,N17:N19,AL17:AL19)</f>
        <v>43</v>
      </c>
      <c r="BG17" s="1519">
        <f>SUM(BE17-BF17)</f>
        <v>12</v>
      </c>
      <c r="BH17" s="1573" t="str">
        <f>B17</f>
        <v>白鳥シルバー
スターズ</v>
      </c>
      <c r="BI17" s="1111">
        <f>BB17/(BA17-BD17)</f>
        <v>0.5</v>
      </c>
      <c r="BJ17" s="1549">
        <f>(BB17*2)+(BD17*1)</f>
        <v>8</v>
      </c>
      <c r="BK17" s="987">
        <f>IF(ISBLANK(BJ17),"",RANK(BJ17,$BJ$8:$BJ$28))</f>
        <v>2</v>
      </c>
      <c r="BM17" s="106"/>
      <c r="BN17" s="18"/>
    </row>
    <row r="18" spans="2:66" ht="24" customHeight="1" x14ac:dyDescent="0.2">
      <c r="B18" s="1098"/>
      <c r="C18" s="1560"/>
      <c r="D18" s="27"/>
      <c r="E18" s="28" t="str">
        <f t="shared" si="6"/>
        <v/>
      </c>
      <c r="F18" s="27"/>
      <c r="G18" s="27"/>
      <c r="H18" s="27"/>
      <c r="I18" s="102"/>
      <c r="J18" s="27" t="s">
        <v>51</v>
      </c>
      <c r="K18" s="28" t="str">
        <f t="shared" si="7"/>
        <v>△</v>
      </c>
      <c r="L18" s="27">
        <v>4</v>
      </c>
      <c r="M18" s="66"/>
      <c r="N18" s="27">
        <v>4</v>
      </c>
      <c r="O18" s="102"/>
      <c r="P18" s="35"/>
      <c r="Q18" s="28" t="str">
        <f t="shared" si="8"/>
        <v/>
      </c>
      <c r="R18" s="27"/>
      <c r="S18" s="27"/>
      <c r="T18" s="27"/>
      <c r="U18" s="102"/>
      <c r="V18" s="1000"/>
      <c r="W18" s="1001"/>
      <c r="X18" s="1001"/>
      <c r="Y18" s="1001"/>
      <c r="Z18" s="1001"/>
      <c r="AA18" s="1002"/>
      <c r="AB18" s="39"/>
      <c r="AC18" s="28" t="str">
        <f t="shared" si="2"/>
        <v/>
      </c>
      <c r="AD18" s="31"/>
      <c r="AE18" s="108"/>
      <c r="AF18" s="31"/>
      <c r="AG18" s="109"/>
      <c r="AH18" s="108"/>
      <c r="AI18" s="28" t="str">
        <f t="shared" si="3"/>
        <v/>
      </c>
      <c r="AJ18" s="108"/>
      <c r="AK18" s="108"/>
      <c r="AL18" s="108"/>
      <c r="AM18" s="109"/>
      <c r="AN18" s="125" t="s">
        <v>92</v>
      </c>
      <c r="AO18" s="28" t="str">
        <f t="shared" si="4"/>
        <v>△</v>
      </c>
      <c r="AP18" s="27">
        <v>5</v>
      </c>
      <c r="AQ18" s="66"/>
      <c r="AR18" s="27">
        <v>5</v>
      </c>
      <c r="AS18" s="102"/>
      <c r="AT18" s="66"/>
      <c r="AU18" s="103" t="str">
        <f t="shared" si="5"/>
        <v/>
      </c>
      <c r="AV18" s="66"/>
      <c r="AW18" s="66"/>
      <c r="AX18" s="66"/>
      <c r="AY18" s="102"/>
      <c r="AZ18" s="102"/>
      <c r="BA18" s="987"/>
      <c r="BB18" s="1519"/>
      <c r="BC18" s="1120"/>
      <c r="BD18" s="1519"/>
      <c r="BE18" s="1120"/>
      <c r="BF18" s="1120"/>
      <c r="BG18" s="1519"/>
      <c r="BH18" s="1574"/>
      <c r="BI18" s="1111"/>
      <c r="BJ18" s="1549"/>
      <c r="BK18" s="987"/>
      <c r="BM18" s="110"/>
      <c r="BN18" s="18"/>
    </row>
    <row r="19" spans="2:66" ht="24" customHeight="1" x14ac:dyDescent="0.2">
      <c r="B19" s="1098"/>
      <c r="C19" s="1556"/>
      <c r="D19" s="41"/>
      <c r="E19" s="42" t="str">
        <f t="shared" si="6"/>
        <v/>
      </c>
      <c r="F19" s="41"/>
      <c r="G19" s="41"/>
      <c r="H19" s="41"/>
      <c r="I19" s="114"/>
      <c r="J19" s="41"/>
      <c r="K19" s="42" t="str">
        <f t="shared" si="7"/>
        <v/>
      </c>
      <c r="L19" s="41"/>
      <c r="M19" s="113"/>
      <c r="N19" s="41"/>
      <c r="O19" s="114"/>
      <c r="P19" s="46"/>
      <c r="Q19" s="42" t="str">
        <f t="shared" si="8"/>
        <v/>
      </c>
      <c r="R19" s="41"/>
      <c r="S19" s="41"/>
      <c r="T19" s="41"/>
      <c r="U19" s="114"/>
      <c r="V19" s="1003"/>
      <c r="W19" s="1004"/>
      <c r="X19" s="1004"/>
      <c r="Y19" s="1004"/>
      <c r="Z19" s="1004"/>
      <c r="AA19" s="1005"/>
      <c r="AB19" s="40"/>
      <c r="AC19" s="42" t="str">
        <f t="shared" si="2"/>
        <v/>
      </c>
      <c r="AD19" s="53"/>
      <c r="AE19" s="115"/>
      <c r="AF19" s="53"/>
      <c r="AG19" s="116"/>
      <c r="AH19" s="115"/>
      <c r="AI19" s="42" t="str">
        <f t="shared" si="3"/>
        <v/>
      </c>
      <c r="AJ19" s="115"/>
      <c r="AK19" s="115"/>
      <c r="AL19" s="115"/>
      <c r="AM19" s="116"/>
      <c r="AN19" s="126"/>
      <c r="AO19" s="42" t="str">
        <f t="shared" si="4"/>
        <v/>
      </c>
      <c r="AP19" s="41"/>
      <c r="AQ19" s="113"/>
      <c r="AR19" s="41"/>
      <c r="AS19" s="114"/>
      <c r="AT19" s="113"/>
      <c r="AU19" s="88" t="str">
        <f t="shared" si="5"/>
        <v/>
      </c>
      <c r="AV19" s="113"/>
      <c r="AW19" s="113"/>
      <c r="AX19" s="113"/>
      <c r="AY19" s="114"/>
      <c r="AZ19" s="124"/>
      <c r="BA19" s="987"/>
      <c r="BB19" s="1519"/>
      <c r="BC19" s="1121"/>
      <c r="BD19" s="1519"/>
      <c r="BE19" s="1121"/>
      <c r="BF19" s="1121"/>
      <c r="BG19" s="1519"/>
      <c r="BH19" s="1575"/>
      <c r="BI19" s="1111"/>
      <c r="BJ19" s="1549"/>
      <c r="BK19" s="987"/>
      <c r="BM19" s="118"/>
      <c r="BN19" s="18"/>
    </row>
    <row r="20" spans="2:66" ht="24.75" customHeight="1" x14ac:dyDescent="0.2">
      <c r="B20" s="1097" t="s">
        <v>79</v>
      </c>
      <c r="C20" s="1570"/>
      <c r="D20" s="127" t="s">
        <v>96</v>
      </c>
      <c r="E20" s="28" t="str">
        <f t="shared" si="6"/>
        <v>●</v>
      </c>
      <c r="F20" s="128">
        <v>1</v>
      </c>
      <c r="G20" s="128"/>
      <c r="H20" s="128">
        <v>5</v>
      </c>
      <c r="I20" s="129" t="s">
        <v>98</v>
      </c>
      <c r="J20" s="127" t="s">
        <v>99</v>
      </c>
      <c r="K20" s="28" t="str">
        <f t="shared" si="7"/>
        <v>○</v>
      </c>
      <c r="L20" s="128">
        <v>5</v>
      </c>
      <c r="M20" s="130"/>
      <c r="N20" s="128">
        <v>4</v>
      </c>
      <c r="O20" s="131"/>
      <c r="P20" s="132" t="s">
        <v>101</v>
      </c>
      <c r="Q20" s="28" t="str">
        <f t="shared" si="8"/>
        <v>○</v>
      </c>
      <c r="R20" s="128">
        <v>4</v>
      </c>
      <c r="S20" s="128" t="s">
        <v>98</v>
      </c>
      <c r="T20" s="128">
        <v>1</v>
      </c>
      <c r="U20" s="131"/>
      <c r="V20" s="133" t="s">
        <v>99</v>
      </c>
      <c r="W20" s="28" t="str">
        <f t="shared" ref="W20:W28" si="9">IF(X20="", "", IF(X20=Z20, "△", IF(X20&gt;Z20, "○","●")))</f>
        <v>●</v>
      </c>
      <c r="X20" s="125">
        <v>4</v>
      </c>
      <c r="Y20" s="125"/>
      <c r="Z20" s="125">
        <v>6</v>
      </c>
      <c r="AA20" s="134" t="s">
        <v>98</v>
      </c>
      <c r="AB20" s="1009" t="str">
        <f>IF(AD20="", "", IF(AD20=AF20, "△", IF(AD20&gt;AF20, "○","●")))</f>
        <v/>
      </c>
      <c r="AC20" s="1010"/>
      <c r="AD20" s="1010"/>
      <c r="AE20" s="1010"/>
      <c r="AF20" s="1010"/>
      <c r="AG20" s="1011"/>
      <c r="AH20" s="28"/>
      <c r="AI20" s="28" t="str">
        <f t="shared" si="3"/>
        <v/>
      </c>
      <c r="AJ20" s="28"/>
      <c r="AK20" s="28"/>
      <c r="AL20" s="28"/>
      <c r="AM20" s="135"/>
      <c r="AN20" s="127" t="s">
        <v>96</v>
      </c>
      <c r="AO20" s="28" t="str">
        <f t="shared" si="4"/>
        <v>○</v>
      </c>
      <c r="AP20" s="136">
        <v>7</v>
      </c>
      <c r="AQ20" s="137" t="s">
        <v>98</v>
      </c>
      <c r="AR20" s="128">
        <v>3</v>
      </c>
      <c r="AS20" s="131"/>
      <c r="AT20" s="138"/>
      <c r="AU20" s="139"/>
      <c r="AV20" s="139"/>
      <c r="AW20" s="139"/>
      <c r="AX20" s="139"/>
      <c r="AY20" s="140"/>
      <c r="AZ20" s="140"/>
      <c r="BA20" s="987">
        <f>BB20+BC20+BD20</f>
        <v>6</v>
      </c>
      <c r="BB20" s="1519">
        <f>COUNTIF(D20:AY22,"○")</f>
        <v>3</v>
      </c>
      <c r="BC20" s="1119">
        <f>COUNTIF(D20:AY22,"●")</f>
        <v>3</v>
      </c>
      <c r="BD20" s="1519">
        <f>COUNTIF(D20:AY22,"△")</f>
        <v>0</v>
      </c>
      <c r="BE20" s="1119">
        <f>SUM(AD20:AD22,X20:X22,AP20:AP22,,F20:F22,R20:R22,L20:L22,AJ20:AJ22)</f>
        <v>27</v>
      </c>
      <c r="BF20" s="1119">
        <f>SUM(AF20:AF22,Z20:Z22,AR20:AR22,H20:H22,T20:T22,N20:N22,AL20:AL22)</f>
        <v>26</v>
      </c>
      <c r="BG20" s="1519">
        <f>SUM(BE20-BF20)</f>
        <v>1</v>
      </c>
      <c r="BH20" s="1564" t="str">
        <f>B20</f>
        <v>可児シニア</v>
      </c>
      <c r="BI20" s="1111">
        <f>BB20/(BA20-BD20)</f>
        <v>0.5</v>
      </c>
      <c r="BJ20" s="1549">
        <f>(BB20*2)+(BD20*1)</f>
        <v>6</v>
      </c>
      <c r="BK20" s="987">
        <f>IF(ISBLANK(BJ20),"",RANK(BJ20,$BJ$8:$BJ$28))</f>
        <v>4</v>
      </c>
      <c r="BM20" s="106"/>
      <c r="BN20" s="18"/>
    </row>
    <row r="21" spans="2:66" ht="24.75" customHeight="1" x14ac:dyDescent="0.2">
      <c r="B21" s="1097"/>
      <c r="C21" s="1571"/>
      <c r="D21" s="127"/>
      <c r="E21" s="28" t="str">
        <f t="shared" si="6"/>
        <v/>
      </c>
      <c r="F21" s="128"/>
      <c r="G21" s="128"/>
      <c r="H21" s="128"/>
      <c r="I21" s="141"/>
      <c r="J21" s="127" t="s">
        <v>101</v>
      </c>
      <c r="K21" s="28" t="str">
        <f t="shared" si="7"/>
        <v>●</v>
      </c>
      <c r="L21" s="128">
        <v>6</v>
      </c>
      <c r="M21" s="130"/>
      <c r="N21" s="128">
        <v>7</v>
      </c>
      <c r="O21" s="131" t="s">
        <v>98</v>
      </c>
      <c r="P21" s="132"/>
      <c r="Q21" s="28" t="str">
        <f t="shared" si="8"/>
        <v/>
      </c>
      <c r="R21" s="128"/>
      <c r="S21" s="128"/>
      <c r="T21" s="128"/>
      <c r="U21" s="131"/>
      <c r="V21" s="125"/>
      <c r="W21" s="28" t="str">
        <f t="shared" si="9"/>
        <v/>
      </c>
      <c r="X21" s="125"/>
      <c r="Y21" s="125"/>
      <c r="Z21" s="125"/>
      <c r="AA21" s="142"/>
      <c r="AB21" s="1000"/>
      <c r="AC21" s="1001"/>
      <c r="AD21" s="1001"/>
      <c r="AE21" s="1001"/>
      <c r="AF21" s="1001"/>
      <c r="AG21" s="1002"/>
      <c r="AH21" s="28"/>
      <c r="AI21" s="28" t="str">
        <f t="shared" si="3"/>
        <v/>
      </c>
      <c r="AJ21" s="28"/>
      <c r="AK21" s="28"/>
      <c r="AL21" s="28"/>
      <c r="AM21" s="143"/>
      <c r="AN21" s="127"/>
      <c r="AO21" s="28" t="str">
        <f t="shared" si="4"/>
        <v/>
      </c>
      <c r="AP21" s="136"/>
      <c r="AQ21" s="137"/>
      <c r="AR21" s="128"/>
      <c r="AS21" s="131"/>
      <c r="AT21" s="138"/>
      <c r="AU21" s="139"/>
      <c r="AV21" s="139"/>
      <c r="AW21" s="139"/>
      <c r="AX21" s="139"/>
      <c r="AY21" s="140"/>
      <c r="AZ21" s="140"/>
      <c r="BA21" s="987"/>
      <c r="BB21" s="1519"/>
      <c r="BC21" s="1120"/>
      <c r="BD21" s="1519"/>
      <c r="BE21" s="1120"/>
      <c r="BF21" s="1120"/>
      <c r="BG21" s="1519"/>
      <c r="BH21" s="1565"/>
      <c r="BI21" s="1111"/>
      <c r="BJ21" s="1549"/>
      <c r="BK21" s="987"/>
      <c r="BM21" s="110"/>
      <c r="BN21" s="18"/>
    </row>
    <row r="22" spans="2:66" ht="24.75" customHeight="1" x14ac:dyDescent="0.2">
      <c r="B22" s="1097"/>
      <c r="C22" s="1572"/>
      <c r="D22" s="144"/>
      <c r="E22" s="42" t="str">
        <f t="shared" si="6"/>
        <v/>
      </c>
      <c r="F22" s="145"/>
      <c r="G22" s="145"/>
      <c r="H22" s="145"/>
      <c r="I22" s="146"/>
      <c r="J22" s="144"/>
      <c r="K22" s="42" t="str">
        <f t="shared" si="7"/>
        <v/>
      </c>
      <c r="L22" s="145"/>
      <c r="M22" s="147"/>
      <c r="N22" s="145"/>
      <c r="O22" s="148"/>
      <c r="P22" s="149"/>
      <c r="Q22" s="42" t="str">
        <f t="shared" si="8"/>
        <v/>
      </c>
      <c r="R22" s="145"/>
      <c r="S22" s="145"/>
      <c r="T22" s="145"/>
      <c r="U22" s="148"/>
      <c r="V22" s="126"/>
      <c r="W22" s="42" t="str">
        <f t="shared" si="9"/>
        <v/>
      </c>
      <c r="X22" s="126"/>
      <c r="Y22" s="126"/>
      <c r="Z22" s="126"/>
      <c r="AA22" s="150"/>
      <c r="AB22" s="1003"/>
      <c r="AC22" s="1004"/>
      <c r="AD22" s="1004"/>
      <c r="AE22" s="1004"/>
      <c r="AF22" s="1004"/>
      <c r="AG22" s="1005"/>
      <c r="AH22" s="28"/>
      <c r="AI22" s="28" t="str">
        <f t="shared" si="3"/>
        <v/>
      </c>
      <c r="AJ22" s="28"/>
      <c r="AK22" s="28"/>
      <c r="AL22" s="28"/>
      <c r="AM22" s="151"/>
      <c r="AN22" s="127"/>
      <c r="AO22" s="42" t="str">
        <f t="shared" si="4"/>
        <v/>
      </c>
      <c r="AP22" s="152"/>
      <c r="AQ22" s="153"/>
      <c r="AR22" s="145"/>
      <c r="AS22" s="148"/>
      <c r="AT22" s="138"/>
      <c r="AU22" s="139"/>
      <c r="AV22" s="139"/>
      <c r="AW22" s="139"/>
      <c r="AX22" s="139"/>
      <c r="AY22" s="140"/>
      <c r="AZ22" s="140"/>
      <c r="BA22" s="987"/>
      <c r="BB22" s="1519"/>
      <c r="BC22" s="1121"/>
      <c r="BD22" s="1519"/>
      <c r="BE22" s="1121"/>
      <c r="BF22" s="1121"/>
      <c r="BG22" s="1519"/>
      <c r="BH22" s="1566"/>
      <c r="BI22" s="1111"/>
      <c r="BJ22" s="1549"/>
      <c r="BK22" s="987"/>
      <c r="BM22" s="118"/>
      <c r="BN22" s="18"/>
    </row>
    <row r="23" spans="2:66" ht="24.75" customHeight="1" x14ac:dyDescent="0.2">
      <c r="B23" s="1557" t="s">
        <v>93</v>
      </c>
      <c r="C23" s="1570"/>
      <c r="D23" s="127"/>
      <c r="E23" s="51" t="str">
        <f t="shared" si="6"/>
        <v/>
      </c>
      <c r="F23" s="128"/>
      <c r="G23" s="128"/>
      <c r="H23" s="128"/>
      <c r="I23" s="141"/>
      <c r="J23" s="127"/>
      <c r="K23" s="28" t="str">
        <f t="shared" si="7"/>
        <v/>
      </c>
      <c r="L23" s="128"/>
      <c r="M23" s="130"/>
      <c r="N23" s="128"/>
      <c r="O23" s="131"/>
      <c r="P23" s="132"/>
      <c r="Q23" s="28" t="str">
        <f t="shared" si="8"/>
        <v/>
      </c>
      <c r="R23" s="128"/>
      <c r="S23" s="128"/>
      <c r="T23" s="128"/>
      <c r="U23" s="131"/>
      <c r="V23" s="125" t="s">
        <v>92</v>
      </c>
      <c r="W23" s="28" t="str">
        <f t="shared" si="9"/>
        <v>●</v>
      </c>
      <c r="X23" s="125">
        <v>1</v>
      </c>
      <c r="Y23" s="125"/>
      <c r="Z23" s="125">
        <v>13</v>
      </c>
      <c r="AA23" s="134" t="s">
        <v>46</v>
      </c>
      <c r="AB23" s="28"/>
      <c r="AC23" s="28" t="str">
        <f t="shared" ref="AC23:AC28" si="10">IF(AD23="", "", IF(AD23=AF23, "△", IF(AD23&gt;AF23, "○","●")))</f>
        <v/>
      </c>
      <c r="AD23" s="28"/>
      <c r="AE23" s="28"/>
      <c r="AF23" s="28"/>
      <c r="AG23" s="143"/>
      <c r="AH23" s="1009" t="str">
        <f>IF(AJ23="", "", IF(AJ23=AL23, "△", IF(AJ23&gt;AL23, "○","●")))</f>
        <v/>
      </c>
      <c r="AI23" s="1010"/>
      <c r="AJ23" s="1010"/>
      <c r="AK23" s="1010"/>
      <c r="AL23" s="1010"/>
      <c r="AM23" s="1011"/>
      <c r="AN23" s="154" t="s">
        <v>92</v>
      </c>
      <c r="AO23" s="28" t="str">
        <f t="shared" si="4"/>
        <v>○</v>
      </c>
      <c r="AP23" s="155">
        <v>10</v>
      </c>
      <c r="AQ23" s="137"/>
      <c r="AR23" s="128">
        <v>2</v>
      </c>
      <c r="AS23" s="131"/>
      <c r="AT23" s="138"/>
      <c r="AU23" s="139"/>
      <c r="AV23" s="139"/>
      <c r="AW23" s="139"/>
      <c r="AX23" s="139"/>
      <c r="AY23" s="140"/>
      <c r="AZ23" s="140"/>
      <c r="BA23" s="987">
        <f>BB23+BC23+BD23</f>
        <v>2</v>
      </c>
      <c r="BB23" s="1519">
        <f>COUNTIF(D23:AY25,"○")</f>
        <v>1</v>
      </c>
      <c r="BC23" s="1119">
        <f>COUNTIF(D23:AY25,"●")</f>
        <v>1</v>
      </c>
      <c r="BD23" s="1519">
        <f>COUNTIF(D23:AY25,"△")</f>
        <v>0</v>
      </c>
      <c r="BE23" s="1119">
        <f>SUM(AD23:AD25,X23:X25,AP23:AP25,,F23:F25,R23:R25,L23:L25,AJ23:AJ25)</f>
        <v>11</v>
      </c>
      <c r="BF23" s="1119">
        <f>SUM(AF23:AF25,Z23:Z25,AR23:AR25,H23:H25,T23:T25,N23:N25,AL23:AL25)</f>
        <v>15</v>
      </c>
      <c r="BG23" s="1519">
        <f>SUM(BE23-BF23)</f>
        <v>-4</v>
      </c>
      <c r="BH23" s="1550" t="str">
        <f>B23</f>
        <v>ハイシニア
稲羽</v>
      </c>
      <c r="BI23" s="1111">
        <f>BB23/(BA23-BD23)</f>
        <v>0.5</v>
      </c>
      <c r="BJ23" s="1549">
        <f>(BB23*2)+(BD23*1)</f>
        <v>2</v>
      </c>
      <c r="BK23" s="987">
        <f>IF(ISBLANK(BJ23),"",RANK(BJ23,$BJ$8:$BJ$28))</f>
        <v>7</v>
      </c>
      <c r="BM23" s="156"/>
      <c r="BN23" s="18"/>
    </row>
    <row r="24" spans="2:66" ht="24.75" customHeight="1" x14ac:dyDescent="0.2">
      <c r="B24" s="1558"/>
      <c r="C24" s="1571"/>
      <c r="D24" s="127"/>
      <c r="E24" s="28" t="str">
        <f t="shared" si="6"/>
        <v/>
      </c>
      <c r="F24" s="128"/>
      <c r="G24" s="128"/>
      <c r="H24" s="128"/>
      <c r="I24" s="141"/>
      <c r="J24" s="127"/>
      <c r="K24" s="28" t="str">
        <f t="shared" si="7"/>
        <v/>
      </c>
      <c r="L24" s="128"/>
      <c r="M24" s="130"/>
      <c r="N24" s="128"/>
      <c r="O24" s="131"/>
      <c r="P24" s="132"/>
      <c r="Q24" s="28" t="str">
        <f t="shared" si="8"/>
        <v/>
      </c>
      <c r="R24" s="128"/>
      <c r="S24" s="128"/>
      <c r="T24" s="128"/>
      <c r="U24" s="131"/>
      <c r="V24" s="125"/>
      <c r="W24" s="28" t="str">
        <f t="shared" si="9"/>
        <v/>
      </c>
      <c r="X24" s="125"/>
      <c r="Y24" s="125"/>
      <c r="Z24" s="125"/>
      <c r="AA24" s="142"/>
      <c r="AB24" s="28"/>
      <c r="AC24" s="28" t="str">
        <f t="shared" si="10"/>
        <v/>
      </c>
      <c r="AD24" s="28"/>
      <c r="AE24" s="28"/>
      <c r="AF24" s="28"/>
      <c r="AG24" s="143"/>
      <c r="AH24" s="1000"/>
      <c r="AI24" s="1001"/>
      <c r="AJ24" s="1001"/>
      <c r="AK24" s="1001"/>
      <c r="AL24" s="1001"/>
      <c r="AM24" s="1002"/>
      <c r="AN24" s="132"/>
      <c r="AO24" s="28" t="str">
        <f t="shared" si="4"/>
        <v/>
      </c>
      <c r="AP24" s="155"/>
      <c r="AQ24" s="137"/>
      <c r="AR24" s="128"/>
      <c r="AS24" s="131"/>
      <c r="AT24" s="138"/>
      <c r="AU24" s="139"/>
      <c r="AV24" s="139"/>
      <c r="AW24" s="139"/>
      <c r="AX24" s="139"/>
      <c r="AY24" s="140"/>
      <c r="AZ24" s="140"/>
      <c r="BA24" s="987"/>
      <c r="BB24" s="1519"/>
      <c r="BC24" s="1120"/>
      <c r="BD24" s="1519"/>
      <c r="BE24" s="1120"/>
      <c r="BF24" s="1120"/>
      <c r="BG24" s="1519"/>
      <c r="BH24" s="1551"/>
      <c r="BI24" s="1111"/>
      <c r="BJ24" s="1549"/>
      <c r="BK24" s="987"/>
      <c r="BM24" s="157"/>
      <c r="BN24" s="18"/>
    </row>
    <row r="25" spans="2:66" ht="24.75" customHeight="1" x14ac:dyDescent="0.2">
      <c r="B25" s="1553"/>
      <c r="C25" s="1572"/>
      <c r="D25" s="149"/>
      <c r="E25" s="42" t="str">
        <f t="shared" si="6"/>
        <v/>
      </c>
      <c r="F25" s="145"/>
      <c r="G25" s="145"/>
      <c r="H25" s="145"/>
      <c r="I25" s="146"/>
      <c r="J25" s="144"/>
      <c r="K25" s="42" t="str">
        <f t="shared" si="7"/>
        <v/>
      </c>
      <c r="L25" s="145"/>
      <c r="M25" s="147"/>
      <c r="N25" s="145"/>
      <c r="O25" s="148"/>
      <c r="P25" s="149"/>
      <c r="Q25" s="42" t="str">
        <f t="shared" si="8"/>
        <v/>
      </c>
      <c r="R25" s="145"/>
      <c r="S25" s="145"/>
      <c r="T25" s="145"/>
      <c r="U25" s="148"/>
      <c r="V25" s="126"/>
      <c r="W25" s="42" t="str">
        <f t="shared" si="9"/>
        <v/>
      </c>
      <c r="X25" s="126"/>
      <c r="Y25" s="126"/>
      <c r="Z25" s="126"/>
      <c r="AA25" s="150"/>
      <c r="AB25" s="42"/>
      <c r="AC25" s="42" t="str">
        <f t="shared" si="10"/>
        <v/>
      </c>
      <c r="AD25" s="42"/>
      <c r="AE25" s="42"/>
      <c r="AF25" s="42"/>
      <c r="AG25" s="143"/>
      <c r="AH25" s="1003"/>
      <c r="AI25" s="1004"/>
      <c r="AJ25" s="1004"/>
      <c r="AK25" s="1004"/>
      <c r="AL25" s="1004"/>
      <c r="AM25" s="1005"/>
      <c r="AN25" s="149"/>
      <c r="AO25" s="42" t="str">
        <f t="shared" si="4"/>
        <v/>
      </c>
      <c r="AP25" s="155"/>
      <c r="AQ25" s="137"/>
      <c r="AR25" s="128"/>
      <c r="AS25" s="131"/>
      <c r="AT25" s="138"/>
      <c r="AU25" s="139"/>
      <c r="AV25" s="139"/>
      <c r="AW25" s="139"/>
      <c r="AX25" s="139"/>
      <c r="AY25" s="140"/>
      <c r="AZ25" s="140"/>
      <c r="BA25" s="987"/>
      <c r="BB25" s="1519"/>
      <c r="BC25" s="1121"/>
      <c r="BD25" s="1519"/>
      <c r="BE25" s="1121"/>
      <c r="BF25" s="1121"/>
      <c r="BG25" s="1519"/>
      <c r="BH25" s="1552"/>
      <c r="BI25" s="1111"/>
      <c r="BJ25" s="1549"/>
      <c r="BK25" s="987"/>
      <c r="BM25" s="158"/>
      <c r="BN25" s="18"/>
    </row>
    <row r="26" spans="2:66" ht="24" customHeight="1" x14ac:dyDescent="0.2">
      <c r="B26" s="1097" t="s">
        <v>94</v>
      </c>
      <c r="C26" s="1567"/>
      <c r="D26" s="27" t="s">
        <v>97</v>
      </c>
      <c r="E26" s="28" t="str">
        <f t="shared" si="6"/>
        <v>●</v>
      </c>
      <c r="F26" s="27">
        <v>6</v>
      </c>
      <c r="G26" s="27"/>
      <c r="H26" s="27">
        <v>8</v>
      </c>
      <c r="I26" s="102" t="s">
        <v>98</v>
      </c>
      <c r="J26" s="27" t="s">
        <v>100</v>
      </c>
      <c r="K26" s="28" t="str">
        <f t="shared" si="7"/>
        <v>●</v>
      </c>
      <c r="L26" s="50">
        <v>7</v>
      </c>
      <c r="M26" s="66"/>
      <c r="N26" s="27">
        <v>9</v>
      </c>
      <c r="O26" s="102" t="s">
        <v>98</v>
      </c>
      <c r="P26" s="35" t="s">
        <v>97</v>
      </c>
      <c r="Q26" s="28" t="str">
        <f t="shared" si="8"/>
        <v>○</v>
      </c>
      <c r="R26" s="27">
        <v>10</v>
      </c>
      <c r="S26" s="27" t="s">
        <v>98</v>
      </c>
      <c r="T26" s="27">
        <v>7</v>
      </c>
      <c r="U26" s="102"/>
      <c r="V26" s="27" t="s">
        <v>99</v>
      </c>
      <c r="W26" s="28" t="str">
        <f t="shared" si="9"/>
        <v>●</v>
      </c>
      <c r="X26" s="27">
        <v>3</v>
      </c>
      <c r="Y26" s="66"/>
      <c r="Z26" s="27">
        <v>10</v>
      </c>
      <c r="AA26" s="102" t="s">
        <v>98</v>
      </c>
      <c r="AB26" s="159" t="s">
        <v>96</v>
      </c>
      <c r="AC26" s="28" t="str">
        <f t="shared" si="10"/>
        <v>●</v>
      </c>
      <c r="AD26" s="159">
        <v>3</v>
      </c>
      <c r="AE26" s="160"/>
      <c r="AF26" s="159">
        <v>7</v>
      </c>
      <c r="AG26" s="161" t="s">
        <v>98</v>
      </c>
      <c r="AH26" s="160" t="s">
        <v>101</v>
      </c>
      <c r="AI26" s="28" t="str">
        <f>IF(AJ26="", "", IF(AJ26=AL26, "△", IF(AJ26&gt;AL26, "○","●")))</f>
        <v>●</v>
      </c>
      <c r="AJ26" s="159">
        <v>2</v>
      </c>
      <c r="AK26" s="160"/>
      <c r="AL26" s="159">
        <v>10</v>
      </c>
      <c r="AM26" s="160"/>
      <c r="AN26" s="1060"/>
      <c r="AO26" s="1061"/>
      <c r="AP26" s="1061"/>
      <c r="AQ26" s="1061"/>
      <c r="AR26" s="1061"/>
      <c r="AS26" s="1062"/>
      <c r="AT26" s="66"/>
      <c r="AU26" s="103" t="str">
        <f>IF(AV26="", "", IF(AV26=AX26, "△", IF(AV26&gt;AX26, "○","●")))</f>
        <v/>
      </c>
      <c r="AV26" s="66"/>
      <c r="AW26" s="66"/>
      <c r="AX26" s="66"/>
      <c r="AY26" s="102"/>
      <c r="AZ26" s="124"/>
      <c r="BA26" s="987">
        <f>BB26+BC26+BD26</f>
        <v>9</v>
      </c>
      <c r="BB26" s="1519">
        <f>COUNTIF(D26:AY28,"○")</f>
        <v>1</v>
      </c>
      <c r="BC26" s="1119">
        <f>COUNTIF(D26:AY28,"●")</f>
        <v>6</v>
      </c>
      <c r="BD26" s="1519">
        <f>COUNTIF(D26:AY28,"△")</f>
        <v>2</v>
      </c>
      <c r="BE26" s="1119">
        <f>SUM(AD26:AD28,X26:X28,AP26:AP28,,F26:F28,R26:R28,L26:L28,AJ26:AJ28)</f>
        <v>45</v>
      </c>
      <c r="BF26" s="1119">
        <f>SUM(AF26:AF28,Z26:Z28,AR26:AR28,H26:H28,T26:T28,N26:N28,AL26:AL28)</f>
        <v>68</v>
      </c>
      <c r="BG26" s="1519">
        <f>SUM(BE26-BF26)</f>
        <v>-23</v>
      </c>
      <c r="BH26" s="1550" t="str">
        <f>B26</f>
        <v>岐阜
エンジェルス</v>
      </c>
      <c r="BI26" s="1111">
        <f>BB26/(BA26-BD26)</f>
        <v>0.14285714285714285</v>
      </c>
      <c r="BJ26" s="1549">
        <f>(BB26*2)+(BD26*1)</f>
        <v>4</v>
      </c>
      <c r="BK26" s="987">
        <f>IF(ISBLANK(BJ26),"",RANK(BJ26,$BJ$8:$BJ$28))</f>
        <v>6</v>
      </c>
      <c r="BM26" s="156"/>
      <c r="BN26" s="18"/>
    </row>
    <row r="27" spans="2:66" ht="24" customHeight="1" x14ac:dyDescent="0.2">
      <c r="B27" s="1097"/>
      <c r="C27" s="1568"/>
      <c r="D27" s="27"/>
      <c r="E27" s="28" t="str">
        <f t="shared" si="6"/>
        <v/>
      </c>
      <c r="F27" s="27"/>
      <c r="G27" s="27"/>
      <c r="H27" s="27"/>
      <c r="I27" s="102"/>
      <c r="J27" s="27" t="s">
        <v>99</v>
      </c>
      <c r="K27" s="28" t="str">
        <f t="shared" si="7"/>
        <v>●</v>
      </c>
      <c r="L27" s="27">
        <v>0</v>
      </c>
      <c r="M27" s="66"/>
      <c r="N27" s="27">
        <v>3</v>
      </c>
      <c r="O27" s="102"/>
      <c r="P27" s="35" t="s">
        <v>96</v>
      </c>
      <c r="Q27" s="28" t="str">
        <f t="shared" si="8"/>
        <v>△</v>
      </c>
      <c r="R27" s="27">
        <v>9</v>
      </c>
      <c r="S27" s="27"/>
      <c r="T27" s="27">
        <v>9</v>
      </c>
      <c r="U27" s="102"/>
      <c r="V27" s="27" t="s">
        <v>101</v>
      </c>
      <c r="W27" s="28" t="str">
        <f t="shared" si="9"/>
        <v>△</v>
      </c>
      <c r="X27" s="27">
        <v>5</v>
      </c>
      <c r="Y27" s="66"/>
      <c r="Z27" s="27">
        <v>5</v>
      </c>
      <c r="AA27" s="102"/>
      <c r="AB27" s="159"/>
      <c r="AC27" s="28" t="str">
        <f t="shared" si="10"/>
        <v/>
      </c>
      <c r="AD27" s="159"/>
      <c r="AE27" s="160"/>
      <c r="AF27" s="159"/>
      <c r="AG27" s="162"/>
      <c r="AH27" s="160"/>
      <c r="AI27" s="28" t="str">
        <f>IF(AJ27="", "", IF(AJ27=AL27, "△", IF(AJ27&gt;AL27, "○","●")))</f>
        <v/>
      </c>
      <c r="AJ27" s="159"/>
      <c r="AK27" s="160"/>
      <c r="AL27" s="159"/>
      <c r="AM27" s="160"/>
      <c r="AN27" s="1060"/>
      <c r="AO27" s="1063"/>
      <c r="AP27" s="1063"/>
      <c r="AQ27" s="1063"/>
      <c r="AR27" s="1063"/>
      <c r="AS27" s="1064"/>
      <c r="AT27" s="66"/>
      <c r="AU27" s="103" t="str">
        <f>IF(AV27="", "", IF(AV27=AX27, "△", IF(AV27&gt;AX27, "○","●")))</f>
        <v/>
      </c>
      <c r="AV27" s="66"/>
      <c r="AW27" s="66"/>
      <c r="AX27" s="66"/>
      <c r="AY27" s="102"/>
      <c r="AZ27" s="102"/>
      <c r="BA27" s="987"/>
      <c r="BB27" s="1519"/>
      <c r="BC27" s="1120"/>
      <c r="BD27" s="1519"/>
      <c r="BE27" s="1120"/>
      <c r="BF27" s="1120"/>
      <c r="BG27" s="1519"/>
      <c r="BH27" s="1551"/>
      <c r="BI27" s="1111"/>
      <c r="BJ27" s="1549"/>
      <c r="BK27" s="987"/>
      <c r="BM27" s="157"/>
      <c r="BN27" s="18"/>
    </row>
    <row r="28" spans="2:66" ht="24" customHeight="1" x14ac:dyDescent="0.2">
      <c r="B28" s="1097"/>
      <c r="C28" s="1569"/>
      <c r="D28" s="41"/>
      <c r="E28" s="42" t="str">
        <f t="shared" si="6"/>
        <v/>
      </c>
      <c r="F28" s="41"/>
      <c r="G28" s="41"/>
      <c r="H28" s="41"/>
      <c r="I28" s="114"/>
      <c r="J28" s="46"/>
      <c r="K28" s="42" t="str">
        <f t="shared" si="7"/>
        <v/>
      </c>
      <c r="L28" s="41"/>
      <c r="M28" s="113"/>
      <c r="N28" s="41"/>
      <c r="O28" s="114"/>
      <c r="P28" s="46"/>
      <c r="Q28" s="42" t="str">
        <f t="shared" si="8"/>
        <v/>
      </c>
      <c r="R28" s="41"/>
      <c r="S28" s="41"/>
      <c r="T28" s="41"/>
      <c r="U28" s="114"/>
      <c r="V28" s="41"/>
      <c r="W28" s="42" t="str">
        <f t="shared" si="9"/>
        <v/>
      </c>
      <c r="X28" s="41"/>
      <c r="Y28" s="113"/>
      <c r="Z28" s="41"/>
      <c r="AA28" s="114"/>
      <c r="AB28" s="163"/>
      <c r="AC28" s="42" t="str">
        <f t="shared" si="10"/>
        <v/>
      </c>
      <c r="AD28" s="163"/>
      <c r="AE28" s="164"/>
      <c r="AF28" s="163"/>
      <c r="AG28" s="165"/>
      <c r="AH28" s="164"/>
      <c r="AI28" s="28" t="str">
        <f>IF(AJ28="", "", IF(AJ28=AL28, "△", IF(AJ28&gt;AL28, "○","●")))</f>
        <v/>
      </c>
      <c r="AJ28" s="163"/>
      <c r="AK28" s="164"/>
      <c r="AL28" s="163"/>
      <c r="AM28" s="164"/>
      <c r="AN28" s="1065"/>
      <c r="AO28" s="1066"/>
      <c r="AP28" s="1066"/>
      <c r="AQ28" s="1066"/>
      <c r="AR28" s="1066"/>
      <c r="AS28" s="1067"/>
      <c r="AT28" s="113"/>
      <c r="AU28" s="88" t="str">
        <f>IF(AV28="", "", IF(AV28=AX28, "△", IF(AV28&gt;AX28, "○","●")))</f>
        <v/>
      </c>
      <c r="AV28" s="113"/>
      <c r="AW28" s="113"/>
      <c r="AX28" s="113"/>
      <c r="AY28" s="114"/>
      <c r="AZ28" s="102"/>
      <c r="BA28" s="987"/>
      <c r="BB28" s="1519"/>
      <c r="BC28" s="1121"/>
      <c r="BD28" s="1519"/>
      <c r="BE28" s="1121"/>
      <c r="BF28" s="1121"/>
      <c r="BG28" s="1519"/>
      <c r="BH28" s="1552"/>
      <c r="BI28" s="1111"/>
      <c r="BJ28" s="1549"/>
      <c r="BK28" s="987"/>
      <c r="BM28" s="158"/>
      <c r="BN28" s="18"/>
    </row>
    <row r="29" spans="2:66" ht="15.75" customHeight="1" x14ac:dyDescent="0.2">
      <c r="Y29" s="166"/>
      <c r="AI29" s="167"/>
      <c r="AZ29" s="48"/>
      <c r="BA29" s="72">
        <f t="shared" ref="BA29:BG29" si="11">SUM(BA4:BA28)</f>
        <v>44</v>
      </c>
      <c r="BB29" s="74">
        <f t="shared" si="11"/>
        <v>19</v>
      </c>
      <c r="BC29" s="73">
        <f t="shared" si="11"/>
        <v>19</v>
      </c>
      <c r="BD29" s="74">
        <f t="shared" si="11"/>
        <v>6</v>
      </c>
      <c r="BE29" s="168">
        <f t="shared" si="11"/>
        <v>241</v>
      </c>
      <c r="BF29" s="168">
        <f t="shared" si="11"/>
        <v>241</v>
      </c>
      <c r="BG29" s="168">
        <f t="shared" si="11"/>
        <v>0</v>
      </c>
      <c r="BH29" s="69"/>
      <c r="BM29" s="69"/>
    </row>
    <row r="31" spans="2:66" ht="33" customHeight="1" x14ac:dyDescent="0.2"/>
    <row r="32" spans="2:66" ht="22.5" customHeight="1" x14ac:dyDescent="0.2"/>
    <row r="33" spans="2:65" ht="39" customHeight="1" x14ac:dyDescent="0.2">
      <c r="B33" s="4" t="s">
        <v>95</v>
      </c>
      <c r="F33" s="4">
        <f>SUM(F8:F32)</f>
        <v>11</v>
      </c>
      <c r="H33" s="4">
        <f>SUM(H8:H32)</f>
        <v>25</v>
      </c>
      <c r="I33" s="1563">
        <f>F33-H33</f>
        <v>-14</v>
      </c>
      <c r="J33" s="1563"/>
      <c r="L33" s="4">
        <f>SUM(L8:L32)</f>
        <v>45</v>
      </c>
      <c r="N33" s="4">
        <f>SUM(N8:N32)</f>
        <v>49</v>
      </c>
      <c r="O33" s="170">
        <f>L33-N33</f>
        <v>-4</v>
      </c>
      <c r="P33" s="170"/>
      <c r="R33" s="4">
        <f>SUM(R8:R32)</f>
        <v>33</v>
      </c>
      <c r="T33" s="4">
        <f>SUM(T8:T32)</f>
        <v>29</v>
      </c>
      <c r="U33" s="170">
        <f>R33-T33</f>
        <v>4</v>
      </c>
      <c r="V33" s="170"/>
      <c r="X33" s="4">
        <f>SUM(X8:X32)</f>
        <v>43</v>
      </c>
      <c r="Z33" s="4">
        <f>SUM(Z8:Z32)</f>
        <v>55</v>
      </c>
      <c r="AA33" s="170">
        <f>X33-Z33</f>
        <v>-12</v>
      </c>
      <c r="AB33" s="170"/>
      <c r="AD33" s="4">
        <f>SUM(AD8:AD32)</f>
        <v>26</v>
      </c>
      <c r="AF33" s="4">
        <f>SUM(AF8:AF32)</f>
        <v>27</v>
      </c>
      <c r="AG33" s="170">
        <f>AD33-AF33</f>
        <v>-1</v>
      </c>
      <c r="AH33" s="170"/>
      <c r="AJ33" s="4">
        <f>SUM(AJ8:AJ32)</f>
        <v>15</v>
      </c>
      <c r="AL33" s="4">
        <f>SUM(AL8:AL32)</f>
        <v>11</v>
      </c>
      <c r="AM33" s="170">
        <f>AJ33-AL33</f>
        <v>4</v>
      </c>
      <c r="AN33" s="170"/>
      <c r="AP33" s="4">
        <f>SUM(AP8:AP32)</f>
        <v>68</v>
      </c>
      <c r="AR33" s="4">
        <f>SUM(AR8:AR32)</f>
        <v>45</v>
      </c>
      <c r="AS33" s="170">
        <f>AP33-AR33</f>
        <v>23</v>
      </c>
      <c r="AT33" s="170"/>
      <c r="BA33" s="76">
        <f t="shared" ref="BA33:BG33" si="12">SUM(BA8:BA28)</f>
        <v>44</v>
      </c>
      <c r="BB33" s="76">
        <f t="shared" si="12"/>
        <v>19</v>
      </c>
      <c r="BC33" s="76">
        <f t="shared" si="12"/>
        <v>19</v>
      </c>
      <c r="BD33" s="76">
        <f t="shared" si="12"/>
        <v>6</v>
      </c>
      <c r="BE33" s="76">
        <f t="shared" si="12"/>
        <v>241</v>
      </c>
      <c r="BF33" s="76">
        <f t="shared" si="12"/>
        <v>241</v>
      </c>
      <c r="BG33" s="76">
        <f t="shared" si="12"/>
        <v>0</v>
      </c>
    </row>
    <row r="34" spans="2:65" ht="27" customHeight="1" x14ac:dyDescent="0.2">
      <c r="Y34" s="85"/>
      <c r="Z34" s="85"/>
      <c r="AA34" s="85"/>
      <c r="AN34" s="85"/>
      <c r="AO34" s="85"/>
      <c r="AP34" s="85"/>
      <c r="BG34" s="12">
        <f>BE33-BF33</f>
        <v>0</v>
      </c>
      <c r="BI34" s="76"/>
    </row>
    <row r="35" spans="2:65" ht="15.75" customHeight="1" x14ac:dyDescent="0.2">
      <c r="B35" s="1"/>
      <c r="C35" s="1"/>
      <c r="D35" s="1"/>
      <c r="E35" s="1"/>
      <c r="F35" s="1"/>
      <c r="G35" s="1"/>
      <c r="H35" s="1"/>
      <c r="I35" s="12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3"/>
      <c r="Z35" s="3"/>
      <c r="AA35" s="3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3"/>
      <c r="AO35" s="3"/>
      <c r="AP35" s="3"/>
      <c r="AQ35" s="1"/>
      <c r="AR35" s="1"/>
      <c r="AS35" s="1"/>
      <c r="AT35" s="1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71"/>
      <c r="BH35" s="12"/>
      <c r="BI35" s="12"/>
      <c r="BJ35" s="12"/>
      <c r="BK35" s="12"/>
      <c r="BM35" s="12"/>
    </row>
    <row r="36" spans="2:65" ht="6.75" customHeight="1" x14ac:dyDescent="0.2">
      <c r="Y36" s="85"/>
      <c r="Z36" s="85"/>
      <c r="AA36" s="85"/>
      <c r="AN36" s="85"/>
      <c r="AO36" s="85"/>
      <c r="AP36" s="85"/>
    </row>
    <row r="37" spans="2:65" x14ac:dyDescent="0.2">
      <c r="Y37" s="85"/>
      <c r="Z37" s="85"/>
      <c r="AN37" s="85"/>
    </row>
    <row r="38" spans="2:65" x14ac:dyDescent="0.2">
      <c r="Y38" s="85"/>
      <c r="Z38" s="85"/>
      <c r="AR38" s="85"/>
    </row>
    <row r="39" spans="2:65" x14ac:dyDescent="0.2">
      <c r="Y39" s="85"/>
      <c r="Z39" s="85"/>
    </row>
    <row r="41" spans="2:65" x14ac:dyDescent="0.2">
      <c r="Z41" s="85"/>
    </row>
  </sheetData>
  <sheetProtection formatCells="0" formatColumns="0" formatRows="0" insertColumns="0" insertRows="0" deleteColumns="0" deleteRows="0"/>
  <mergeCells count="120">
    <mergeCell ref="B26:B28"/>
    <mergeCell ref="C26:C28"/>
    <mergeCell ref="AN26:AS28"/>
    <mergeCell ref="BA26:BA28"/>
    <mergeCell ref="BK17:BK19"/>
    <mergeCell ref="BI17:BI19"/>
    <mergeCell ref="BJ17:BJ19"/>
    <mergeCell ref="BK23:BK25"/>
    <mergeCell ref="BJ20:BJ22"/>
    <mergeCell ref="BK26:BK28"/>
    <mergeCell ref="C20:C22"/>
    <mergeCell ref="BI23:BI25"/>
    <mergeCell ref="BI20:BI22"/>
    <mergeCell ref="BJ26:BJ28"/>
    <mergeCell ref="BI26:BI28"/>
    <mergeCell ref="BJ23:BJ25"/>
    <mergeCell ref="BK20:BK22"/>
    <mergeCell ref="B23:B25"/>
    <mergeCell ref="BH17:BH19"/>
    <mergeCell ref="BA17:BA19"/>
    <mergeCell ref="BB17:BB19"/>
    <mergeCell ref="AH23:AM25"/>
    <mergeCell ref="C23:C25"/>
    <mergeCell ref="B20:B22"/>
    <mergeCell ref="I33:J33"/>
    <mergeCell ref="BB26:BB28"/>
    <mergeCell ref="BC26:BC28"/>
    <mergeCell ref="BB23:BB25"/>
    <mergeCell ref="BA23:BA25"/>
    <mergeCell ref="BH20:BH22"/>
    <mergeCell ref="BE20:BE22"/>
    <mergeCell ref="BF20:BF22"/>
    <mergeCell ref="AB20:AG22"/>
    <mergeCell ref="BF23:BF25"/>
    <mergeCell ref="BE26:BE28"/>
    <mergeCell ref="BH23:BH25"/>
    <mergeCell ref="BG26:BG28"/>
    <mergeCell ref="BH26:BH28"/>
    <mergeCell ref="BG20:BG22"/>
    <mergeCell ref="BB20:BB22"/>
    <mergeCell ref="BC20:BC22"/>
    <mergeCell ref="BF26:BF28"/>
    <mergeCell ref="BD26:BD28"/>
    <mergeCell ref="BG23:BG25"/>
    <mergeCell ref="BD23:BD25"/>
    <mergeCell ref="BE23:BE25"/>
    <mergeCell ref="BC23:BC25"/>
    <mergeCell ref="BD20:BD22"/>
    <mergeCell ref="BH14:BH16"/>
    <mergeCell ref="BF14:BF16"/>
    <mergeCell ref="BG14:BG16"/>
    <mergeCell ref="BH8:BH10"/>
    <mergeCell ref="BF8:BF10"/>
    <mergeCell ref="BD11:BD13"/>
    <mergeCell ref="BC11:BC13"/>
    <mergeCell ref="BE8:BE10"/>
    <mergeCell ref="BE17:BE19"/>
    <mergeCell ref="BG17:BG19"/>
    <mergeCell ref="BG8:BG10"/>
    <mergeCell ref="BF17:BF19"/>
    <mergeCell ref="BD17:BD19"/>
    <mergeCell ref="BC17:BC19"/>
    <mergeCell ref="BB8:BB10"/>
    <mergeCell ref="BB11:BB13"/>
    <mergeCell ref="BC14:BC16"/>
    <mergeCell ref="BD14:BD16"/>
    <mergeCell ref="BE14:BE16"/>
    <mergeCell ref="BA14:BA16"/>
    <mergeCell ref="BB14:BB16"/>
    <mergeCell ref="BC6:BC7"/>
    <mergeCell ref="BE11:BE13"/>
    <mergeCell ref="BD8:BD10"/>
    <mergeCell ref="B8:B10"/>
    <mergeCell ref="C8:C10"/>
    <mergeCell ref="D8:I10"/>
    <mergeCell ref="BB6:BB7"/>
    <mergeCell ref="BA20:BA22"/>
    <mergeCell ref="B11:B13"/>
    <mergeCell ref="P14:U16"/>
    <mergeCell ref="B17:B19"/>
    <mergeCell ref="C17:C19"/>
    <mergeCell ref="V17:AA19"/>
    <mergeCell ref="J11:O13"/>
    <mergeCell ref="B6:B7"/>
    <mergeCell ref="C6:C7"/>
    <mergeCell ref="D6:I6"/>
    <mergeCell ref="V6:AA6"/>
    <mergeCell ref="B14:B16"/>
    <mergeCell ref="C14:C16"/>
    <mergeCell ref="C11:C13"/>
    <mergeCell ref="AN6:AS6"/>
    <mergeCell ref="P6:U6"/>
    <mergeCell ref="J6:O6"/>
    <mergeCell ref="AB6:AG6"/>
    <mergeCell ref="AH6:AM6"/>
    <mergeCell ref="BA11:BA13"/>
    <mergeCell ref="BK14:BK16"/>
    <mergeCell ref="AT6:AY6"/>
    <mergeCell ref="BA6:BA7"/>
    <mergeCell ref="BA8:BA10"/>
    <mergeCell ref="BK6:BK7"/>
    <mergeCell ref="BI6:BI7"/>
    <mergeCell ref="BK8:BK10"/>
    <mergeCell ref="BH6:BH7"/>
    <mergeCell ref="BI11:BI13"/>
    <mergeCell ref="BJ6:BJ7"/>
    <mergeCell ref="BK11:BK13"/>
    <mergeCell ref="BJ11:BJ13"/>
    <mergeCell ref="BI14:BI16"/>
    <mergeCell ref="BJ14:BJ16"/>
    <mergeCell ref="BG11:BG13"/>
    <mergeCell ref="BF11:BF13"/>
    <mergeCell ref="BH11:BH13"/>
    <mergeCell ref="BJ8:BJ10"/>
    <mergeCell ref="BI8:BI10"/>
    <mergeCell ref="BC8:BC10"/>
    <mergeCell ref="BG6:BG7"/>
    <mergeCell ref="BD6:BD7"/>
    <mergeCell ref="BE6:BE7"/>
    <mergeCell ref="BF6:BF7"/>
  </mergeCells>
  <phoneticPr fontId="19"/>
  <printOptions horizontalCentered="1" verticalCentered="1"/>
  <pageMargins left="0.19685039370078741" right="0.19685039370078741" top="0.39370078740157483" bottom="0" header="0.19685039370078741" footer="0"/>
  <pageSetup paperSize="9" scale="71" pageOrder="overThenDown" orientation="landscape" horizontalDpi="4294967293" r:id="rId1"/>
  <headerFooter alignWithMargins="0">
    <oddFooter xml:space="preserve">&amp;C&amp;"ＭＳ 明朝,標準"&amp;16  </oddFooter>
  </headerFooter>
  <rowBreaks count="1" manualBreakCount="1">
    <brk id="35" min="1" max="71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indexed="27"/>
  </sheetPr>
  <dimension ref="A1:BH57"/>
  <sheetViews>
    <sheetView view="pageBreakPreview" topLeftCell="C43" zoomScaleNormal="100" zoomScaleSheetLayoutView="100" workbookViewId="0">
      <selection activeCell="AY50" sqref="AY50:AZ50"/>
    </sheetView>
  </sheetViews>
  <sheetFormatPr defaultRowHeight="13.2" x14ac:dyDescent="0.2"/>
  <cols>
    <col min="1" max="1" width="2.33203125" customWidth="1"/>
    <col min="2" max="2" width="13.77734375" style="4" customWidth="1"/>
    <col min="3" max="3" width="3.33203125" style="4" customWidth="1"/>
    <col min="4" max="5" width="2.6640625" style="4" customWidth="1"/>
    <col min="6" max="6" width="3.33203125" style="4" customWidth="1"/>
    <col min="7" max="7" width="2" style="4" customWidth="1"/>
    <col min="8" max="8" width="3.33203125" style="4" customWidth="1"/>
    <col min="9" max="9" width="3.44140625" style="4" customWidth="1"/>
    <col min="10" max="11" width="2.6640625" style="4" customWidth="1"/>
    <col min="12" max="12" width="3.33203125" style="4" customWidth="1"/>
    <col min="13" max="13" width="2" style="4" customWidth="1"/>
    <col min="14" max="14" width="3.33203125" style="4" customWidth="1"/>
    <col min="15" max="15" width="2.88671875" customWidth="1"/>
    <col min="16" max="17" width="2.6640625" style="4" customWidth="1"/>
    <col min="18" max="18" width="3.33203125" style="4" customWidth="1"/>
    <col min="19" max="19" width="2.109375" style="4" customWidth="1"/>
    <col min="20" max="20" width="3.33203125" style="4" customWidth="1"/>
    <col min="21" max="21" width="3" style="4" customWidth="1"/>
    <col min="22" max="23" width="2.6640625" style="4" customWidth="1"/>
    <col min="24" max="24" width="3.33203125" style="4" customWidth="1"/>
    <col min="25" max="25" width="2" style="4" customWidth="1"/>
    <col min="26" max="26" width="3.44140625" style="4" customWidth="1"/>
    <col min="27" max="27" width="3.21875" style="4" customWidth="1"/>
    <col min="28" max="29" width="2.21875" style="4" customWidth="1"/>
    <col min="30" max="30" width="3.33203125" style="4" customWidth="1"/>
    <col min="31" max="31" width="2.21875" style="4" customWidth="1"/>
    <col min="32" max="32" width="3.33203125" customWidth="1"/>
    <col min="33" max="33" width="2.6640625" customWidth="1"/>
    <col min="34" max="35" width="2.6640625" style="4" customWidth="1"/>
    <col min="36" max="36" width="3.33203125" style="4" customWidth="1"/>
    <col min="37" max="37" width="2.21875" style="4" customWidth="1"/>
    <col min="38" max="38" width="3.33203125" style="4" customWidth="1"/>
    <col min="39" max="39" width="2.6640625" style="4" customWidth="1"/>
    <col min="40" max="40" width="2.6640625" customWidth="1"/>
    <col min="41" max="41" width="2.6640625" style="4" customWidth="1"/>
    <col min="42" max="42" width="3.33203125" style="4" customWidth="1"/>
    <col min="43" max="43" width="2.109375" style="4" customWidth="1"/>
    <col min="44" max="44" width="3.33203125" style="4" customWidth="1"/>
    <col min="45" max="45" width="2.6640625" style="4" customWidth="1"/>
    <col min="46" max="46" width="0.6640625" customWidth="1"/>
    <col min="47" max="49" width="3.33203125" customWidth="1"/>
    <col min="50" max="50" width="2.6640625" customWidth="1"/>
    <col min="51" max="52" width="4.6640625" customWidth="1"/>
    <col min="53" max="53" width="4.77734375" customWidth="1"/>
    <col min="54" max="54" width="13.109375" customWidth="1"/>
    <col min="55" max="55" width="7.21875" customWidth="1"/>
    <col min="56" max="56" width="4.6640625" customWidth="1"/>
    <col min="57" max="57" width="3.88671875" customWidth="1"/>
    <col min="59" max="59" width="0.88671875" customWidth="1"/>
  </cols>
  <sheetData>
    <row r="1" spans="1:60" ht="24" customHeight="1" x14ac:dyDescent="0.2">
      <c r="C1" s="81"/>
      <c r="D1" s="81"/>
      <c r="E1" s="81"/>
      <c r="F1" s="81"/>
      <c r="G1" s="81"/>
      <c r="H1" s="81"/>
      <c r="I1" s="81"/>
      <c r="J1" s="81"/>
      <c r="K1" s="172"/>
      <c r="L1" s="81"/>
      <c r="M1" s="81"/>
      <c r="N1" s="81"/>
      <c r="O1" s="81"/>
      <c r="P1" s="6"/>
      <c r="Q1" s="6"/>
      <c r="R1" s="6"/>
      <c r="S1" s="6"/>
      <c r="T1" s="6"/>
      <c r="U1" s="173"/>
      <c r="V1" s="81"/>
      <c r="W1" s="81"/>
      <c r="X1" s="81"/>
      <c r="Y1" s="81"/>
      <c r="Z1" s="81"/>
      <c r="AA1" s="81"/>
      <c r="AB1" s="6"/>
      <c r="AC1" s="6"/>
      <c r="AD1" s="6"/>
      <c r="AE1" s="6"/>
      <c r="AF1" s="2"/>
      <c r="AH1" s="6"/>
      <c r="AI1" s="6"/>
      <c r="AJ1" s="6"/>
      <c r="AK1" s="6"/>
      <c r="AL1" s="6"/>
      <c r="AM1" s="6"/>
      <c r="AN1" s="81"/>
      <c r="AO1" s="81"/>
      <c r="AP1" s="81"/>
      <c r="AQ1" s="81"/>
      <c r="AS1" s="6"/>
      <c r="AV1" s="2"/>
      <c r="AW1" s="2"/>
      <c r="AX1" s="2"/>
      <c r="BB1" s="11"/>
      <c r="BC1" s="12"/>
      <c r="BD1" s="13"/>
      <c r="BE1" s="11"/>
      <c r="BG1" s="18"/>
    </row>
    <row r="2" spans="1:60" ht="24" customHeight="1" x14ac:dyDescent="0.2">
      <c r="C2" s="81"/>
      <c r="D2" s="81"/>
      <c r="E2" s="81"/>
      <c r="F2" s="81"/>
      <c r="G2" s="81"/>
      <c r="H2" s="81"/>
      <c r="I2" s="81"/>
      <c r="J2" s="81"/>
      <c r="K2" s="172"/>
      <c r="L2" s="81"/>
      <c r="M2" s="81"/>
      <c r="N2" s="81"/>
      <c r="O2" s="81"/>
      <c r="P2" s="6"/>
      <c r="Q2" s="6"/>
      <c r="R2" s="6"/>
      <c r="S2" s="6"/>
      <c r="T2" s="6"/>
      <c r="U2" s="173"/>
      <c r="V2" s="81"/>
      <c r="W2" s="81"/>
      <c r="X2" s="81"/>
      <c r="Y2" s="81"/>
      <c r="Z2" s="81"/>
      <c r="AA2" s="81"/>
      <c r="AB2" s="6"/>
      <c r="AC2" s="6"/>
      <c r="AD2" s="6"/>
      <c r="AE2" s="6"/>
      <c r="AF2" s="2"/>
      <c r="AH2" s="6"/>
      <c r="AI2" s="6"/>
      <c r="AJ2" s="6"/>
      <c r="AK2" s="6"/>
      <c r="AL2" s="6"/>
      <c r="AM2" s="6"/>
      <c r="AN2" s="81"/>
      <c r="AO2" s="81"/>
      <c r="AP2" s="81"/>
      <c r="AQ2" s="81"/>
      <c r="AS2" s="6"/>
      <c r="AV2" s="2"/>
      <c r="AW2" s="2"/>
      <c r="AX2" s="2"/>
      <c r="BB2" s="11"/>
      <c r="BC2" s="12"/>
      <c r="BD2" s="13"/>
      <c r="BE2" s="11"/>
      <c r="BG2" s="18"/>
    </row>
    <row r="3" spans="1:60" ht="24" customHeight="1" x14ac:dyDescent="0.2">
      <c r="B3" s="174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6"/>
      <c r="R3" s="6"/>
      <c r="S3" s="6"/>
      <c r="T3" s="6"/>
      <c r="U3" s="173"/>
      <c r="V3" s="81"/>
      <c r="W3" s="81"/>
      <c r="X3" s="175" t="s">
        <v>103</v>
      </c>
      <c r="Y3" s="81"/>
      <c r="Z3" s="81"/>
      <c r="AA3" s="81"/>
      <c r="AB3" s="6"/>
      <c r="AC3" s="6"/>
      <c r="AD3" s="6"/>
      <c r="AE3" s="6"/>
      <c r="AF3" s="2"/>
      <c r="AH3" s="6"/>
      <c r="AI3" s="6"/>
      <c r="AJ3" s="6"/>
      <c r="AK3" s="6"/>
      <c r="AL3" s="6"/>
      <c r="AM3" s="6"/>
      <c r="AN3" s="81"/>
      <c r="AO3" s="81"/>
      <c r="AP3" s="81"/>
      <c r="AQ3" s="81"/>
      <c r="AS3" s="6"/>
      <c r="AV3" s="2"/>
      <c r="AW3" s="2"/>
      <c r="AX3" s="2"/>
      <c r="BB3" s="11"/>
      <c r="BC3" s="12"/>
      <c r="BD3" s="13"/>
      <c r="BE3" s="11"/>
      <c r="BG3" s="18"/>
    </row>
    <row r="4" spans="1:60" ht="15" customHeight="1" x14ac:dyDescent="0.2">
      <c r="B4" s="82" t="s">
        <v>0</v>
      </c>
      <c r="D4" s="3"/>
      <c r="E4" s="3"/>
      <c r="F4" s="8"/>
      <c r="G4" s="8"/>
      <c r="H4" s="8"/>
      <c r="I4" s="8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2"/>
      <c r="AI4" s="6"/>
      <c r="AK4" s="6"/>
      <c r="AM4" s="6"/>
      <c r="AN4" s="5"/>
      <c r="AO4" s="5"/>
      <c r="AP4" s="5"/>
      <c r="AQ4" s="5"/>
      <c r="AR4" s="81"/>
      <c r="AS4" s="6"/>
      <c r="AW4" s="2"/>
      <c r="AX4" s="16" t="s">
        <v>3</v>
      </c>
      <c r="BB4" s="11"/>
      <c r="BC4" s="12"/>
      <c r="BD4" s="13"/>
      <c r="BE4" s="11"/>
      <c r="BG4" s="18"/>
    </row>
    <row r="5" spans="1:60" ht="8.25" customHeight="1" x14ac:dyDescent="0.2">
      <c r="B5" s="85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7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176"/>
      <c r="AG5" s="87"/>
      <c r="AH5" s="86"/>
      <c r="AI5" s="86"/>
      <c r="AJ5" s="86"/>
      <c r="AK5" s="86"/>
      <c r="AL5" s="86"/>
      <c r="AM5" s="86"/>
      <c r="AN5" s="87"/>
      <c r="AO5" s="86"/>
      <c r="AP5" s="86"/>
      <c r="AQ5" s="86"/>
      <c r="AR5" s="86"/>
      <c r="AS5" s="86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G5" s="18"/>
    </row>
    <row r="6" spans="1:60" ht="36" customHeight="1" x14ac:dyDescent="0.2">
      <c r="A6" s="48"/>
      <c r="B6" s="987" t="s">
        <v>4</v>
      </c>
      <c r="C6" s="1127" t="s">
        <v>5</v>
      </c>
      <c r="D6" s="1071" t="str">
        <f>B8</f>
        <v>岐阜
信長クラブ</v>
      </c>
      <c r="E6" s="1082"/>
      <c r="F6" s="1082"/>
      <c r="G6" s="1082"/>
      <c r="H6" s="1082"/>
      <c r="I6" s="1083"/>
      <c r="J6" s="1081" t="str">
        <f>B14</f>
        <v>古希稲羽</v>
      </c>
      <c r="K6" s="994"/>
      <c r="L6" s="994"/>
      <c r="M6" s="994"/>
      <c r="N6" s="994"/>
      <c r="O6" s="995"/>
      <c r="P6" s="1123" t="str">
        <f>B20</f>
        <v>各務原クラブ</v>
      </c>
      <c r="Q6" s="1123"/>
      <c r="R6" s="1123"/>
      <c r="S6" s="1123"/>
      <c r="T6" s="1123"/>
      <c r="U6" s="1124"/>
      <c r="V6" s="1084" t="str">
        <f>B26</f>
        <v>岐阜
エンジェルス</v>
      </c>
      <c r="W6" s="1537"/>
      <c r="X6" s="1537"/>
      <c r="Y6" s="1537"/>
      <c r="Z6" s="1537"/>
      <c r="AA6" s="1581"/>
      <c r="AB6" s="1123" t="str">
        <f>B32</f>
        <v>可児シニア</v>
      </c>
      <c r="AC6" s="1123"/>
      <c r="AD6" s="1123"/>
      <c r="AE6" s="1123"/>
      <c r="AF6" s="1123"/>
      <c r="AG6" s="1124"/>
      <c r="AH6" s="1073" t="str">
        <f>B38</f>
        <v>中津川クラブ</v>
      </c>
      <c r="AI6" s="1123"/>
      <c r="AJ6" s="1123"/>
      <c r="AK6" s="1123"/>
      <c r="AL6" s="1123"/>
      <c r="AM6" s="1124"/>
      <c r="AN6" s="1123" t="str">
        <f>B44</f>
        <v>古希郡上</v>
      </c>
      <c r="AO6" s="1123"/>
      <c r="AP6" s="1123"/>
      <c r="AQ6" s="1123"/>
      <c r="AR6" s="1123"/>
      <c r="AS6" s="1124"/>
      <c r="AT6" s="143"/>
      <c r="AU6" s="1095" t="s">
        <v>6</v>
      </c>
      <c r="AV6" s="987" t="s">
        <v>7</v>
      </c>
      <c r="AW6" s="987" t="s">
        <v>8</v>
      </c>
      <c r="AX6" s="987" t="s">
        <v>9</v>
      </c>
      <c r="AY6" s="1112" t="s">
        <v>10</v>
      </c>
      <c r="AZ6" s="1112" t="s">
        <v>11</v>
      </c>
      <c r="BA6" s="987" t="s">
        <v>12</v>
      </c>
      <c r="BB6" s="979" t="s">
        <v>13</v>
      </c>
      <c r="BC6" s="1112" t="s">
        <v>14</v>
      </c>
      <c r="BD6" s="1112" t="s">
        <v>15</v>
      </c>
      <c r="BE6" s="1112" t="s">
        <v>16</v>
      </c>
      <c r="BG6" s="177"/>
    </row>
    <row r="7" spans="1:60" ht="30.75" customHeight="1" x14ac:dyDescent="0.2">
      <c r="A7" s="48"/>
      <c r="B7" s="987"/>
      <c r="C7" s="1078"/>
      <c r="D7" s="178"/>
      <c r="E7" s="179" t="s">
        <v>17</v>
      </c>
      <c r="F7" s="180" t="s">
        <v>18</v>
      </c>
      <c r="G7" s="180"/>
      <c r="H7" s="179" t="s">
        <v>19</v>
      </c>
      <c r="I7" s="181"/>
      <c r="J7" s="182"/>
      <c r="K7" s="179" t="s">
        <v>17</v>
      </c>
      <c r="L7" s="179" t="s">
        <v>18</v>
      </c>
      <c r="M7" s="179"/>
      <c r="N7" s="179" t="s">
        <v>19</v>
      </c>
      <c r="O7" s="183"/>
      <c r="P7" s="182"/>
      <c r="Q7" s="179" t="s">
        <v>17</v>
      </c>
      <c r="R7" s="179" t="s">
        <v>18</v>
      </c>
      <c r="S7" s="179"/>
      <c r="T7" s="179" t="s">
        <v>19</v>
      </c>
      <c r="U7" s="181"/>
      <c r="V7" s="182"/>
      <c r="W7" s="179" t="s">
        <v>17</v>
      </c>
      <c r="X7" s="179" t="s">
        <v>18</v>
      </c>
      <c r="Y7" s="179"/>
      <c r="Z7" s="179" t="s">
        <v>19</v>
      </c>
      <c r="AA7" s="181"/>
      <c r="AB7" s="182"/>
      <c r="AC7" s="179" t="s">
        <v>17</v>
      </c>
      <c r="AD7" s="179" t="s">
        <v>18</v>
      </c>
      <c r="AE7" s="179"/>
      <c r="AF7" s="179" t="s">
        <v>19</v>
      </c>
      <c r="AG7" s="181"/>
      <c r="AH7" s="182"/>
      <c r="AI7" s="179" t="s">
        <v>17</v>
      </c>
      <c r="AJ7" s="179" t="s">
        <v>18</v>
      </c>
      <c r="AK7" s="179"/>
      <c r="AL7" s="179" t="s">
        <v>19</v>
      </c>
      <c r="AM7" s="181"/>
      <c r="AN7" s="182"/>
      <c r="AO7" s="179" t="s">
        <v>17</v>
      </c>
      <c r="AP7" s="179" t="s">
        <v>18</v>
      </c>
      <c r="AQ7" s="179"/>
      <c r="AR7" s="179" t="s">
        <v>19</v>
      </c>
      <c r="AS7" s="181"/>
      <c r="AT7" s="97"/>
      <c r="AU7" s="1582"/>
      <c r="AV7" s="987"/>
      <c r="AW7" s="987"/>
      <c r="AX7" s="987"/>
      <c r="AY7" s="987"/>
      <c r="AZ7" s="1112"/>
      <c r="BA7" s="987"/>
      <c r="BB7" s="988"/>
      <c r="BC7" s="1112"/>
      <c r="BD7" s="1112"/>
      <c r="BE7" s="987"/>
      <c r="BG7" s="177"/>
    </row>
    <row r="8" spans="1:60" ht="17.100000000000001" customHeight="1" x14ac:dyDescent="0.2">
      <c r="A8" s="48"/>
      <c r="B8" s="1557" t="s">
        <v>104</v>
      </c>
      <c r="C8" s="1007">
        <v>1</v>
      </c>
      <c r="D8" s="1576"/>
      <c r="E8" s="1577"/>
      <c r="F8" s="1577"/>
      <c r="G8" s="1577"/>
      <c r="H8" s="1577"/>
      <c r="I8" s="1578"/>
      <c r="J8" s="66" t="s">
        <v>105</v>
      </c>
      <c r="K8" s="103" t="str">
        <f t="shared" ref="K8:K13" si="0">IF(L8="", "", IF(L8=N8, "△", IF(L8&gt;N8, "○","●")))</f>
        <v>△</v>
      </c>
      <c r="L8" s="27">
        <v>4</v>
      </c>
      <c r="M8" s="184"/>
      <c r="N8" s="27">
        <v>4</v>
      </c>
      <c r="O8" s="185"/>
      <c r="P8" s="66" t="s">
        <v>21</v>
      </c>
      <c r="Q8" s="103" t="str">
        <f>IF(R8="", "", IF(R8=T8, "△", IF(R8&gt;T8, "○","●")))</f>
        <v>●</v>
      </c>
      <c r="R8" s="27">
        <v>2</v>
      </c>
      <c r="S8" s="186"/>
      <c r="T8" s="27">
        <v>3</v>
      </c>
      <c r="U8" s="185" t="s">
        <v>22</v>
      </c>
      <c r="V8" s="66" t="s">
        <v>105</v>
      </c>
      <c r="W8" s="103" t="str">
        <f t="shared" ref="W8:W25" si="1">IF(X8="", "", IF(X8=Z8, "△", IF(X8&gt;Z8, "○","●")))</f>
        <v>○</v>
      </c>
      <c r="X8" s="27">
        <v>7</v>
      </c>
      <c r="Y8" s="186" t="s">
        <v>22</v>
      </c>
      <c r="Z8" s="27">
        <v>5</v>
      </c>
      <c r="AA8" s="185"/>
      <c r="AB8" s="66" t="s">
        <v>24</v>
      </c>
      <c r="AC8" s="103" t="str">
        <f t="shared" ref="AC8:AC31" si="2">IF(AD8="", "", IF(AD8=AF8, "△", IF(AD8&gt;AF8, "○","●")))</f>
        <v>○</v>
      </c>
      <c r="AD8" s="27">
        <v>6</v>
      </c>
      <c r="AE8" s="184" t="s">
        <v>22</v>
      </c>
      <c r="AF8" s="27">
        <v>5</v>
      </c>
      <c r="AG8" s="102"/>
      <c r="AH8" s="66" t="s">
        <v>21</v>
      </c>
      <c r="AI8" s="103" t="str">
        <f t="shared" ref="AI8:AI37" si="3">IF(AJ8="", "", IF(AJ8=AL8, "△", IF(AJ8&gt;AL8, "○","●")))</f>
        <v>△</v>
      </c>
      <c r="AJ8" s="27">
        <v>4</v>
      </c>
      <c r="AK8" s="184"/>
      <c r="AL8" s="27">
        <v>4</v>
      </c>
      <c r="AM8" s="30"/>
      <c r="AN8" s="66" t="s">
        <v>24</v>
      </c>
      <c r="AO8" s="103" t="str">
        <f t="shared" ref="AO8:AO43" si="4">IF(AP8="", "", IF(AP8=AR8, "△", IF(AP8&gt;AR8, "○","●")))</f>
        <v>○</v>
      </c>
      <c r="AP8" s="27">
        <v>7</v>
      </c>
      <c r="AQ8" s="184" t="s">
        <v>22</v>
      </c>
      <c r="AR8" s="27">
        <v>2</v>
      </c>
      <c r="AS8" s="102"/>
      <c r="AT8" s="124"/>
      <c r="AU8" s="1046">
        <f>AV8+AW8+AX8</f>
        <v>12</v>
      </c>
      <c r="AV8" s="1583">
        <f>COUNTIF(E8:AS13,"○")</f>
        <v>6</v>
      </c>
      <c r="AW8" s="1120">
        <f>COUNTIF(D8:AS13,"●")</f>
        <v>3</v>
      </c>
      <c r="AX8" s="1120">
        <f>COUNTIF(D8:AS13,"△")</f>
        <v>3</v>
      </c>
      <c r="AY8" s="980">
        <f>SUM(F8:F13,X8:X13,L8:L13,AP8:AP13,AJ8:AJ13,R8:R13,AD8:AD13)</f>
        <v>73</v>
      </c>
      <c r="AZ8" s="980">
        <f>SUM(H8:H13,Z8:Z13,N8:N13,AR8:AR13,AL8:AL13,T8:T13,AF8:AF13)</f>
        <v>45</v>
      </c>
      <c r="BA8" s="980">
        <f>SUM(AY8-AZ8)</f>
        <v>28</v>
      </c>
      <c r="BB8" s="1126" t="str">
        <f>B8</f>
        <v>岐阜
信長クラブ</v>
      </c>
      <c r="BC8" s="1589">
        <f>AV8/(AU8-AX8)</f>
        <v>0.66666666666666663</v>
      </c>
      <c r="BD8" s="1150">
        <f>(AV8*2)+(AX8*1)</f>
        <v>15</v>
      </c>
      <c r="BE8" s="1587">
        <f>IF(ISBLANK(BD8),"",RANK(BD8,$BD$8:$BD$49))</f>
        <v>2</v>
      </c>
      <c r="BG8" s="177"/>
      <c r="BH8" s="18"/>
    </row>
    <row r="9" spans="1:60" ht="17.100000000000001" customHeight="1" x14ac:dyDescent="0.2">
      <c r="A9" s="48"/>
      <c r="B9" s="1558"/>
      <c r="C9" s="1007"/>
      <c r="D9" s="1128"/>
      <c r="E9" s="1129"/>
      <c r="F9" s="1129"/>
      <c r="G9" s="1129"/>
      <c r="H9" s="1129"/>
      <c r="I9" s="1130"/>
      <c r="J9" s="66" t="s">
        <v>88</v>
      </c>
      <c r="K9" s="103" t="str">
        <f t="shared" si="0"/>
        <v>●</v>
      </c>
      <c r="L9" s="27">
        <v>8</v>
      </c>
      <c r="M9" s="184"/>
      <c r="N9" s="27">
        <v>9</v>
      </c>
      <c r="O9" s="185"/>
      <c r="P9" s="66" t="s">
        <v>26</v>
      </c>
      <c r="Q9" s="103" t="str">
        <f t="shared" ref="Q9:Q19" si="5">IF(R9="", "", IF(R9=T9, "△", IF(R9&gt;T9, "○","●")))</f>
        <v>△</v>
      </c>
      <c r="R9" s="27">
        <v>1</v>
      </c>
      <c r="S9" s="184"/>
      <c r="T9" s="27">
        <v>1</v>
      </c>
      <c r="U9" s="102"/>
      <c r="V9" s="66" t="s">
        <v>72</v>
      </c>
      <c r="W9" s="103" t="str">
        <f t="shared" si="1"/>
        <v>○</v>
      </c>
      <c r="X9" s="27">
        <v>7</v>
      </c>
      <c r="Y9" s="184"/>
      <c r="Z9" s="27">
        <v>4</v>
      </c>
      <c r="AA9" s="185"/>
      <c r="AB9" s="66" t="s">
        <v>72</v>
      </c>
      <c r="AC9" s="103" t="str">
        <f t="shared" si="2"/>
        <v>○</v>
      </c>
      <c r="AD9" s="27">
        <v>16</v>
      </c>
      <c r="AE9" s="184"/>
      <c r="AF9" s="27">
        <v>2</v>
      </c>
      <c r="AG9" s="102"/>
      <c r="AH9" s="66"/>
      <c r="AI9" s="103" t="str">
        <f t="shared" si="3"/>
        <v/>
      </c>
      <c r="AJ9" s="27"/>
      <c r="AK9" s="184"/>
      <c r="AL9" s="27"/>
      <c r="AM9" s="30"/>
      <c r="AN9" s="66" t="s">
        <v>26</v>
      </c>
      <c r="AO9" s="103" t="str">
        <f t="shared" si="4"/>
        <v>○</v>
      </c>
      <c r="AP9" s="27">
        <v>7</v>
      </c>
      <c r="AQ9" s="184" t="s">
        <v>22</v>
      </c>
      <c r="AR9" s="27">
        <v>0</v>
      </c>
      <c r="AS9" s="102"/>
      <c r="AT9" s="102"/>
      <c r="AU9" s="1047"/>
      <c r="AV9" s="1583"/>
      <c r="AW9" s="1120"/>
      <c r="AX9" s="1120"/>
      <c r="AY9" s="980"/>
      <c r="AZ9" s="980"/>
      <c r="BA9" s="980"/>
      <c r="BB9" s="1148"/>
      <c r="BC9" s="1589"/>
      <c r="BD9" s="1150"/>
      <c r="BE9" s="1587"/>
      <c r="BG9" s="177"/>
      <c r="BH9" s="18"/>
    </row>
    <row r="10" spans="1:60" ht="17.100000000000001" customHeight="1" x14ac:dyDescent="0.2">
      <c r="A10" s="48"/>
      <c r="B10" s="1558"/>
      <c r="C10" s="1007"/>
      <c r="D10" s="1128"/>
      <c r="E10" s="1129"/>
      <c r="F10" s="1129"/>
      <c r="G10" s="1129"/>
      <c r="H10" s="1129"/>
      <c r="I10" s="1130"/>
      <c r="J10" s="66"/>
      <c r="K10" s="103" t="str">
        <f t="shared" si="0"/>
        <v/>
      </c>
      <c r="L10" s="27"/>
      <c r="M10" s="184"/>
      <c r="N10" s="27"/>
      <c r="O10" s="185"/>
      <c r="P10" s="66"/>
      <c r="Q10" s="103" t="str">
        <f t="shared" si="5"/>
        <v/>
      </c>
      <c r="R10" s="27"/>
      <c r="S10" s="184"/>
      <c r="T10" s="27"/>
      <c r="U10" s="102"/>
      <c r="V10" s="66" t="s">
        <v>88</v>
      </c>
      <c r="W10" s="103" t="str">
        <f t="shared" si="1"/>
        <v>●</v>
      </c>
      <c r="X10" s="27">
        <v>4</v>
      </c>
      <c r="Y10" s="184"/>
      <c r="Z10" s="27">
        <v>6</v>
      </c>
      <c r="AA10" s="185"/>
      <c r="AB10" s="66"/>
      <c r="AC10" s="103" t="str">
        <f t="shared" si="2"/>
        <v/>
      </c>
      <c r="AD10" s="27"/>
      <c r="AE10" s="184"/>
      <c r="AF10" s="27"/>
      <c r="AG10" s="102"/>
      <c r="AH10" s="66"/>
      <c r="AI10" s="103" t="str">
        <f t="shared" si="3"/>
        <v/>
      </c>
      <c r="AJ10" s="27"/>
      <c r="AK10" s="184"/>
      <c r="AL10" s="27"/>
      <c r="AM10" s="30"/>
      <c r="AN10" s="66"/>
      <c r="AO10" s="103" t="str">
        <f t="shared" si="4"/>
        <v/>
      </c>
      <c r="AP10" s="27"/>
      <c r="AQ10" s="184"/>
      <c r="AR10" s="27"/>
      <c r="AS10" s="102"/>
      <c r="AT10" s="102"/>
      <c r="AU10" s="1047"/>
      <c r="AV10" s="1583"/>
      <c r="AW10" s="1120"/>
      <c r="AX10" s="1120"/>
      <c r="AY10" s="980"/>
      <c r="AZ10" s="980"/>
      <c r="BA10" s="980"/>
      <c r="BB10" s="1148"/>
      <c r="BC10" s="1589"/>
      <c r="BD10" s="1150"/>
      <c r="BE10" s="1587"/>
      <c r="BG10" s="177"/>
      <c r="BH10" s="18"/>
    </row>
    <row r="11" spans="1:60" ht="17.100000000000001" customHeight="1" x14ac:dyDescent="0.2">
      <c r="A11" s="48"/>
      <c r="B11" s="1558"/>
      <c r="C11" s="1007"/>
      <c r="D11" s="1128"/>
      <c r="E11" s="1129"/>
      <c r="F11" s="1129"/>
      <c r="G11" s="1129"/>
      <c r="H11" s="1129"/>
      <c r="I11" s="1130"/>
      <c r="J11" s="66"/>
      <c r="K11" s="103" t="str">
        <f t="shared" si="0"/>
        <v/>
      </c>
      <c r="L11" s="27"/>
      <c r="M11" s="184"/>
      <c r="N11" s="27"/>
      <c r="O11" s="185"/>
      <c r="P11" s="66"/>
      <c r="Q11" s="103" t="str">
        <f t="shared" si="5"/>
        <v/>
      </c>
      <c r="R11" s="27"/>
      <c r="S11" s="184"/>
      <c r="T11" s="27"/>
      <c r="U11" s="102"/>
      <c r="V11" s="66"/>
      <c r="W11" s="103" t="str">
        <f t="shared" si="1"/>
        <v/>
      </c>
      <c r="X11" s="27"/>
      <c r="Y11" s="184"/>
      <c r="Z11" s="27"/>
      <c r="AA11" s="185"/>
      <c r="AB11" s="66"/>
      <c r="AC11" s="103" t="str">
        <f t="shared" si="2"/>
        <v/>
      </c>
      <c r="AD11" s="27"/>
      <c r="AE11" s="184"/>
      <c r="AF11" s="27"/>
      <c r="AG11" s="102"/>
      <c r="AH11" s="66"/>
      <c r="AI11" s="103" t="str">
        <f t="shared" si="3"/>
        <v/>
      </c>
      <c r="AJ11" s="27"/>
      <c r="AK11" s="184"/>
      <c r="AL11" s="27"/>
      <c r="AM11" s="30"/>
      <c r="AN11" s="66"/>
      <c r="AO11" s="103" t="str">
        <f t="shared" si="4"/>
        <v/>
      </c>
      <c r="AP11" s="27"/>
      <c r="AQ11" s="184"/>
      <c r="AR11" s="27"/>
      <c r="AS11" s="102"/>
      <c r="AT11" s="102"/>
      <c r="AU11" s="1047"/>
      <c r="AV11" s="1583"/>
      <c r="AW11" s="1120"/>
      <c r="AX11" s="1120"/>
      <c r="AY11" s="980"/>
      <c r="AZ11" s="980"/>
      <c r="BA11" s="980"/>
      <c r="BB11" s="1148"/>
      <c r="BC11" s="1589"/>
      <c r="BD11" s="1150"/>
      <c r="BE11" s="1587"/>
      <c r="BG11" s="177"/>
      <c r="BH11" s="18"/>
    </row>
    <row r="12" spans="1:60" ht="17.100000000000001" customHeight="1" x14ac:dyDescent="0.2">
      <c r="A12" s="48"/>
      <c r="B12" s="1558"/>
      <c r="C12" s="1007"/>
      <c r="D12" s="1128"/>
      <c r="E12" s="1129"/>
      <c r="F12" s="1129"/>
      <c r="G12" s="1129"/>
      <c r="H12" s="1129"/>
      <c r="I12" s="1130"/>
      <c r="J12" s="66"/>
      <c r="K12" s="103" t="str">
        <f t="shared" si="0"/>
        <v/>
      </c>
      <c r="L12" s="27"/>
      <c r="M12" s="184"/>
      <c r="N12" s="27"/>
      <c r="O12" s="185"/>
      <c r="P12" s="66"/>
      <c r="Q12" s="103" t="str">
        <f t="shared" si="5"/>
        <v/>
      </c>
      <c r="R12" s="27"/>
      <c r="S12" s="184"/>
      <c r="T12" s="27"/>
      <c r="U12" s="102"/>
      <c r="V12" s="66"/>
      <c r="W12" s="103" t="str">
        <f t="shared" si="1"/>
        <v/>
      </c>
      <c r="X12" s="27"/>
      <c r="Y12" s="184"/>
      <c r="Z12" s="27"/>
      <c r="AA12" s="185"/>
      <c r="AB12" s="66"/>
      <c r="AC12" s="103" t="str">
        <f t="shared" si="2"/>
        <v/>
      </c>
      <c r="AD12" s="27"/>
      <c r="AE12" s="184"/>
      <c r="AF12" s="27"/>
      <c r="AG12" s="102"/>
      <c r="AH12" s="66"/>
      <c r="AI12" s="103" t="str">
        <f t="shared" si="3"/>
        <v/>
      </c>
      <c r="AJ12" s="27"/>
      <c r="AK12" s="184"/>
      <c r="AL12" s="27"/>
      <c r="AM12" s="30"/>
      <c r="AN12" s="66"/>
      <c r="AO12" s="103" t="str">
        <f t="shared" si="4"/>
        <v/>
      </c>
      <c r="AP12" s="27"/>
      <c r="AQ12" s="184"/>
      <c r="AR12" s="27"/>
      <c r="AS12" s="102"/>
      <c r="AT12" s="102"/>
      <c r="AU12" s="1047"/>
      <c r="AV12" s="1583"/>
      <c r="AW12" s="1120"/>
      <c r="AX12" s="1120"/>
      <c r="AY12" s="980"/>
      <c r="AZ12" s="980"/>
      <c r="BA12" s="980"/>
      <c r="BB12" s="1148"/>
      <c r="BC12" s="1589"/>
      <c r="BD12" s="1150"/>
      <c r="BE12" s="1587"/>
      <c r="BG12" s="177"/>
      <c r="BH12" s="18"/>
    </row>
    <row r="13" spans="1:60" ht="17.100000000000001" customHeight="1" x14ac:dyDescent="0.2">
      <c r="A13" s="48"/>
      <c r="B13" s="1553"/>
      <c r="C13" s="1008"/>
      <c r="D13" s="1131"/>
      <c r="E13" s="1132"/>
      <c r="F13" s="1132"/>
      <c r="G13" s="1132"/>
      <c r="H13" s="1132"/>
      <c r="I13" s="1133"/>
      <c r="J13" s="113"/>
      <c r="K13" s="88" t="str">
        <f t="shared" si="0"/>
        <v/>
      </c>
      <c r="L13" s="41"/>
      <c r="M13" s="187"/>
      <c r="N13" s="41"/>
      <c r="O13" s="188"/>
      <c r="P13" s="113"/>
      <c r="Q13" s="88" t="str">
        <f t="shared" si="5"/>
        <v/>
      </c>
      <c r="R13" s="41"/>
      <c r="S13" s="187"/>
      <c r="T13" s="41"/>
      <c r="U13" s="114"/>
      <c r="V13" s="189"/>
      <c r="W13" s="88" t="str">
        <f t="shared" si="1"/>
        <v/>
      </c>
      <c r="X13" s="41"/>
      <c r="Y13" s="187"/>
      <c r="Z13" s="41"/>
      <c r="AA13" s="188"/>
      <c r="AB13" s="113"/>
      <c r="AC13" s="88" t="str">
        <f t="shared" si="2"/>
        <v/>
      </c>
      <c r="AD13" s="41"/>
      <c r="AE13" s="187"/>
      <c r="AF13" s="41"/>
      <c r="AG13" s="114"/>
      <c r="AH13" s="113"/>
      <c r="AI13" s="88" t="str">
        <f t="shared" si="3"/>
        <v/>
      </c>
      <c r="AJ13" s="41"/>
      <c r="AK13" s="187"/>
      <c r="AL13" s="41"/>
      <c r="AM13" s="43"/>
      <c r="AN13" s="113"/>
      <c r="AO13" s="88" t="str">
        <f t="shared" si="4"/>
        <v/>
      </c>
      <c r="AP13" s="41"/>
      <c r="AQ13" s="187"/>
      <c r="AR13" s="41"/>
      <c r="AS13" s="114"/>
      <c r="AT13" s="124"/>
      <c r="AU13" s="1122"/>
      <c r="AV13" s="1584"/>
      <c r="AW13" s="1121"/>
      <c r="AX13" s="1121"/>
      <c r="AY13" s="988"/>
      <c r="AZ13" s="988"/>
      <c r="BA13" s="988"/>
      <c r="BB13" s="1125"/>
      <c r="BC13" s="1590"/>
      <c r="BD13" s="1151"/>
      <c r="BE13" s="1588"/>
      <c r="BG13" s="177"/>
      <c r="BH13" s="18"/>
    </row>
    <row r="14" spans="1:60" ht="17.100000000000001" customHeight="1" x14ac:dyDescent="0.2">
      <c r="B14" s="1558" t="s">
        <v>106</v>
      </c>
      <c r="C14" s="1013">
        <v>3</v>
      </c>
      <c r="D14" s="108" t="s">
        <v>105</v>
      </c>
      <c r="E14" s="103" t="str">
        <f t="shared" ref="E14:E49" si="6">IF(F14="", "", IF(F14=H14, "△", IF(F14&gt;H14, "○","●")))</f>
        <v>△</v>
      </c>
      <c r="F14" s="27">
        <v>4</v>
      </c>
      <c r="G14" s="184"/>
      <c r="H14" s="27">
        <v>4</v>
      </c>
      <c r="I14" s="185"/>
      <c r="J14" s="1134" t="str">
        <f>IF(L14="", "", IF(L14=N14, "△", IF(L14&gt;N14, "○","●")))</f>
        <v/>
      </c>
      <c r="K14" s="1135"/>
      <c r="L14" s="1135"/>
      <c r="M14" s="1135"/>
      <c r="N14" s="1135"/>
      <c r="O14" s="1136"/>
      <c r="P14" s="66" t="s">
        <v>24</v>
      </c>
      <c r="Q14" s="103" t="str">
        <f t="shared" si="5"/>
        <v>●</v>
      </c>
      <c r="R14" s="27">
        <v>2</v>
      </c>
      <c r="S14" s="186"/>
      <c r="T14" s="27">
        <v>13</v>
      </c>
      <c r="U14" s="185"/>
      <c r="V14" s="66" t="s">
        <v>24</v>
      </c>
      <c r="W14" s="103" t="str">
        <f t="shared" si="1"/>
        <v>○</v>
      </c>
      <c r="X14" s="32">
        <v>7</v>
      </c>
      <c r="Y14" s="190"/>
      <c r="Z14" s="32">
        <v>1</v>
      </c>
      <c r="AA14" s="65"/>
      <c r="AB14" s="66" t="s">
        <v>21</v>
      </c>
      <c r="AC14" s="103" t="str">
        <f t="shared" si="2"/>
        <v>○</v>
      </c>
      <c r="AD14" s="27">
        <v>7</v>
      </c>
      <c r="AE14" s="186"/>
      <c r="AF14" s="27">
        <v>1</v>
      </c>
      <c r="AG14" s="185"/>
      <c r="AH14" s="66"/>
      <c r="AI14" s="103" t="str">
        <f t="shared" si="3"/>
        <v/>
      </c>
      <c r="AJ14" s="27"/>
      <c r="AK14" s="184"/>
      <c r="AL14" s="27"/>
      <c r="AM14" s="30"/>
      <c r="AN14" s="191" t="s">
        <v>21</v>
      </c>
      <c r="AO14" s="103" t="str">
        <f t="shared" si="4"/>
        <v>○</v>
      </c>
      <c r="AP14" s="32">
        <v>7</v>
      </c>
      <c r="AQ14" s="190"/>
      <c r="AR14" s="32">
        <v>6</v>
      </c>
      <c r="AS14" s="185"/>
      <c r="AT14" s="185"/>
      <c r="AU14" s="1046">
        <f>AV14+AW14+AX14</f>
        <v>10</v>
      </c>
      <c r="AV14" s="1119">
        <f>COUNTIF(E14:AS19,"○")</f>
        <v>8</v>
      </c>
      <c r="AW14" s="1119">
        <f>COUNTIF(D14:AS19,"●")</f>
        <v>1</v>
      </c>
      <c r="AX14" s="1119">
        <f>COUNTIF(D14:AS19,"△")</f>
        <v>1</v>
      </c>
      <c r="AY14" s="980">
        <f>SUM(F14:F19,X14:X19,L14:L19,AP14:AP19,AJ14:AJ19,R14:R19,AD14:AD19)</f>
        <v>71</v>
      </c>
      <c r="AZ14" s="980">
        <f>SUM(H14:H19,Z14:Z19,N14:N19,AR14:AR19,AL14:AL19,T14:T19,AF14:AF19)</f>
        <v>46</v>
      </c>
      <c r="BA14" s="980">
        <f>SUM(AY14-AZ14)</f>
        <v>25</v>
      </c>
      <c r="BB14" s="1042" t="str">
        <f>B14</f>
        <v>古希稲羽</v>
      </c>
      <c r="BC14" s="1589">
        <f>AV14/(AU14-AX14)</f>
        <v>0.88888888888888884</v>
      </c>
      <c r="BD14" s="1150">
        <f>(AV14*2)+(AX14*1)</f>
        <v>17</v>
      </c>
      <c r="BE14" s="1587">
        <f>IF(ISBLANK(BD14),"",RANK(BD14,$BD$8:$BD$49))</f>
        <v>1</v>
      </c>
    </row>
    <row r="15" spans="1:60" ht="17.100000000000001" customHeight="1" x14ac:dyDescent="0.2">
      <c r="B15" s="1579"/>
      <c r="C15" s="1013"/>
      <c r="D15" s="108" t="s">
        <v>88</v>
      </c>
      <c r="E15" s="103" t="str">
        <f t="shared" si="6"/>
        <v>○</v>
      </c>
      <c r="F15" s="27">
        <v>9</v>
      </c>
      <c r="G15" s="184"/>
      <c r="H15" s="27">
        <v>8</v>
      </c>
      <c r="I15" s="102"/>
      <c r="J15" s="1134"/>
      <c r="K15" s="1135"/>
      <c r="L15" s="1135"/>
      <c r="M15" s="1135"/>
      <c r="N15" s="1135"/>
      <c r="O15" s="1136"/>
      <c r="P15" s="66"/>
      <c r="Q15" s="103" t="str">
        <f t="shared" si="5"/>
        <v/>
      </c>
      <c r="R15" s="27"/>
      <c r="S15" s="184"/>
      <c r="T15" s="27"/>
      <c r="U15" s="185"/>
      <c r="V15" s="66" t="s">
        <v>26</v>
      </c>
      <c r="W15" s="103" t="str">
        <f t="shared" si="1"/>
        <v>○</v>
      </c>
      <c r="X15" s="32">
        <v>5</v>
      </c>
      <c r="Y15" s="184"/>
      <c r="Z15" s="32">
        <v>3</v>
      </c>
      <c r="AA15" s="65"/>
      <c r="AB15" s="66" t="s">
        <v>26</v>
      </c>
      <c r="AC15" s="103" t="str">
        <f t="shared" si="2"/>
        <v>○</v>
      </c>
      <c r="AD15" s="27">
        <v>17</v>
      </c>
      <c r="AE15" s="184" t="s">
        <v>22</v>
      </c>
      <c r="AF15" s="27">
        <v>3</v>
      </c>
      <c r="AG15" s="102"/>
      <c r="AH15" s="66"/>
      <c r="AI15" s="103" t="str">
        <f t="shared" si="3"/>
        <v/>
      </c>
      <c r="AJ15" s="27"/>
      <c r="AK15" s="184"/>
      <c r="AL15" s="27"/>
      <c r="AM15" s="30"/>
      <c r="AN15" s="99" t="s">
        <v>105</v>
      </c>
      <c r="AO15" s="103" t="str">
        <f t="shared" si="4"/>
        <v>○</v>
      </c>
      <c r="AP15" s="32">
        <v>4</v>
      </c>
      <c r="AQ15" s="190"/>
      <c r="AR15" s="32">
        <v>2</v>
      </c>
      <c r="AS15" s="65"/>
      <c r="AT15" s="102"/>
      <c r="AU15" s="1047"/>
      <c r="AV15" s="1120"/>
      <c r="AW15" s="1120"/>
      <c r="AX15" s="1120"/>
      <c r="AY15" s="980"/>
      <c r="AZ15" s="980"/>
      <c r="BA15" s="980"/>
      <c r="BB15" s="1043"/>
      <c r="BC15" s="1589"/>
      <c r="BD15" s="1150"/>
      <c r="BE15" s="1587"/>
    </row>
    <row r="16" spans="1:60" ht="17.100000000000001" customHeight="1" x14ac:dyDescent="0.2">
      <c r="B16" s="1579"/>
      <c r="C16" s="1013"/>
      <c r="D16" s="108"/>
      <c r="E16" s="103" t="str">
        <f t="shared" si="6"/>
        <v/>
      </c>
      <c r="F16" s="27"/>
      <c r="G16" s="184"/>
      <c r="H16" s="27"/>
      <c r="I16" s="192"/>
      <c r="J16" s="1134"/>
      <c r="K16" s="1135"/>
      <c r="L16" s="1135"/>
      <c r="M16" s="1135"/>
      <c r="N16" s="1135"/>
      <c r="O16" s="1136"/>
      <c r="P16" s="66"/>
      <c r="Q16" s="103" t="str">
        <f t="shared" si="5"/>
        <v/>
      </c>
      <c r="R16" s="27"/>
      <c r="S16" s="184"/>
      <c r="T16" s="27"/>
      <c r="U16" s="102"/>
      <c r="V16" s="66"/>
      <c r="W16" s="103" t="str">
        <f t="shared" si="1"/>
        <v/>
      </c>
      <c r="X16" s="32"/>
      <c r="Y16" s="184"/>
      <c r="Z16" s="32"/>
      <c r="AA16" s="193"/>
      <c r="AB16" s="66"/>
      <c r="AC16" s="103" t="str">
        <f t="shared" si="2"/>
        <v/>
      </c>
      <c r="AD16" s="27"/>
      <c r="AE16" s="184"/>
      <c r="AF16" s="27"/>
      <c r="AG16" s="102"/>
      <c r="AH16" s="66"/>
      <c r="AI16" s="103" t="str">
        <f t="shared" si="3"/>
        <v/>
      </c>
      <c r="AJ16" s="27"/>
      <c r="AK16" s="184"/>
      <c r="AL16" s="27"/>
      <c r="AM16" s="30"/>
      <c r="AN16" s="99" t="s">
        <v>88</v>
      </c>
      <c r="AO16" s="103" t="str">
        <f t="shared" si="4"/>
        <v>○</v>
      </c>
      <c r="AP16" s="32">
        <v>9</v>
      </c>
      <c r="AQ16" s="190"/>
      <c r="AR16" s="32">
        <v>5</v>
      </c>
      <c r="AS16" s="65"/>
      <c r="AT16" s="102"/>
      <c r="AU16" s="1047"/>
      <c r="AV16" s="1120"/>
      <c r="AW16" s="1120"/>
      <c r="AX16" s="1120"/>
      <c r="AY16" s="980"/>
      <c r="AZ16" s="980"/>
      <c r="BA16" s="980"/>
      <c r="BB16" s="1043"/>
      <c r="BC16" s="1589"/>
      <c r="BD16" s="1150"/>
      <c r="BE16" s="1587"/>
    </row>
    <row r="17" spans="1:59" ht="17.100000000000001" customHeight="1" x14ac:dyDescent="0.2">
      <c r="B17" s="1579"/>
      <c r="C17" s="1013"/>
      <c r="D17" s="108"/>
      <c r="E17" s="103" t="str">
        <f t="shared" si="6"/>
        <v/>
      </c>
      <c r="F17" s="27"/>
      <c r="G17" s="184"/>
      <c r="H17" s="27"/>
      <c r="I17" s="102"/>
      <c r="J17" s="1134"/>
      <c r="K17" s="1135"/>
      <c r="L17" s="1135"/>
      <c r="M17" s="1135"/>
      <c r="N17" s="1135"/>
      <c r="O17" s="1136"/>
      <c r="P17" s="66"/>
      <c r="Q17" s="103" t="str">
        <f t="shared" si="5"/>
        <v/>
      </c>
      <c r="R17" s="27"/>
      <c r="S17" s="184"/>
      <c r="T17" s="27"/>
      <c r="U17" s="102"/>
      <c r="V17" s="66"/>
      <c r="W17" s="103" t="str">
        <f t="shared" si="1"/>
        <v/>
      </c>
      <c r="X17" s="32"/>
      <c r="Y17" s="184"/>
      <c r="Z17" s="32"/>
      <c r="AA17" s="65"/>
      <c r="AB17" s="66"/>
      <c r="AC17" s="103" t="str">
        <f t="shared" si="2"/>
        <v/>
      </c>
      <c r="AD17" s="27"/>
      <c r="AE17" s="184"/>
      <c r="AF17" s="27"/>
      <c r="AG17" s="102"/>
      <c r="AH17" s="66"/>
      <c r="AI17" s="103" t="str">
        <f t="shared" si="3"/>
        <v/>
      </c>
      <c r="AJ17" s="27"/>
      <c r="AK17" s="184"/>
      <c r="AL17" s="27"/>
      <c r="AM17" s="30"/>
      <c r="AN17" s="99"/>
      <c r="AO17" s="103" t="str">
        <f t="shared" si="4"/>
        <v/>
      </c>
      <c r="AP17" s="32"/>
      <c r="AQ17" s="190"/>
      <c r="AR17" s="32"/>
      <c r="AS17" s="65"/>
      <c r="AT17" s="102"/>
      <c r="AU17" s="1047"/>
      <c r="AV17" s="1120"/>
      <c r="AW17" s="1120"/>
      <c r="AX17" s="1120"/>
      <c r="AY17" s="980"/>
      <c r="AZ17" s="980"/>
      <c r="BA17" s="980"/>
      <c r="BB17" s="1043"/>
      <c r="BC17" s="1589"/>
      <c r="BD17" s="1150"/>
      <c r="BE17" s="1587"/>
    </row>
    <row r="18" spans="1:59" ht="17.100000000000001" customHeight="1" x14ac:dyDescent="0.2">
      <c r="B18" s="1579"/>
      <c r="C18" s="1013"/>
      <c r="D18" s="108"/>
      <c r="E18" s="103" t="str">
        <f t="shared" si="6"/>
        <v/>
      </c>
      <c r="F18" s="27"/>
      <c r="G18" s="184"/>
      <c r="H18" s="27"/>
      <c r="I18" s="102"/>
      <c r="J18" s="1134"/>
      <c r="K18" s="1135"/>
      <c r="L18" s="1135"/>
      <c r="M18" s="1135"/>
      <c r="N18" s="1135"/>
      <c r="O18" s="1136"/>
      <c r="P18" s="66"/>
      <c r="Q18" s="103" t="str">
        <f t="shared" si="5"/>
        <v/>
      </c>
      <c r="R18" s="27"/>
      <c r="S18" s="184"/>
      <c r="T18" s="27"/>
      <c r="U18" s="102"/>
      <c r="V18" s="66"/>
      <c r="W18" s="103" t="str">
        <f t="shared" si="1"/>
        <v/>
      </c>
      <c r="X18" s="32"/>
      <c r="Y18" s="184"/>
      <c r="Z18" s="32"/>
      <c r="AA18" s="65"/>
      <c r="AB18" s="66"/>
      <c r="AC18" s="103" t="str">
        <f t="shared" si="2"/>
        <v/>
      </c>
      <c r="AD18" s="27"/>
      <c r="AE18" s="184"/>
      <c r="AF18" s="27"/>
      <c r="AG18" s="102"/>
      <c r="AH18" s="66"/>
      <c r="AI18" s="103" t="str">
        <f t="shared" si="3"/>
        <v/>
      </c>
      <c r="AJ18" s="27"/>
      <c r="AK18" s="184"/>
      <c r="AL18" s="27"/>
      <c r="AM18" s="30"/>
      <c r="AN18" s="99"/>
      <c r="AO18" s="103" t="str">
        <f t="shared" si="4"/>
        <v/>
      </c>
      <c r="AP18" s="32"/>
      <c r="AQ18" s="190"/>
      <c r="AR18" s="32"/>
      <c r="AS18" s="65"/>
      <c r="AT18" s="102"/>
      <c r="AU18" s="1047"/>
      <c r="AV18" s="1120"/>
      <c r="AW18" s="1120"/>
      <c r="AX18" s="1120"/>
      <c r="AY18" s="980"/>
      <c r="AZ18" s="980"/>
      <c r="BA18" s="980"/>
      <c r="BB18" s="1043"/>
      <c r="BC18" s="1589"/>
      <c r="BD18" s="1150"/>
      <c r="BE18" s="1587"/>
    </row>
    <row r="19" spans="1:59" ht="17.100000000000001" customHeight="1" x14ac:dyDescent="0.2">
      <c r="B19" s="1580"/>
      <c r="C19" s="1014"/>
      <c r="D19" s="194"/>
      <c r="E19" s="88" t="str">
        <f t="shared" si="6"/>
        <v/>
      </c>
      <c r="F19" s="41"/>
      <c r="G19" s="187"/>
      <c r="H19" s="41"/>
      <c r="I19" s="188"/>
      <c r="J19" s="1137"/>
      <c r="K19" s="1138"/>
      <c r="L19" s="1138"/>
      <c r="M19" s="1138"/>
      <c r="N19" s="1138"/>
      <c r="O19" s="1139"/>
      <c r="P19" s="189"/>
      <c r="Q19" s="88" t="str">
        <f t="shared" si="5"/>
        <v/>
      </c>
      <c r="R19" s="41"/>
      <c r="S19" s="187"/>
      <c r="T19" s="41"/>
      <c r="U19" s="114"/>
      <c r="V19" s="113"/>
      <c r="W19" s="88" t="str">
        <f t="shared" si="1"/>
        <v/>
      </c>
      <c r="X19" s="44"/>
      <c r="Y19" s="187"/>
      <c r="Z19" s="44"/>
      <c r="AA19" s="112"/>
      <c r="AB19" s="113"/>
      <c r="AC19" s="88" t="str">
        <f t="shared" si="2"/>
        <v/>
      </c>
      <c r="AD19" s="41"/>
      <c r="AE19" s="187"/>
      <c r="AF19" s="41"/>
      <c r="AG19" s="114"/>
      <c r="AH19" s="113"/>
      <c r="AI19" s="88" t="str">
        <f t="shared" si="3"/>
        <v/>
      </c>
      <c r="AJ19" s="41"/>
      <c r="AK19" s="187"/>
      <c r="AL19" s="41"/>
      <c r="AM19" s="43"/>
      <c r="AN19" s="111"/>
      <c r="AO19" s="88" t="str">
        <f t="shared" si="4"/>
        <v/>
      </c>
      <c r="AP19" s="44"/>
      <c r="AQ19" s="195"/>
      <c r="AR19" s="44"/>
      <c r="AS19" s="112"/>
      <c r="AT19" s="102"/>
      <c r="AU19" s="1122"/>
      <c r="AV19" s="1121"/>
      <c r="AW19" s="1121"/>
      <c r="AX19" s="1121"/>
      <c r="AY19" s="988"/>
      <c r="AZ19" s="988"/>
      <c r="BA19" s="988"/>
      <c r="BB19" s="1073"/>
      <c r="BC19" s="1590"/>
      <c r="BD19" s="1151"/>
      <c r="BE19" s="1588"/>
    </row>
    <row r="20" spans="1:59" ht="17.100000000000001" customHeight="1" x14ac:dyDescent="0.2">
      <c r="B20" s="1557" t="s">
        <v>71</v>
      </c>
      <c r="C20" s="1007">
        <v>5</v>
      </c>
      <c r="D20" s="108" t="s">
        <v>21</v>
      </c>
      <c r="E20" s="103" t="str">
        <f t="shared" si="6"/>
        <v>○</v>
      </c>
      <c r="F20" s="27">
        <v>3</v>
      </c>
      <c r="G20" s="184" t="s">
        <v>22</v>
      </c>
      <c r="H20" s="27">
        <v>2</v>
      </c>
      <c r="I20" s="186"/>
      <c r="J20" s="196" t="s">
        <v>24</v>
      </c>
      <c r="K20" s="103" t="str">
        <f t="shared" ref="K20:K49" si="7">IF(L20="", "", IF(L20=N20, "△", IF(L20&gt;N20, "○","●")))</f>
        <v>○</v>
      </c>
      <c r="L20" s="27">
        <v>13</v>
      </c>
      <c r="M20" s="190"/>
      <c r="N20" s="27">
        <v>2</v>
      </c>
      <c r="O20" s="197"/>
      <c r="P20" s="1134" t="str">
        <f>IF(R20="", "", IF(R20=T20, "△", IF(R20&gt;T20, "○","●")))</f>
        <v/>
      </c>
      <c r="Q20" s="1135"/>
      <c r="R20" s="1135"/>
      <c r="S20" s="1135"/>
      <c r="T20" s="1135"/>
      <c r="U20" s="1136"/>
      <c r="V20" s="196" t="s">
        <v>21</v>
      </c>
      <c r="W20" s="103" t="str">
        <f t="shared" si="1"/>
        <v>●</v>
      </c>
      <c r="X20" s="27">
        <v>5</v>
      </c>
      <c r="Y20" s="184"/>
      <c r="Z20" s="27">
        <v>10</v>
      </c>
      <c r="AA20" s="198"/>
      <c r="AB20" s="199" t="s">
        <v>24</v>
      </c>
      <c r="AC20" s="103" t="str">
        <f t="shared" si="2"/>
        <v>○</v>
      </c>
      <c r="AD20" s="125">
        <v>8</v>
      </c>
      <c r="AE20" s="200"/>
      <c r="AF20" s="125">
        <v>0</v>
      </c>
      <c r="AG20" s="134"/>
      <c r="AH20" s="66"/>
      <c r="AI20" s="103" t="str">
        <f t="shared" si="3"/>
        <v/>
      </c>
      <c r="AJ20" s="27"/>
      <c r="AK20" s="184"/>
      <c r="AL20" s="27"/>
      <c r="AM20" s="30"/>
      <c r="AN20" s="66" t="s">
        <v>105</v>
      </c>
      <c r="AO20" s="103" t="str">
        <f t="shared" si="4"/>
        <v>○</v>
      </c>
      <c r="AP20" s="27">
        <v>2</v>
      </c>
      <c r="AQ20" s="201"/>
      <c r="AR20" s="27">
        <v>0</v>
      </c>
      <c r="AS20" s="202"/>
      <c r="AT20" s="203"/>
      <c r="AU20" s="979">
        <f>AV20+AW20+AX20</f>
        <v>8</v>
      </c>
      <c r="AV20" s="1119">
        <f>COUNTIF(E20:AS25,"○")</f>
        <v>4</v>
      </c>
      <c r="AW20" s="1119">
        <f>COUNTIF(D20:AS25,"●")</f>
        <v>3</v>
      </c>
      <c r="AX20" s="1119">
        <f>COUNTIF(D20:AS25,"△")</f>
        <v>1</v>
      </c>
      <c r="AY20" s="980">
        <f>SUM(F20:F25,X20:X25,L20:L25,AP20:AP25,AJ20:AJ25,R20:R25,AD20:AD25)</f>
        <v>37</v>
      </c>
      <c r="AZ20" s="980">
        <f>SUM(H20:H25,Z20:Z25,N20:N25,AR20:AR25,AL20:AL25,T20:T25,AF20:AF25)</f>
        <v>26</v>
      </c>
      <c r="BA20" s="980">
        <f>SUM(AY20-AZ20)</f>
        <v>11</v>
      </c>
      <c r="BB20" s="1069" t="str">
        <f>B20</f>
        <v>各務原クラブ</v>
      </c>
      <c r="BC20" s="1589">
        <f>AV20/(AU20-AX20)</f>
        <v>0.5714285714285714</v>
      </c>
      <c r="BD20" s="1150">
        <f>(AV20*2)+(AX20*1)</f>
        <v>9</v>
      </c>
      <c r="BE20" s="1587">
        <f>IF(ISBLANK(BD20),"",RANK(BD20,$BD$8:$BD$49))</f>
        <v>4</v>
      </c>
      <c r="BG20" s="177"/>
    </row>
    <row r="21" spans="1:59" ht="17.100000000000001" customHeight="1" x14ac:dyDescent="0.2">
      <c r="B21" s="1558"/>
      <c r="C21" s="1007"/>
      <c r="D21" s="108" t="s">
        <v>26</v>
      </c>
      <c r="E21" s="103" t="str">
        <f t="shared" si="6"/>
        <v>△</v>
      </c>
      <c r="F21" s="27">
        <v>1</v>
      </c>
      <c r="G21" s="184"/>
      <c r="H21" s="27">
        <v>1</v>
      </c>
      <c r="I21" s="102"/>
      <c r="J21" s="66"/>
      <c r="K21" s="103" t="str">
        <f t="shared" si="7"/>
        <v/>
      </c>
      <c r="L21" s="27"/>
      <c r="M21" s="184"/>
      <c r="N21" s="27"/>
      <c r="O21" s="202"/>
      <c r="P21" s="1134"/>
      <c r="Q21" s="1135"/>
      <c r="R21" s="1135"/>
      <c r="S21" s="1135"/>
      <c r="T21" s="1135"/>
      <c r="U21" s="1136"/>
      <c r="V21" s="66" t="s">
        <v>26</v>
      </c>
      <c r="W21" s="103" t="str">
        <f t="shared" si="1"/>
        <v>●</v>
      </c>
      <c r="X21" s="27">
        <v>0</v>
      </c>
      <c r="Y21" s="184"/>
      <c r="Z21" s="27">
        <v>5</v>
      </c>
      <c r="AA21" s="102" t="s">
        <v>22</v>
      </c>
      <c r="AB21" s="199" t="s">
        <v>105</v>
      </c>
      <c r="AC21" s="103" t="str">
        <f t="shared" si="2"/>
        <v>●</v>
      </c>
      <c r="AD21" s="125">
        <v>5</v>
      </c>
      <c r="AE21" s="200"/>
      <c r="AF21" s="125">
        <v>6</v>
      </c>
      <c r="AG21" s="134"/>
      <c r="AH21" s="66"/>
      <c r="AI21" s="103" t="str">
        <f t="shared" si="3"/>
        <v/>
      </c>
      <c r="AJ21" s="27"/>
      <c r="AK21" s="184"/>
      <c r="AL21" s="27"/>
      <c r="AM21" s="30"/>
      <c r="AN21" s="66"/>
      <c r="AO21" s="103" t="str">
        <f t="shared" si="4"/>
        <v/>
      </c>
      <c r="AP21" s="27"/>
      <c r="AQ21" s="201"/>
      <c r="AR21" s="27"/>
      <c r="AS21" s="202"/>
      <c r="AT21" s="134"/>
      <c r="AU21" s="980"/>
      <c r="AV21" s="1120"/>
      <c r="AW21" s="1120"/>
      <c r="AX21" s="1120"/>
      <c r="AY21" s="980"/>
      <c r="AZ21" s="980"/>
      <c r="BA21" s="980"/>
      <c r="BB21" s="1070"/>
      <c r="BC21" s="1589"/>
      <c r="BD21" s="1150"/>
      <c r="BE21" s="1587"/>
      <c r="BG21" s="18"/>
    </row>
    <row r="22" spans="1:59" ht="17.100000000000001" customHeight="1" x14ac:dyDescent="0.2">
      <c r="B22" s="1558"/>
      <c r="C22" s="1007"/>
      <c r="D22" s="108"/>
      <c r="E22" s="103" t="str">
        <f t="shared" si="6"/>
        <v/>
      </c>
      <c r="F22" s="27"/>
      <c r="G22" s="184"/>
      <c r="H22" s="27"/>
      <c r="I22" s="102"/>
      <c r="J22" s="66"/>
      <c r="K22" s="103" t="str">
        <f t="shared" si="7"/>
        <v/>
      </c>
      <c r="L22" s="27"/>
      <c r="M22" s="184"/>
      <c r="N22" s="27"/>
      <c r="O22" s="202"/>
      <c r="P22" s="1134"/>
      <c r="Q22" s="1135"/>
      <c r="R22" s="1135"/>
      <c r="S22" s="1135"/>
      <c r="T22" s="1135"/>
      <c r="U22" s="1136"/>
      <c r="V22" s="66"/>
      <c r="W22" s="103" t="str">
        <f t="shared" si="1"/>
        <v/>
      </c>
      <c r="X22" s="27"/>
      <c r="Y22" s="184"/>
      <c r="Z22" s="27"/>
      <c r="AA22" s="185"/>
      <c r="AB22" s="199"/>
      <c r="AC22" s="103" t="str">
        <f t="shared" si="2"/>
        <v/>
      </c>
      <c r="AD22" s="125"/>
      <c r="AE22" s="200"/>
      <c r="AF22" s="125"/>
      <c r="AG22" s="134"/>
      <c r="AH22" s="66"/>
      <c r="AI22" s="103" t="str">
        <f t="shared" si="3"/>
        <v/>
      </c>
      <c r="AJ22" s="27"/>
      <c r="AK22" s="184"/>
      <c r="AL22" s="27"/>
      <c r="AM22" s="30"/>
      <c r="AN22" s="66"/>
      <c r="AO22" s="103" t="str">
        <f t="shared" si="4"/>
        <v/>
      </c>
      <c r="AP22" s="27"/>
      <c r="AQ22" s="201"/>
      <c r="AR22" s="27"/>
      <c r="AS22" s="201"/>
      <c r="AT22" s="203"/>
      <c r="AU22" s="980"/>
      <c r="AV22" s="1120"/>
      <c r="AW22" s="1120"/>
      <c r="AX22" s="1120"/>
      <c r="AY22" s="980"/>
      <c r="AZ22" s="980"/>
      <c r="BA22" s="980"/>
      <c r="BB22" s="1070"/>
      <c r="BC22" s="1589"/>
      <c r="BD22" s="1150"/>
      <c r="BE22" s="1587"/>
      <c r="BG22" s="18"/>
    </row>
    <row r="23" spans="1:59" ht="17.100000000000001" customHeight="1" x14ac:dyDescent="0.2">
      <c r="B23" s="1558"/>
      <c r="C23" s="1007"/>
      <c r="D23" s="108"/>
      <c r="E23" s="103" t="str">
        <f t="shared" si="6"/>
        <v/>
      </c>
      <c r="F23" s="27"/>
      <c r="G23" s="184"/>
      <c r="H23" s="27"/>
      <c r="I23" s="102"/>
      <c r="J23" s="66"/>
      <c r="K23" s="103" t="str">
        <f t="shared" si="7"/>
        <v/>
      </c>
      <c r="L23" s="27"/>
      <c r="M23" s="184"/>
      <c r="N23" s="27"/>
      <c r="O23" s="202"/>
      <c r="P23" s="1134"/>
      <c r="Q23" s="1135"/>
      <c r="R23" s="1135"/>
      <c r="S23" s="1135"/>
      <c r="T23" s="1135"/>
      <c r="U23" s="1136"/>
      <c r="V23" s="66"/>
      <c r="W23" s="103" t="str">
        <f t="shared" si="1"/>
        <v/>
      </c>
      <c r="X23" s="27"/>
      <c r="Y23" s="184"/>
      <c r="Z23" s="27"/>
      <c r="AA23" s="102"/>
      <c r="AB23" s="199"/>
      <c r="AC23" s="103" t="str">
        <f t="shared" si="2"/>
        <v/>
      </c>
      <c r="AD23" s="125"/>
      <c r="AE23" s="200"/>
      <c r="AF23" s="125"/>
      <c r="AG23" s="134"/>
      <c r="AH23" s="66"/>
      <c r="AI23" s="103" t="str">
        <f t="shared" si="3"/>
        <v/>
      </c>
      <c r="AJ23" s="27"/>
      <c r="AK23" s="184"/>
      <c r="AL23" s="27"/>
      <c r="AM23" s="30"/>
      <c r="AN23" s="66"/>
      <c r="AO23" s="103" t="str">
        <f t="shared" si="4"/>
        <v/>
      </c>
      <c r="AP23" s="27"/>
      <c r="AQ23" s="201"/>
      <c r="AR23" s="27"/>
      <c r="AS23" s="202"/>
      <c r="AT23" s="134"/>
      <c r="AU23" s="980"/>
      <c r="AV23" s="1120"/>
      <c r="AW23" s="1120"/>
      <c r="AX23" s="1120"/>
      <c r="AY23" s="980"/>
      <c r="AZ23" s="980"/>
      <c r="BA23" s="980"/>
      <c r="BB23" s="1070"/>
      <c r="BC23" s="1589"/>
      <c r="BD23" s="1150"/>
      <c r="BE23" s="1587"/>
      <c r="BG23" s="18"/>
    </row>
    <row r="24" spans="1:59" ht="17.100000000000001" customHeight="1" x14ac:dyDescent="0.2">
      <c r="B24" s="1558"/>
      <c r="C24" s="1007"/>
      <c r="D24" s="108"/>
      <c r="E24" s="103" t="str">
        <f t="shared" si="6"/>
        <v/>
      </c>
      <c r="F24" s="27"/>
      <c r="G24" s="184"/>
      <c r="H24" s="27"/>
      <c r="I24" s="102"/>
      <c r="J24" s="66"/>
      <c r="K24" s="103" t="str">
        <f t="shared" si="7"/>
        <v/>
      </c>
      <c r="L24" s="27"/>
      <c r="M24" s="184"/>
      <c r="N24" s="27"/>
      <c r="O24" s="202"/>
      <c r="P24" s="1134"/>
      <c r="Q24" s="1135"/>
      <c r="R24" s="1135"/>
      <c r="S24" s="1135"/>
      <c r="T24" s="1135"/>
      <c r="U24" s="1136"/>
      <c r="V24" s="66"/>
      <c r="W24" s="103" t="str">
        <f t="shared" si="1"/>
        <v/>
      </c>
      <c r="X24" s="27"/>
      <c r="Y24" s="184"/>
      <c r="Z24" s="27"/>
      <c r="AA24" s="102"/>
      <c r="AB24" s="199"/>
      <c r="AC24" s="103" t="str">
        <f t="shared" si="2"/>
        <v/>
      </c>
      <c r="AD24" s="125"/>
      <c r="AE24" s="200"/>
      <c r="AF24" s="125"/>
      <c r="AG24" s="134"/>
      <c r="AH24" s="66"/>
      <c r="AI24" s="103" t="str">
        <f t="shared" si="3"/>
        <v/>
      </c>
      <c r="AJ24" s="27"/>
      <c r="AK24" s="184"/>
      <c r="AL24" s="27"/>
      <c r="AM24" s="30"/>
      <c r="AN24" s="66"/>
      <c r="AO24" s="103" t="str">
        <f t="shared" si="4"/>
        <v/>
      </c>
      <c r="AP24" s="27"/>
      <c r="AQ24" s="201"/>
      <c r="AR24" s="27"/>
      <c r="AS24" s="202"/>
      <c r="AT24" s="134"/>
      <c r="AU24" s="980"/>
      <c r="AV24" s="1120"/>
      <c r="AW24" s="1120"/>
      <c r="AX24" s="1120"/>
      <c r="AY24" s="980"/>
      <c r="AZ24" s="980"/>
      <c r="BA24" s="980"/>
      <c r="BB24" s="1070"/>
      <c r="BC24" s="1589"/>
      <c r="BD24" s="1150"/>
      <c r="BE24" s="1587"/>
      <c r="BG24" s="18"/>
    </row>
    <row r="25" spans="1:59" ht="17.100000000000001" customHeight="1" x14ac:dyDescent="0.2">
      <c r="B25" s="1553"/>
      <c r="C25" s="1008"/>
      <c r="D25" s="194"/>
      <c r="E25" s="88" t="str">
        <f t="shared" si="6"/>
        <v/>
      </c>
      <c r="F25" s="41"/>
      <c r="G25" s="187"/>
      <c r="H25" s="41"/>
      <c r="I25" s="114"/>
      <c r="J25" s="113"/>
      <c r="K25" s="88" t="str">
        <f t="shared" si="7"/>
        <v/>
      </c>
      <c r="L25" s="41"/>
      <c r="M25" s="187"/>
      <c r="N25" s="41"/>
      <c r="O25" s="204"/>
      <c r="P25" s="1137"/>
      <c r="Q25" s="1138"/>
      <c r="R25" s="1138"/>
      <c r="S25" s="1138"/>
      <c r="T25" s="1138"/>
      <c r="U25" s="1139"/>
      <c r="V25" s="113"/>
      <c r="W25" s="88" t="str">
        <f t="shared" si="1"/>
        <v/>
      </c>
      <c r="X25" s="41"/>
      <c r="Y25" s="187"/>
      <c r="Z25" s="41"/>
      <c r="AA25" s="114"/>
      <c r="AB25" s="205"/>
      <c r="AC25" s="88" t="str">
        <f t="shared" si="2"/>
        <v/>
      </c>
      <c r="AD25" s="126"/>
      <c r="AE25" s="206"/>
      <c r="AF25" s="126"/>
      <c r="AG25" s="98"/>
      <c r="AH25" s="113"/>
      <c r="AI25" s="88" t="str">
        <f t="shared" si="3"/>
        <v/>
      </c>
      <c r="AJ25" s="41"/>
      <c r="AK25" s="187"/>
      <c r="AL25" s="41"/>
      <c r="AM25" s="43"/>
      <c r="AN25" s="113"/>
      <c r="AO25" s="88" t="str">
        <f t="shared" si="4"/>
        <v/>
      </c>
      <c r="AP25" s="41"/>
      <c r="AQ25" s="207"/>
      <c r="AR25" s="41"/>
      <c r="AS25" s="204"/>
      <c r="AT25" s="134"/>
      <c r="AU25" s="988"/>
      <c r="AV25" s="1121"/>
      <c r="AW25" s="1121"/>
      <c r="AX25" s="1121"/>
      <c r="AY25" s="988"/>
      <c r="AZ25" s="988"/>
      <c r="BA25" s="988"/>
      <c r="BB25" s="1071"/>
      <c r="BC25" s="1590"/>
      <c r="BD25" s="1151"/>
      <c r="BE25" s="1588"/>
      <c r="BG25" s="18"/>
    </row>
    <row r="26" spans="1:59" ht="17.100000000000001" customHeight="1" x14ac:dyDescent="0.2">
      <c r="A26" s="48"/>
      <c r="B26" s="1557" t="s">
        <v>94</v>
      </c>
      <c r="C26" s="1585"/>
      <c r="D26" s="108" t="s">
        <v>107</v>
      </c>
      <c r="E26" s="103" t="str">
        <f t="shared" si="6"/>
        <v>●</v>
      </c>
      <c r="F26" s="27">
        <v>5</v>
      </c>
      <c r="G26" s="184"/>
      <c r="H26" s="27">
        <v>7</v>
      </c>
      <c r="I26" s="119" t="s">
        <v>108</v>
      </c>
      <c r="J26" s="66" t="s">
        <v>109</v>
      </c>
      <c r="K26" s="103" t="str">
        <f t="shared" si="7"/>
        <v>●</v>
      </c>
      <c r="L26" s="27">
        <v>1</v>
      </c>
      <c r="M26" s="190"/>
      <c r="N26" s="27">
        <v>7</v>
      </c>
      <c r="O26" s="193"/>
      <c r="P26" s="66" t="s">
        <v>110</v>
      </c>
      <c r="Q26" s="103" t="str">
        <f t="shared" ref="Q26:Q49" si="8">IF(R26="", "", IF(R26=T26, "△", IF(R26&gt;T26, "○","●")))</f>
        <v>○</v>
      </c>
      <c r="R26" s="27">
        <v>10</v>
      </c>
      <c r="S26" s="186"/>
      <c r="T26" s="27">
        <v>5</v>
      </c>
      <c r="U26" s="102"/>
      <c r="V26" s="1134" t="str">
        <f>IF(X26="", "", IF(X26=Z26, "△", IF(X26&gt;Z26, "○","●")))</f>
        <v/>
      </c>
      <c r="W26" s="1135"/>
      <c r="X26" s="1135"/>
      <c r="Y26" s="1135"/>
      <c r="Z26" s="1135"/>
      <c r="AA26" s="1136"/>
      <c r="AB26" s="66" t="s">
        <v>107</v>
      </c>
      <c r="AC26" s="103" t="str">
        <f t="shared" si="2"/>
        <v>△</v>
      </c>
      <c r="AD26" s="27">
        <v>1</v>
      </c>
      <c r="AE26" s="184"/>
      <c r="AF26" s="27">
        <v>1</v>
      </c>
      <c r="AG26" s="102"/>
      <c r="AH26" s="66" t="s">
        <v>110</v>
      </c>
      <c r="AI26" s="103" t="str">
        <f t="shared" si="3"/>
        <v>○</v>
      </c>
      <c r="AJ26" s="27">
        <v>7</v>
      </c>
      <c r="AK26" s="184" t="s">
        <v>108</v>
      </c>
      <c r="AL26" s="27">
        <v>6</v>
      </c>
      <c r="AM26" s="30"/>
      <c r="AN26" s="99" t="s">
        <v>109</v>
      </c>
      <c r="AO26" s="103" t="str">
        <f t="shared" si="4"/>
        <v>●</v>
      </c>
      <c r="AP26" s="32">
        <v>4</v>
      </c>
      <c r="AQ26" s="190"/>
      <c r="AR26" s="32">
        <v>7</v>
      </c>
      <c r="AS26" s="208"/>
      <c r="AT26" s="124"/>
      <c r="AU26" s="979">
        <f>AV26+AW26+AX26</f>
        <v>12</v>
      </c>
      <c r="AV26" s="1591">
        <f>COUNTIF(E26:AS31,"○")</f>
        <v>5</v>
      </c>
      <c r="AW26" s="1119">
        <f>COUNTIF(D26:AS31,"●")</f>
        <v>6</v>
      </c>
      <c r="AX26" s="1119">
        <f>COUNTIF(D26:AS31,"△")</f>
        <v>1</v>
      </c>
      <c r="AY26" s="980">
        <f>SUM(F26:F31,X26:X31,L26:L31,AP26:AP31,AJ26:AJ31,R26:R31,AD26:AD31)</f>
        <v>54</v>
      </c>
      <c r="AZ26" s="980">
        <f>SUM(H26:H31,Z26:Z31,N26:N31,AR26:AR31,AL26:AL31,T26:T31,AF26:AF31)</f>
        <v>54</v>
      </c>
      <c r="BA26" s="980">
        <f>SUM(AY26-AZ26)</f>
        <v>0</v>
      </c>
      <c r="BB26" s="1069" t="str">
        <f>B26</f>
        <v>岐阜
エンジェルス</v>
      </c>
      <c r="BC26" s="1589">
        <f>AV26/(AU26-AX26)</f>
        <v>0.45454545454545453</v>
      </c>
      <c r="BD26" s="1150">
        <f>(AV26*2)+(AX26*1)</f>
        <v>11</v>
      </c>
      <c r="BE26" s="1587">
        <f>IF(ISBLANK(BD26),"",RANK(BD26,$BD$8:$BD$49))</f>
        <v>3</v>
      </c>
    </row>
    <row r="27" spans="1:59" ht="17.100000000000001" customHeight="1" x14ac:dyDescent="0.2">
      <c r="A27" s="48"/>
      <c r="B27" s="1558"/>
      <c r="C27" s="1585"/>
      <c r="D27" s="108" t="s">
        <v>111</v>
      </c>
      <c r="E27" s="103" t="str">
        <f t="shared" si="6"/>
        <v>●</v>
      </c>
      <c r="F27" s="27">
        <v>4</v>
      </c>
      <c r="G27" s="184"/>
      <c r="H27" s="27">
        <v>7</v>
      </c>
      <c r="I27" s="185"/>
      <c r="J27" s="68" t="s">
        <v>112</v>
      </c>
      <c r="K27" s="103" t="str">
        <f t="shared" si="7"/>
        <v>●</v>
      </c>
      <c r="L27" s="27">
        <v>3</v>
      </c>
      <c r="M27" s="190"/>
      <c r="N27" s="27">
        <v>5</v>
      </c>
      <c r="O27" s="185"/>
      <c r="P27" s="66" t="s">
        <v>112</v>
      </c>
      <c r="Q27" s="103" t="str">
        <f t="shared" si="8"/>
        <v>○</v>
      </c>
      <c r="R27" s="27">
        <v>5</v>
      </c>
      <c r="S27" s="184" t="s">
        <v>108</v>
      </c>
      <c r="T27" s="27">
        <v>0</v>
      </c>
      <c r="U27" s="102"/>
      <c r="V27" s="1134"/>
      <c r="W27" s="1135"/>
      <c r="X27" s="1135"/>
      <c r="Y27" s="1135"/>
      <c r="Z27" s="1135"/>
      <c r="AA27" s="1136"/>
      <c r="AB27" s="68"/>
      <c r="AC27" s="103" t="str">
        <f t="shared" si="2"/>
        <v/>
      </c>
      <c r="AD27" s="27"/>
      <c r="AE27" s="184"/>
      <c r="AF27" s="27"/>
      <c r="AG27" s="102"/>
      <c r="AH27" s="68"/>
      <c r="AI27" s="103" t="str">
        <f t="shared" si="3"/>
        <v/>
      </c>
      <c r="AJ27" s="27"/>
      <c r="AK27" s="184"/>
      <c r="AL27" s="27"/>
      <c r="AM27" s="30"/>
      <c r="AN27" s="196" t="s">
        <v>111</v>
      </c>
      <c r="AO27" s="103" t="str">
        <f t="shared" si="4"/>
        <v>○</v>
      </c>
      <c r="AP27" s="32">
        <v>7</v>
      </c>
      <c r="AQ27" s="190"/>
      <c r="AR27" s="32">
        <v>2</v>
      </c>
      <c r="AS27" s="65"/>
      <c r="AT27" s="102"/>
      <c r="AU27" s="980"/>
      <c r="AV27" s="1583"/>
      <c r="AW27" s="1120"/>
      <c r="AX27" s="1120"/>
      <c r="AY27" s="980"/>
      <c r="AZ27" s="980"/>
      <c r="BA27" s="980"/>
      <c r="BB27" s="1070"/>
      <c r="BC27" s="1589"/>
      <c r="BD27" s="1150"/>
      <c r="BE27" s="1587"/>
    </row>
    <row r="28" spans="1:59" ht="17.100000000000001" customHeight="1" x14ac:dyDescent="0.2">
      <c r="A28" s="48"/>
      <c r="B28" s="1558"/>
      <c r="C28" s="1585"/>
      <c r="D28" s="108" t="s">
        <v>113</v>
      </c>
      <c r="E28" s="103" t="str">
        <f t="shared" si="6"/>
        <v>○</v>
      </c>
      <c r="F28" s="27">
        <v>6</v>
      </c>
      <c r="G28" s="184"/>
      <c r="H28" s="27">
        <v>4</v>
      </c>
      <c r="I28" s="185"/>
      <c r="J28" s="66"/>
      <c r="K28" s="103" t="str">
        <f t="shared" si="7"/>
        <v/>
      </c>
      <c r="L28" s="27"/>
      <c r="M28" s="190"/>
      <c r="N28" s="27"/>
      <c r="O28" s="185"/>
      <c r="P28" s="68"/>
      <c r="Q28" s="103" t="str">
        <f t="shared" si="8"/>
        <v/>
      </c>
      <c r="R28" s="27"/>
      <c r="S28" s="184"/>
      <c r="T28" s="27"/>
      <c r="U28" s="102"/>
      <c r="V28" s="1134"/>
      <c r="W28" s="1135"/>
      <c r="X28" s="1135"/>
      <c r="Y28" s="1135"/>
      <c r="Z28" s="1135"/>
      <c r="AA28" s="1136"/>
      <c r="AB28" s="66"/>
      <c r="AC28" s="103" t="str">
        <f t="shared" si="2"/>
        <v/>
      </c>
      <c r="AD28" s="27"/>
      <c r="AE28" s="184"/>
      <c r="AF28" s="27"/>
      <c r="AG28" s="102"/>
      <c r="AH28" s="66"/>
      <c r="AI28" s="103" t="str">
        <f t="shared" si="3"/>
        <v/>
      </c>
      <c r="AJ28" s="27"/>
      <c r="AK28" s="184"/>
      <c r="AL28" s="27"/>
      <c r="AM28" s="30"/>
      <c r="AN28" s="99" t="s">
        <v>113</v>
      </c>
      <c r="AO28" s="103" t="str">
        <f t="shared" si="4"/>
        <v>●</v>
      </c>
      <c r="AP28" s="32">
        <v>1</v>
      </c>
      <c r="AQ28" s="190"/>
      <c r="AR28" s="32">
        <v>3</v>
      </c>
      <c r="AS28" s="65"/>
      <c r="AT28" s="102"/>
      <c r="AU28" s="980"/>
      <c r="AV28" s="1583"/>
      <c r="AW28" s="1120"/>
      <c r="AX28" s="1120"/>
      <c r="AY28" s="980"/>
      <c r="AZ28" s="980"/>
      <c r="BA28" s="980"/>
      <c r="BB28" s="1070"/>
      <c r="BC28" s="1589"/>
      <c r="BD28" s="1150"/>
      <c r="BE28" s="1587"/>
    </row>
    <row r="29" spans="1:59" ht="17.100000000000001" customHeight="1" x14ac:dyDescent="0.2">
      <c r="A29" s="48"/>
      <c r="B29" s="1558"/>
      <c r="C29" s="1585"/>
      <c r="D29" s="108"/>
      <c r="E29" s="103" t="str">
        <f t="shared" si="6"/>
        <v/>
      </c>
      <c r="F29" s="27"/>
      <c r="G29" s="184"/>
      <c r="H29" s="27"/>
      <c r="I29" s="185"/>
      <c r="J29" s="66"/>
      <c r="K29" s="103" t="str">
        <f t="shared" si="7"/>
        <v/>
      </c>
      <c r="L29" s="27"/>
      <c r="M29" s="190"/>
      <c r="N29" s="27"/>
      <c r="O29" s="185"/>
      <c r="P29" s="66"/>
      <c r="Q29" s="103" t="str">
        <f t="shared" si="8"/>
        <v/>
      </c>
      <c r="R29" s="27"/>
      <c r="S29" s="184"/>
      <c r="T29" s="27"/>
      <c r="U29" s="102"/>
      <c r="V29" s="1134"/>
      <c r="W29" s="1135"/>
      <c r="X29" s="1135"/>
      <c r="Y29" s="1135"/>
      <c r="Z29" s="1135"/>
      <c r="AA29" s="1136"/>
      <c r="AB29" s="66"/>
      <c r="AC29" s="103" t="str">
        <f t="shared" si="2"/>
        <v/>
      </c>
      <c r="AD29" s="27"/>
      <c r="AE29" s="184"/>
      <c r="AF29" s="27"/>
      <c r="AG29" s="102"/>
      <c r="AH29" s="66"/>
      <c r="AI29" s="103" t="str">
        <f t="shared" si="3"/>
        <v/>
      </c>
      <c r="AJ29" s="27"/>
      <c r="AK29" s="184"/>
      <c r="AL29" s="27"/>
      <c r="AM29" s="30"/>
      <c r="AN29" s="99"/>
      <c r="AO29" s="103" t="str">
        <f t="shared" si="4"/>
        <v/>
      </c>
      <c r="AP29" s="32"/>
      <c r="AQ29" s="190"/>
      <c r="AR29" s="32"/>
      <c r="AS29" s="65"/>
      <c r="AT29" s="102"/>
      <c r="AU29" s="980"/>
      <c r="AV29" s="1583"/>
      <c r="AW29" s="1120"/>
      <c r="AX29" s="1120"/>
      <c r="AY29" s="980"/>
      <c r="AZ29" s="980"/>
      <c r="BA29" s="980"/>
      <c r="BB29" s="1070"/>
      <c r="BC29" s="1589"/>
      <c r="BD29" s="1150"/>
      <c r="BE29" s="1587"/>
    </row>
    <row r="30" spans="1:59" ht="17.100000000000001" customHeight="1" x14ac:dyDescent="0.2">
      <c r="A30" s="48"/>
      <c r="B30" s="1558"/>
      <c r="C30" s="1585"/>
      <c r="D30" s="108"/>
      <c r="E30" s="103" t="str">
        <f t="shared" si="6"/>
        <v/>
      </c>
      <c r="F30" s="27"/>
      <c r="G30" s="184"/>
      <c r="H30" s="27"/>
      <c r="I30" s="185"/>
      <c r="J30" s="66"/>
      <c r="K30" s="103" t="str">
        <f t="shared" si="7"/>
        <v/>
      </c>
      <c r="L30" s="27"/>
      <c r="M30" s="190"/>
      <c r="N30" s="27"/>
      <c r="O30" s="185"/>
      <c r="P30" s="66"/>
      <c r="Q30" s="103" t="str">
        <f t="shared" si="8"/>
        <v/>
      </c>
      <c r="R30" s="27"/>
      <c r="S30" s="184"/>
      <c r="T30" s="27"/>
      <c r="U30" s="102"/>
      <c r="V30" s="1134"/>
      <c r="W30" s="1135"/>
      <c r="X30" s="1135"/>
      <c r="Y30" s="1135"/>
      <c r="Z30" s="1135"/>
      <c r="AA30" s="1136"/>
      <c r="AB30" s="66"/>
      <c r="AC30" s="103" t="str">
        <f t="shared" si="2"/>
        <v/>
      </c>
      <c r="AD30" s="27"/>
      <c r="AE30" s="184"/>
      <c r="AF30" s="27"/>
      <c r="AG30" s="184"/>
      <c r="AH30" s="209"/>
      <c r="AI30" s="103" t="str">
        <f t="shared" si="3"/>
        <v/>
      </c>
      <c r="AJ30" s="27"/>
      <c r="AK30" s="184"/>
      <c r="AL30" s="27"/>
      <c r="AM30" s="30"/>
      <c r="AN30" s="99"/>
      <c r="AO30" s="103" t="str">
        <f t="shared" si="4"/>
        <v/>
      </c>
      <c r="AP30" s="32"/>
      <c r="AQ30" s="190"/>
      <c r="AR30" s="32"/>
      <c r="AS30" s="65"/>
      <c r="AT30" s="102"/>
      <c r="AU30" s="980"/>
      <c r="AV30" s="1583"/>
      <c r="AW30" s="1120"/>
      <c r="AX30" s="1120"/>
      <c r="AY30" s="980"/>
      <c r="AZ30" s="980"/>
      <c r="BA30" s="980"/>
      <c r="BB30" s="1070"/>
      <c r="BC30" s="1589"/>
      <c r="BD30" s="1150"/>
      <c r="BE30" s="1587"/>
    </row>
    <row r="31" spans="1:59" ht="17.100000000000001" customHeight="1" x14ac:dyDescent="0.2">
      <c r="A31" s="48"/>
      <c r="B31" s="1553"/>
      <c r="C31" s="1586"/>
      <c r="D31" s="194"/>
      <c r="E31" s="88" t="str">
        <f t="shared" si="6"/>
        <v/>
      </c>
      <c r="F31" s="41"/>
      <c r="G31" s="187"/>
      <c r="H31" s="41"/>
      <c r="I31" s="188"/>
      <c r="J31" s="189"/>
      <c r="K31" s="88" t="str">
        <f t="shared" si="7"/>
        <v/>
      </c>
      <c r="L31" s="41"/>
      <c r="M31" s="195"/>
      <c r="N31" s="41"/>
      <c r="O31" s="188"/>
      <c r="P31" s="113"/>
      <c r="Q31" s="88" t="str">
        <f t="shared" si="8"/>
        <v/>
      </c>
      <c r="R31" s="41"/>
      <c r="S31" s="187"/>
      <c r="T31" s="41"/>
      <c r="U31" s="114"/>
      <c r="V31" s="1137"/>
      <c r="W31" s="1138"/>
      <c r="X31" s="1138"/>
      <c r="Y31" s="1138"/>
      <c r="Z31" s="1138"/>
      <c r="AA31" s="1139"/>
      <c r="AB31" s="113"/>
      <c r="AC31" s="88" t="str">
        <f t="shared" si="2"/>
        <v/>
      </c>
      <c r="AD31" s="41"/>
      <c r="AE31" s="187"/>
      <c r="AF31" s="41"/>
      <c r="AG31" s="114"/>
      <c r="AH31" s="113"/>
      <c r="AI31" s="88" t="str">
        <f t="shared" si="3"/>
        <v/>
      </c>
      <c r="AJ31" s="41"/>
      <c r="AK31" s="187"/>
      <c r="AL31" s="41"/>
      <c r="AM31" s="43"/>
      <c r="AN31" s="111"/>
      <c r="AO31" s="88" t="str">
        <f t="shared" si="4"/>
        <v/>
      </c>
      <c r="AP31" s="44"/>
      <c r="AQ31" s="195"/>
      <c r="AR31" s="44"/>
      <c r="AS31" s="112"/>
      <c r="AT31" s="102"/>
      <c r="AU31" s="988"/>
      <c r="AV31" s="1584"/>
      <c r="AW31" s="1121"/>
      <c r="AX31" s="1121"/>
      <c r="AY31" s="988"/>
      <c r="AZ31" s="988"/>
      <c r="BA31" s="988"/>
      <c r="BB31" s="1071"/>
      <c r="BC31" s="1590"/>
      <c r="BD31" s="1151"/>
      <c r="BE31" s="1588"/>
    </row>
    <row r="32" spans="1:59" ht="17.100000000000001" customHeight="1" x14ac:dyDescent="0.2">
      <c r="A32" s="48"/>
      <c r="B32" s="1557" t="s">
        <v>79</v>
      </c>
      <c r="C32" s="1012">
        <v>6</v>
      </c>
      <c r="D32" s="108" t="s">
        <v>109</v>
      </c>
      <c r="E32" s="103" t="str">
        <f t="shared" si="6"/>
        <v>●</v>
      </c>
      <c r="F32" s="27">
        <v>5</v>
      </c>
      <c r="G32" s="184"/>
      <c r="H32" s="27">
        <v>6</v>
      </c>
      <c r="I32" s="64" t="s">
        <v>108</v>
      </c>
      <c r="J32" s="191" t="s">
        <v>110</v>
      </c>
      <c r="K32" s="103" t="str">
        <f t="shared" si="7"/>
        <v>●</v>
      </c>
      <c r="L32" s="32">
        <v>1</v>
      </c>
      <c r="M32" s="190"/>
      <c r="N32" s="32">
        <v>7</v>
      </c>
      <c r="O32" s="197"/>
      <c r="P32" s="66" t="s">
        <v>109</v>
      </c>
      <c r="Q32" s="103" t="str">
        <f t="shared" si="8"/>
        <v>●</v>
      </c>
      <c r="R32" s="27">
        <v>0</v>
      </c>
      <c r="S32" s="201"/>
      <c r="T32" s="27">
        <v>8</v>
      </c>
      <c r="U32" s="202"/>
      <c r="V32" s="66" t="s">
        <v>107</v>
      </c>
      <c r="W32" s="103" t="str">
        <f t="shared" ref="W32:W49" si="9">IF(X32="", "", IF(X32=Z32, "△", IF(X32&gt;Z32, "○","●")))</f>
        <v>△</v>
      </c>
      <c r="X32" s="32">
        <v>1</v>
      </c>
      <c r="Y32" s="190"/>
      <c r="Z32" s="32">
        <v>1</v>
      </c>
      <c r="AA32" s="99"/>
      <c r="AB32" s="1134" t="str">
        <f>IF(AD32="", "", IF(AD32=AF32, "△", IF(AD32&gt;AF32, "○","●")))</f>
        <v/>
      </c>
      <c r="AC32" s="1135"/>
      <c r="AD32" s="1135"/>
      <c r="AE32" s="1135"/>
      <c r="AF32" s="1135"/>
      <c r="AG32" s="1136"/>
      <c r="AH32" s="68" t="s">
        <v>111</v>
      </c>
      <c r="AI32" s="103" t="str">
        <f t="shared" si="3"/>
        <v>●</v>
      </c>
      <c r="AJ32" s="27">
        <v>4</v>
      </c>
      <c r="AK32" s="184"/>
      <c r="AL32" s="27">
        <v>5</v>
      </c>
      <c r="AM32" s="102"/>
      <c r="AN32" s="99" t="s">
        <v>110</v>
      </c>
      <c r="AO32" s="103" t="str">
        <f t="shared" si="4"/>
        <v>○</v>
      </c>
      <c r="AP32" s="27">
        <v>7</v>
      </c>
      <c r="AQ32" s="201"/>
      <c r="AR32" s="32">
        <v>6</v>
      </c>
      <c r="AS32" s="210"/>
      <c r="AT32" s="211"/>
      <c r="AU32" s="1046">
        <f>AV32+AW32+AX32</f>
        <v>10</v>
      </c>
      <c r="AV32" s="1119">
        <f>COUNTIF(E32:AS37,"○")</f>
        <v>3</v>
      </c>
      <c r="AW32" s="1119">
        <f>COUNTIF(D32:AS37,"●")</f>
        <v>6</v>
      </c>
      <c r="AX32" s="1119">
        <f>COUNTIF(D32:AS37,"△")</f>
        <v>1</v>
      </c>
      <c r="AY32" s="980">
        <f>SUM(F32:F37,X32:X37,L32:L37,AP32:AP37,AJ32:AJ37,R32:R37,AD32:AD37)</f>
        <v>33</v>
      </c>
      <c r="AZ32" s="980">
        <f>SUM(H32:H37,Z32:Z37,N32:N37,AR32:AR37,AL32:AL37,T32:T37,AF32:AF37)</f>
        <v>73</v>
      </c>
      <c r="BA32" s="1047">
        <f>SUM(AY32-AZ32)</f>
        <v>-40</v>
      </c>
      <c r="BB32" s="1042" t="str">
        <f>B32</f>
        <v>可児シニア</v>
      </c>
      <c r="BC32" s="1589">
        <f>AV32/(AU32-AX32)</f>
        <v>0.33333333333333331</v>
      </c>
      <c r="BD32" s="1150">
        <f>(AV32*2)+(AX32*1)</f>
        <v>7</v>
      </c>
      <c r="BE32" s="1587">
        <f>IF(ISBLANK(BD32),"",RANK(BD32,$BD$8:$BD$49))</f>
        <v>5</v>
      </c>
    </row>
    <row r="33" spans="1:60" ht="17.100000000000001" customHeight="1" x14ac:dyDescent="0.2">
      <c r="A33" s="48"/>
      <c r="B33" s="1558"/>
      <c r="C33" s="1013"/>
      <c r="D33" s="108" t="s">
        <v>111</v>
      </c>
      <c r="E33" s="103" t="str">
        <f t="shared" si="6"/>
        <v>●</v>
      </c>
      <c r="F33" s="27">
        <v>2</v>
      </c>
      <c r="G33" s="184"/>
      <c r="H33" s="27">
        <v>16</v>
      </c>
      <c r="I33" s="212"/>
      <c r="J33" s="213" t="s">
        <v>112</v>
      </c>
      <c r="K33" s="103" t="str">
        <f t="shared" si="7"/>
        <v>●</v>
      </c>
      <c r="L33" s="32">
        <v>3</v>
      </c>
      <c r="M33" s="190"/>
      <c r="N33" s="32">
        <v>17</v>
      </c>
      <c r="O33" s="197" t="s">
        <v>108</v>
      </c>
      <c r="P33" s="66" t="s">
        <v>107</v>
      </c>
      <c r="Q33" s="103" t="str">
        <f t="shared" si="8"/>
        <v>○</v>
      </c>
      <c r="R33" s="27">
        <v>6</v>
      </c>
      <c r="S33" s="201"/>
      <c r="T33" s="27">
        <v>5</v>
      </c>
      <c r="U33" s="202"/>
      <c r="V33" s="166"/>
      <c r="W33" s="103" t="str">
        <f t="shared" si="9"/>
        <v/>
      </c>
      <c r="X33" s="32"/>
      <c r="Y33" s="190"/>
      <c r="Z33" s="32"/>
      <c r="AA33" s="99"/>
      <c r="AB33" s="1134"/>
      <c r="AC33" s="1135"/>
      <c r="AD33" s="1135"/>
      <c r="AE33" s="1135"/>
      <c r="AF33" s="1135"/>
      <c r="AG33" s="1136"/>
      <c r="AH33" s="66"/>
      <c r="AI33" s="103" t="str">
        <f t="shared" si="3"/>
        <v/>
      </c>
      <c r="AJ33" s="27"/>
      <c r="AK33" s="184"/>
      <c r="AL33" s="27"/>
      <c r="AM33" s="102"/>
      <c r="AN33" s="99" t="s">
        <v>112</v>
      </c>
      <c r="AO33" s="103" t="str">
        <f t="shared" si="4"/>
        <v>○</v>
      </c>
      <c r="AP33" s="27">
        <v>4</v>
      </c>
      <c r="AQ33" s="201"/>
      <c r="AR33" s="32">
        <v>2</v>
      </c>
      <c r="AS33" s="210"/>
      <c r="AT33" s="211"/>
      <c r="AU33" s="1047"/>
      <c r="AV33" s="1120"/>
      <c r="AW33" s="1120"/>
      <c r="AX33" s="1120"/>
      <c r="AY33" s="980"/>
      <c r="AZ33" s="980"/>
      <c r="BA33" s="1047"/>
      <c r="BB33" s="1043"/>
      <c r="BC33" s="1589"/>
      <c r="BD33" s="1150"/>
      <c r="BE33" s="1587"/>
    </row>
    <row r="34" spans="1:60" ht="17.100000000000001" customHeight="1" x14ac:dyDescent="0.2">
      <c r="A34" s="48"/>
      <c r="B34" s="1558"/>
      <c r="C34" s="1013"/>
      <c r="D34" s="108"/>
      <c r="E34" s="103" t="str">
        <f t="shared" si="6"/>
        <v/>
      </c>
      <c r="F34" s="27"/>
      <c r="G34" s="184"/>
      <c r="H34" s="27"/>
      <c r="I34" s="185"/>
      <c r="J34" s="191"/>
      <c r="K34" s="103" t="str">
        <f t="shared" si="7"/>
        <v/>
      </c>
      <c r="L34" s="32"/>
      <c r="M34" s="190"/>
      <c r="N34" s="32"/>
      <c r="O34" s="197"/>
      <c r="P34" s="66"/>
      <c r="Q34" s="103" t="str">
        <f t="shared" si="8"/>
        <v/>
      </c>
      <c r="R34" s="27"/>
      <c r="S34" s="201"/>
      <c r="T34" s="27"/>
      <c r="U34" s="202"/>
      <c r="V34" s="66"/>
      <c r="W34" s="103" t="str">
        <f t="shared" si="9"/>
        <v/>
      </c>
      <c r="X34" s="32"/>
      <c r="Y34" s="190"/>
      <c r="Z34" s="32"/>
      <c r="AA34" s="190"/>
      <c r="AB34" s="1134"/>
      <c r="AC34" s="1135"/>
      <c r="AD34" s="1135"/>
      <c r="AE34" s="1135"/>
      <c r="AF34" s="1135"/>
      <c r="AG34" s="1136"/>
      <c r="AH34" s="66"/>
      <c r="AI34" s="103" t="str">
        <f t="shared" si="3"/>
        <v/>
      </c>
      <c r="AJ34" s="27"/>
      <c r="AK34" s="184"/>
      <c r="AL34" s="27"/>
      <c r="AM34" s="102"/>
      <c r="AN34" s="99"/>
      <c r="AO34" s="103" t="str">
        <f t="shared" si="4"/>
        <v/>
      </c>
      <c r="AP34" s="27"/>
      <c r="AQ34" s="201"/>
      <c r="AR34" s="32"/>
      <c r="AS34" s="210"/>
      <c r="AT34" s="211"/>
      <c r="AU34" s="1047"/>
      <c r="AV34" s="1120"/>
      <c r="AW34" s="1120"/>
      <c r="AX34" s="1120"/>
      <c r="AY34" s="980"/>
      <c r="AZ34" s="980"/>
      <c r="BA34" s="1047"/>
      <c r="BB34" s="1043"/>
      <c r="BC34" s="1589"/>
      <c r="BD34" s="1150"/>
      <c r="BE34" s="1587"/>
    </row>
    <row r="35" spans="1:60" ht="17.100000000000001" customHeight="1" x14ac:dyDescent="0.2">
      <c r="A35" s="48"/>
      <c r="B35" s="1560"/>
      <c r="C35" s="1013"/>
      <c r="D35" s="108"/>
      <c r="E35" s="103" t="str">
        <f t="shared" si="6"/>
        <v/>
      </c>
      <c r="F35" s="27"/>
      <c r="G35" s="184"/>
      <c r="H35" s="27"/>
      <c r="I35" s="68"/>
      <c r="J35" s="191"/>
      <c r="K35" s="103" t="str">
        <f t="shared" si="7"/>
        <v/>
      </c>
      <c r="L35" s="32"/>
      <c r="M35" s="190"/>
      <c r="N35" s="32"/>
      <c r="O35" s="210"/>
      <c r="P35" s="66"/>
      <c r="Q35" s="103" t="str">
        <f t="shared" si="8"/>
        <v/>
      </c>
      <c r="R35" s="27"/>
      <c r="S35" s="201"/>
      <c r="T35" s="27"/>
      <c r="U35" s="202"/>
      <c r="V35" s="196"/>
      <c r="W35" s="103" t="str">
        <f t="shared" si="9"/>
        <v/>
      </c>
      <c r="X35" s="32"/>
      <c r="Y35" s="190"/>
      <c r="Z35" s="32"/>
      <c r="AA35" s="214"/>
      <c r="AB35" s="1134"/>
      <c r="AC35" s="1135"/>
      <c r="AD35" s="1135"/>
      <c r="AE35" s="1135"/>
      <c r="AF35" s="1135"/>
      <c r="AG35" s="1136"/>
      <c r="AH35" s="66"/>
      <c r="AI35" s="103" t="str">
        <f t="shared" si="3"/>
        <v/>
      </c>
      <c r="AJ35" s="27"/>
      <c r="AK35" s="184"/>
      <c r="AL35" s="27"/>
      <c r="AM35" s="185"/>
      <c r="AN35" s="99"/>
      <c r="AO35" s="103" t="str">
        <f t="shared" si="4"/>
        <v/>
      </c>
      <c r="AP35" s="32"/>
      <c r="AQ35" s="214"/>
      <c r="AR35" s="32"/>
      <c r="AS35" s="210"/>
      <c r="AT35" s="211"/>
      <c r="AU35" s="1047"/>
      <c r="AV35" s="1120"/>
      <c r="AW35" s="1120"/>
      <c r="AX35" s="1120"/>
      <c r="AY35" s="980"/>
      <c r="AZ35" s="980"/>
      <c r="BA35" s="1047"/>
      <c r="BB35" s="1043"/>
      <c r="BC35" s="1589"/>
      <c r="BD35" s="1150"/>
      <c r="BE35" s="1587"/>
    </row>
    <row r="36" spans="1:60" ht="17.100000000000001" customHeight="1" x14ac:dyDescent="0.2">
      <c r="A36" s="48"/>
      <c r="B36" s="1560"/>
      <c r="C36" s="1013"/>
      <c r="D36" s="108"/>
      <c r="E36" s="103" t="str">
        <f t="shared" si="6"/>
        <v/>
      </c>
      <c r="F36" s="27"/>
      <c r="G36" s="184"/>
      <c r="H36" s="27"/>
      <c r="I36" s="185"/>
      <c r="J36" s="191"/>
      <c r="K36" s="103" t="str">
        <f t="shared" si="7"/>
        <v/>
      </c>
      <c r="L36" s="32"/>
      <c r="M36" s="190"/>
      <c r="N36" s="32"/>
      <c r="O36" s="210"/>
      <c r="P36" s="66"/>
      <c r="Q36" s="103" t="str">
        <f t="shared" si="8"/>
        <v/>
      </c>
      <c r="R36" s="27"/>
      <c r="S36" s="201"/>
      <c r="T36" s="27"/>
      <c r="U36" s="202"/>
      <c r="V36" s="66"/>
      <c r="W36" s="103" t="str">
        <f t="shared" si="9"/>
        <v/>
      </c>
      <c r="X36" s="32"/>
      <c r="Y36" s="184"/>
      <c r="Z36" s="32"/>
      <c r="AA36" s="99"/>
      <c r="AB36" s="1134"/>
      <c r="AC36" s="1135"/>
      <c r="AD36" s="1135"/>
      <c r="AE36" s="1135"/>
      <c r="AF36" s="1135"/>
      <c r="AG36" s="1136"/>
      <c r="AH36" s="66"/>
      <c r="AI36" s="103" t="str">
        <f t="shared" si="3"/>
        <v/>
      </c>
      <c r="AJ36" s="27"/>
      <c r="AK36" s="184"/>
      <c r="AL36" s="27"/>
      <c r="AM36" s="185"/>
      <c r="AN36" s="99"/>
      <c r="AO36" s="103" t="str">
        <f t="shared" si="4"/>
        <v/>
      </c>
      <c r="AP36" s="32"/>
      <c r="AQ36" s="201"/>
      <c r="AR36" s="32"/>
      <c r="AS36" s="210"/>
      <c r="AT36" s="211"/>
      <c r="AU36" s="1047"/>
      <c r="AV36" s="1120"/>
      <c r="AW36" s="1120"/>
      <c r="AX36" s="1120"/>
      <c r="AY36" s="980"/>
      <c r="AZ36" s="980"/>
      <c r="BA36" s="1047"/>
      <c r="BB36" s="1043"/>
      <c r="BC36" s="1589"/>
      <c r="BD36" s="1150"/>
      <c r="BE36" s="1587"/>
    </row>
    <row r="37" spans="1:60" ht="17.100000000000001" customHeight="1" x14ac:dyDescent="0.2">
      <c r="A37" s="48"/>
      <c r="B37" s="1556"/>
      <c r="C37" s="1014"/>
      <c r="D37" s="194"/>
      <c r="E37" s="88" t="str">
        <f t="shared" si="6"/>
        <v/>
      </c>
      <c r="F37" s="41"/>
      <c r="G37" s="187"/>
      <c r="H37" s="41"/>
      <c r="I37" s="114"/>
      <c r="J37" s="215"/>
      <c r="K37" s="88" t="str">
        <f t="shared" si="7"/>
        <v/>
      </c>
      <c r="L37" s="44"/>
      <c r="M37" s="195"/>
      <c r="N37" s="44"/>
      <c r="O37" s="216"/>
      <c r="P37" s="113"/>
      <c r="Q37" s="88" t="str">
        <f t="shared" si="8"/>
        <v/>
      </c>
      <c r="R37" s="41"/>
      <c r="S37" s="207"/>
      <c r="T37" s="41"/>
      <c r="U37" s="204"/>
      <c r="V37" s="113"/>
      <c r="W37" s="88" t="str">
        <f t="shared" si="9"/>
        <v/>
      </c>
      <c r="X37" s="44"/>
      <c r="Y37" s="195"/>
      <c r="Z37" s="44"/>
      <c r="AA37" s="111"/>
      <c r="AB37" s="1137"/>
      <c r="AC37" s="1138"/>
      <c r="AD37" s="1138"/>
      <c r="AE37" s="1138"/>
      <c r="AF37" s="1138"/>
      <c r="AG37" s="1139"/>
      <c r="AH37" s="189"/>
      <c r="AI37" s="88" t="str">
        <f t="shared" si="3"/>
        <v/>
      </c>
      <c r="AJ37" s="41"/>
      <c r="AK37" s="187"/>
      <c r="AL37" s="41"/>
      <c r="AM37" s="188"/>
      <c r="AN37" s="111"/>
      <c r="AO37" s="88" t="str">
        <f t="shared" si="4"/>
        <v/>
      </c>
      <c r="AP37" s="44"/>
      <c r="AQ37" s="217"/>
      <c r="AR37" s="44"/>
      <c r="AS37" s="216"/>
      <c r="AT37" s="211"/>
      <c r="AU37" s="1047"/>
      <c r="AV37" s="1121"/>
      <c r="AW37" s="1121"/>
      <c r="AX37" s="1121"/>
      <c r="AY37" s="988"/>
      <c r="AZ37" s="988"/>
      <c r="BA37" s="1122"/>
      <c r="BB37" s="1073"/>
      <c r="BC37" s="1590"/>
      <c r="BD37" s="1151"/>
      <c r="BE37" s="1588"/>
    </row>
    <row r="38" spans="1:60" ht="17.100000000000001" customHeight="1" x14ac:dyDescent="0.2">
      <c r="B38" s="1556" t="s">
        <v>114</v>
      </c>
      <c r="C38" s="1013">
        <v>7</v>
      </c>
      <c r="D38" s="108" t="s">
        <v>21</v>
      </c>
      <c r="E38" s="103" t="str">
        <f t="shared" si="6"/>
        <v>△</v>
      </c>
      <c r="F38" s="27">
        <v>4</v>
      </c>
      <c r="G38" s="184"/>
      <c r="H38" s="27">
        <v>4</v>
      </c>
      <c r="I38" s="102"/>
      <c r="J38" s="66"/>
      <c r="K38" s="103" t="str">
        <f t="shared" si="7"/>
        <v/>
      </c>
      <c r="L38" s="27"/>
      <c r="M38" s="184"/>
      <c r="N38" s="27"/>
      <c r="O38" s="202"/>
      <c r="P38" s="66"/>
      <c r="Q38" s="103" t="str">
        <f t="shared" si="8"/>
        <v/>
      </c>
      <c r="R38" s="27"/>
      <c r="S38" s="201"/>
      <c r="T38" s="27"/>
      <c r="U38" s="202"/>
      <c r="V38" s="66" t="s">
        <v>21</v>
      </c>
      <c r="W38" s="103" t="str">
        <f t="shared" si="9"/>
        <v>●</v>
      </c>
      <c r="X38" s="27">
        <v>6</v>
      </c>
      <c r="Y38" s="184"/>
      <c r="Z38" s="27">
        <v>7</v>
      </c>
      <c r="AA38" s="185" t="s">
        <v>22</v>
      </c>
      <c r="AB38" s="66" t="s">
        <v>72</v>
      </c>
      <c r="AC38" s="103" t="str">
        <f t="shared" ref="AC38:AC49" si="10">IF(AD38="", "", IF(AD38=AF38, "△", IF(AD38&gt;AF38, "○","●")))</f>
        <v>○</v>
      </c>
      <c r="AD38" s="27">
        <v>5</v>
      </c>
      <c r="AE38" s="201"/>
      <c r="AF38" s="27">
        <v>4</v>
      </c>
      <c r="AG38" s="202"/>
      <c r="AH38" s="1134" t="str">
        <f>IF(AJ38="", "", IF(AJ38=AL38, "△", IF(AJ38&gt;AL38, "○","●")))</f>
        <v/>
      </c>
      <c r="AI38" s="1135"/>
      <c r="AJ38" s="1135"/>
      <c r="AK38" s="1135"/>
      <c r="AL38" s="1135"/>
      <c r="AM38" s="1136"/>
      <c r="AN38" s="66" t="s">
        <v>72</v>
      </c>
      <c r="AO38" s="103" t="str">
        <f t="shared" si="4"/>
        <v>○</v>
      </c>
      <c r="AP38" s="27">
        <v>6</v>
      </c>
      <c r="AQ38" s="201"/>
      <c r="AR38" s="27">
        <v>4</v>
      </c>
      <c r="AS38" s="202"/>
      <c r="AT38" s="124"/>
      <c r="AU38" s="979">
        <f>AV38+AW38+AX38</f>
        <v>4</v>
      </c>
      <c r="AV38" s="1591">
        <f>COUNTIF(E38:AS43,"○")</f>
        <v>2</v>
      </c>
      <c r="AW38" s="1119">
        <f>COUNTIF(D38:AS43,"●")</f>
        <v>1</v>
      </c>
      <c r="AX38" s="1119">
        <f>COUNTIF(D38:AS43,"△")</f>
        <v>1</v>
      </c>
      <c r="AY38" s="980">
        <f>SUM(F38:F43,X38:X43,L38:L43,AP38:AP43,AJ38:AJ43,R38:R43,AD38:AD43)</f>
        <v>21</v>
      </c>
      <c r="AZ38" s="980">
        <f>SUM(H38:H43,Z38:Z43,N38:N43,AR38:AR43,AL38:AL43,T38:T43,AF38:AF43)</f>
        <v>19</v>
      </c>
      <c r="BA38" s="1047">
        <f>SUM(AY38-AZ38)</f>
        <v>2</v>
      </c>
      <c r="BB38" s="1042" t="str">
        <f>B38</f>
        <v>中津川クラブ</v>
      </c>
      <c r="BC38" s="1589">
        <f>AV38/(AU38-AX38)</f>
        <v>0.66666666666666663</v>
      </c>
      <c r="BD38" s="1150">
        <f>(AV38*2)+(AX38*1)</f>
        <v>5</v>
      </c>
      <c r="BE38" s="1587">
        <f>IF(ISBLANK(BD38),"",RANK(BD38,$BD$8:$BD$49))</f>
        <v>7</v>
      </c>
      <c r="BG38" s="18"/>
    </row>
    <row r="39" spans="1:60" ht="17.100000000000001" customHeight="1" x14ac:dyDescent="0.2">
      <c r="B39" s="1098"/>
      <c r="C39" s="1013"/>
      <c r="D39" s="108"/>
      <c r="E39" s="103" t="str">
        <f t="shared" si="6"/>
        <v/>
      </c>
      <c r="F39" s="27"/>
      <c r="G39" s="184"/>
      <c r="H39" s="27"/>
      <c r="I39" s="185"/>
      <c r="J39" s="66"/>
      <c r="K39" s="103" t="str">
        <f t="shared" si="7"/>
        <v/>
      </c>
      <c r="L39" s="27"/>
      <c r="M39" s="184"/>
      <c r="N39" s="27"/>
      <c r="O39" s="202"/>
      <c r="P39" s="66"/>
      <c r="Q39" s="103" t="str">
        <f t="shared" si="8"/>
        <v/>
      </c>
      <c r="R39" s="27"/>
      <c r="S39" s="201"/>
      <c r="T39" s="27"/>
      <c r="U39" s="202"/>
      <c r="V39" s="66"/>
      <c r="W39" s="103" t="str">
        <f t="shared" si="9"/>
        <v/>
      </c>
      <c r="X39" s="27"/>
      <c r="Y39" s="184"/>
      <c r="Z39" s="27"/>
      <c r="AA39" s="102"/>
      <c r="AB39" s="66"/>
      <c r="AC39" s="103" t="str">
        <f t="shared" si="10"/>
        <v/>
      </c>
      <c r="AD39" s="27"/>
      <c r="AE39" s="201"/>
      <c r="AF39" s="27"/>
      <c r="AG39" s="202"/>
      <c r="AH39" s="1134"/>
      <c r="AI39" s="1135"/>
      <c r="AJ39" s="1135"/>
      <c r="AK39" s="1135"/>
      <c r="AL39" s="1135"/>
      <c r="AM39" s="1136"/>
      <c r="AN39" s="66"/>
      <c r="AO39" s="103" t="str">
        <f t="shared" si="4"/>
        <v/>
      </c>
      <c r="AP39" s="27"/>
      <c r="AQ39" s="201"/>
      <c r="AR39" s="27"/>
      <c r="AS39" s="202"/>
      <c r="AT39" s="102"/>
      <c r="AU39" s="980"/>
      <c r="AV39" s="1583"/>
      <c r="AW39" s="1120"/>
      <c r="AX39" s="1120"/>
      <c r="AY39" s="980"/>
      <c r="AZ39" s="980"/>
      <c r="BA39" s="1047"/>
      <c r="BB39" s="1043"/>
      <c r="BC39" s="1589"/>
      <c r="BD39" s="1150"/>
      <c r="BE39" s="1587"/>
      <c r="BG39" s="18"/>
    </row>
    <row r="40" spans="1:60" ht="17.100000000000001" customHeight="1" x14ac:dyDescent="0.2">
      <c r="B40" s="1098"/>
      <c r="C40" s="1013"/>
      <c r="D40" s="108"/>
      <c r="E40" s="103" t="str">
        <f t="shared" si="6"/>
        <v/>
      </c>
      <c r="F40" s="27"/>
      <c r="G40" s="184"/>
      <c r="H40" s="27"/>
      <c r="I40" s="102"/>
      <c r="J40" s="66"/>
      <c r="K40" s="103" t="str">
        <f t="shared" si="7"/>
        <v/>
      </c>
      <c r="L40" s="27"/>
      <c r="M40" s="184"/>
      <c r="N40" s="27"/>
      <c r="O40" s="202"/>
      <c r="P40" s="66"/>
      <c r="Q40" s="103" t="str">
        <f t="shared" si="8"/>
        <v/>
      </c>
      <c r="R40" s="27"/>
      <c r="S40" s="201"/>
      <c r="T40" s="27"/>
      <c r="U40" s="202"/>
      <c r="V40" s="66"/>
      <c r="W40" s="103" t="str">
        <f t="shared" si="9"/>
        <v/>
      </c>
      <c r="X40" s="27"/>
      <c r="Y40" s="184"/>
      <c r="Z40" s="27"/>
      <c r="AA40" s="102"/>
      <c r="AB40" s="66"/>
      <c r="AC40" s="103" t="str">
        <f t="shared" si="10"/>
        <v/>
      </c>
      <c r="AD40" s="27"/>
      <c r="AE40" s="201"/>
      <c r="AF40" s="27"/>
      <c r="AG40" s="202"/>
      <c r="AH40" s="1134"/>
      <c r="AI40" s="1135"/>
      <c r="AJ40" s="1135"/>
      <c r="AK40" s="1135"/>
      <c r="AL40" s="1135"/>
      <c r="AM40" s="1136"/>
      <c r="AN40" s="66"/>
      <c r="AO40" s="103" t="str">
        <f t="shared" si="4"/>
        <v/>
      </c>
      <c r="AP40" s="27"/>
      <c r="AQ40" s="201"/>
      <c r="AR40" s="27"/>
      <c r="AS40" s="202"/>
      <c r="AT40" s="102"/>
      <c r="AU40" s="980"/>
      <c r="AV40" s="1583"/>
      <c r="AW40" s="1120"/>
      <c r="AX40" s="1120"/>
      <c r="AY40" s="980"/>
      <c r="AZ40" s="980"/>
      <c r="BA40" s="1047"/>
      <c r="BB40" s="1043"/>
      <c r="BC40" s="1589"/>
      <c r="BD40" s="1150"/>
      <c r="BE40" s="1587"/>
      <c r="BG40" s="18"/>
    </row>
    <row r="41" spans="1:60" ht="17.100000000000001" customHeight="1" x14ac:dyDescent="0.2">
      <c r="B41" s="1593"/>
      <c r="C41" s="1013"/>
      <c r="D41" s="108"/>
      <c r="E41" s="103" t="str">
        <f t="shared" si="6"/>
        <v/>
      </c>
      <c r="F41" s="27"/>
      <c r="G41" s="184"/>
      <c r="H41" s="27"/>
      <c r="I41" s="185"/>
      <c r="J41" s="66"/>
      <c r="K41" s="103" t="str">
        <f t="shared" si="7"/>
        <v/>
      </c>
      <c r="L41" s="27"/>
      <c r="M41" s="184"/>
      <c r="N41" s="27"/>
      <c r="O41" s="202"/>
      <c r="P41" s="66"/>
      <c r="Q41" s="103" t="str">
        <f t="shared" si="8"/>
        <v/>
      </c>
      <c r="R41" s="27"/>
      <c r="S41" s="201"/>
      <c r="T41" s="27"/>
      <c r="U41" s="202"/>
      <c r="V41" s="66"/>
      <c r="W41" s="103" t="str">
        <f t="shared" si="9"/>
        <v/>
      </c>
      <c r="X41" s="27"/>
      <c r="Y41" s="184"/>
      <c r="Z41" s="27"/>
      <c r="AA41" s="102"/>
      <c r="AB41" s="66"/>
      <c r="AC41" s="103" t="str">
        <f t="shared" si="10"/>
        <v/>
      </c>
      <c r="AD41" s="27"/>
      <c r="AE41" s="201"/>
      <c r="AF41" s="27"/>
      <c r="AG41" s="202"/>
      <c r="AH41" s="1134"/>
      <c r="AI41" s="1135"/>
      <c r="AJ41" s="1135"/>
      <c r="AK41" s="1135"/>
      <c r="AL41" s="1135"/>
      <c r="AM41" s="1136"/>
      <c r="AN41" s="66"/>
      <c r="AO41" s="103" t="str">
        <f t="shared" si="4"/>
        <v/>
      </c>
      <c r="AP41" s="27"/>
      <c r="AQ41" s="201"/>
      <c r="AR41" s="27"/>
      <c r="AS41" s="202"/>
      <c r="AT41" s="102"/>
      <c r="AU41" s="980"/>
      <c r="AV41" s="1583"/>
      <c r="AW41" s="1120"/>
      <c r="AX41" s="1120"/>
      <c r="AY41" s="980"/>
      <c r="AZ41" s="980"/>
      <c r="BA41" s="1047"/>
      <c r="BB41" s="1043"/>
      <c r="BC41" s="1589"/>
      <c r="BD41" s="1150"/>
      <c r="BE41" s="1587"/>
      <c r="BG41" s="18"/>
    </row>
    <row r="42" spans="1:60" ht="17.100000000000001" customHeight="1" x14ac:dyDescent="0.2">
      <c r="B42" s="1593"/>
      <c r="C42" s="1013"/>
      <c r="D42" s="108"/>
      <c r="E42" s="103" t="str">
        <f t="shared" si="6"/>
        <v/>
      </c>
      <c r="F42" s="27"/>
      <c r="G42" s="184"/>
      <c r="H42" s="27"/>
      <c r="I42" s="185"/>
      <c r="J42" s="66"/>
      <c r="K42" s="103" t="str">
        <f t="shared" si="7"/>
        <v/>
      </c>
      <c r="L42" s="27"/>
      <c r="M42" s="184"/>
      <c r="N42" s="27"/>
      <c r="O42" s="202"/>
      <c r="P42" s="66"/>
      <c r="Q42" s="103" t="str">
        <f t="shared" si="8"/>
        <v/>
      </c>
      <c r="R42" s="27"/>
      <c r="S42" s="201"/>
      <c r="T42" s="27"/>
      <c r="U42" s="202"/>
      <c r="V42" s="66"/>
      <c r="W42" s="103" t="str">
        <f t="shared" si="9"/>
        <v/>
      </c>
      <c r="X42" s="27"/>
      <c r="Y42" s="184"/>
      <c r="Z42" s="27"/>
      <c r="AA42" s="185"/>
      <c r="AB42" s="66"/>
      <c r="AC42" s="103" t="str">
        <f t="shared" si="10"/>
        <v/>
      </c>
      <c r="AD42" s="27"/>
      <c r="AE42" s="201"/>
      <c r="AF42" s="27"/>
      <c r="AG42" s="202"/>
      <c r="AH42" s="1134"/>
      <c r="AI42" s="1135"/>
      <c r="AJ42" s="1135"/>
      <c r="AK42" s="1135"/>
      <c r="AL42" s="1135"/>
      <c r="AM42" s="1136"/>
      <c r="AN42" s="66"/>
      <c r="AO42" s="103" t="str">
        <f t="shared" si="4"/>
        <v/>
      </c>
      <c r="AP42" s="27"/>
      <c r="AQ42" s="201"/>
      <c r="AR42" s="27"/>
      <c r="AS42" s="202"/>
      <c r="AT42" s="102"/>
      <c r="AU42" s="980"/>
      <c r="AV42" s="1583"/>
      <c r="AW42" s="1120"/>
      <c r="AX42" s="1120"/>
      <c r="AY42" s="980"/>
      <c r="AZ42" s="980"/>
      <c r="BA42" s="1047"/>
      <c r="BB42" s="1043"/>
      <c r="BC42" s="1589"/>
      <c r="BD42" s="1150"/>
      <c r="BE42" s="1587"/>
      <c r="BG42" s="18"/>
    </row>
    <row r="43" spans="1:60" ht="17.100000000000001" customHeight="1" x14ac:dyDescent="0.2">
      <c r="B43" s="1593"/>
      <c r="C43" s="1014"/>
      <c r="D43" s="194"/>
      <c r="E43" s="88" t="str">
        <f t="shared" si="6"/>
        <v/>
      </c>
      <c r="F43" s="41"/>
      <c r="G43" s="187"/>
      <c r="H43" s="41"/>
      <c r="I43" s="188"/>
      <c r="J43" s="113"/>
      <c r="K43" s="88" t="str">
        <f t="shared" si="7"/>
        <v/>
      </c>
      <c r="L43" s="41"/>
      <c r="M43" s="187"/>
      <c r="N43" s="41"/>
      <c r="O43" s="204"/>
      <c r="P43" s="113"/>
      <c r="Q43" s="88" t="str">
        <f t="shared" si="8"/>
        <v/>
      </c>
      <c r="R43" s="41"/>
      <c r="S43" s="207"/>
      <c r="T43" s="41"/>
      <c r="U43" s="204"/>
      <c r="V43" s="113"/>
      <c r="W43" s="88" t="str">
        <f t="shared" si="9"/>
        <v/>
      </c>
      <c r="X43" s="41"/>
      <c r="Y43" s="187"/>
      <c r="Z43" s="41"/>
      <c r="AA43" s="188"/>
      <c r="AB43" s="113"/>
      <c r="AC43" s="88" t="str">
        <f t="shared" si="10"/>
        <v/>
      </c>
      <c r="AD43" s="41"/>
      <c r="AE43" s="207"/>
      <c r="AF43" s="41"/>
      <c r="AG43" s="204"/>
      <c r="AH43" s="1137"/>
      <c r="AI43" s="1138"/>
      <c r="AJ43" s="1138"/>
      <c r="AK43" s="1138"/>
      <c r="AL43" s="1138"/>
      <c r="AM43" s="1139"/>
      <c r="AN43" s="113"/>
      <c r="AO43" s="88" t="str">
        <f t="shared" si="4"/>
        <v/>
      </c>
      <c r="AP43" s="41"/>
      <c r="AQ43" s="207"/>
      <c r="AR43" s="41"/>
      <c r="AS43" s="204"/>
      <c r="AT43" s="102"/>
      <c r="AU43" s="988"/>
      <c r="AV43" s="1584"/>
      <c r="AW43" s="1121"/>
      <c r="AX43" s="1121"/>
      <c r="AY43" s="988"/>
      <c r="AZ43" s="988"/>
      <c r="BA43" s="1122"/>
      <c r="BB43" s="1073"/>
      <c r="BC43" s="1590"/>
      <c r="BD43" s="1151"/>
      <c r="BE43" s="1588"/>
      <c r="BG43" s="18"/>
      <c r="BH43" s="218"/>
    </row>
    <row r="44" spans="1:60" ht="17.100000000000001" customHeight="1" x14ac:dyDescent="0.2">
      <c r="B44" s="1592" t="s">
        <v>115</v>
      </c>
      <c r="C44" s="1594">
        <v>4</v>
      </c>
      <c r="D44" s="100" t="s">
        <v>116</v>
      </c>
      <c r="E44" s="219" t="str">
        <f t="shared" si="6"/>
        <v>●</v>
      </c>
      <c r="F44" s="29">
        <v>2</v>
      </c>
      <c r="G44" s="220"/>
      <c r="H44" s="29">
        <v>7</v>
      </c>
      <c r="I44" s="119" t="s">
        <v>117</v>
      </c>
      <c r="J44" s="221" t="s">
        <v>118</v>
      </c>
      <c r="K44" s="219" t="str">
        <f t="shared" si="7"/>
        <v>●</v>
      </c>
      <c r="L44" s="29">
        <v>6</v>
      </c>
      <c r="M44" s="222"/>
      <c r="N44" s="29">
        <v>7</v>
      </c>
      <c r="O44" s="223"/>
      <c r="P44" s="221" t="s">
        <v>119</v>
      </c>
      <c r="Q44" s="219" t="str">
        <f t="shared" si="8"/>
        <v>●</v>
      </c>
      <c r="R44" s="29">
        <v>0</v>
      </c>
      <c r="S44" s="220"/>
      <c r="T44" s="29">
        <v>2</v>
      </c>
      <c r="U44" s="119"/>
      <c r="V44" s="221" t="s">
        <v>116</v>
      </c>
      <c r="W44" s="219" t="str">
        <f t="shared" si="9"/>
        <v>○</v>
      </c>
      <c r="X44" s="33">
        <v>7</v>
      </c>
      <c r="Y44" s="224"/>
      <c r="Z44" s="33">
        <v>4</v>
      </c>
      <c r="AA44" s="104"/>
      <c r="AB44" s="221" t="s">
        <v>118</v>
      </c>
      <c r="AC44" s="219" t="str">
        <f t="shared" si="10"/>
        <v>●</v>
      </c>
      <c r="AD44" s="29">
        <v>6</v>
      </c>
      <c r="AE44" s="220"/>
      <c r="AF44" s="29">
        <v>7</v>
      </c>
      <c r="AG44" s="119"/>
      <c r="AH44" s="221" t="s">
        <v>120</v>
      </c>
      <c r="AI44" s="219" t="str">
        <f t="shared" ref="AI44:AI49" si="11">IF(AJ44="", "", IF(AJ44=AL44, "△", IF(AJ44&gt;AL44, "○","●")))</f>
        <v>●</v>
      </c>
      <c r="AJ44" s="29">
        <v>4</v>
      </c>
      <c r="AK44" s="220"/>
      <c r="AL44" s="29">
        <v>6</v>
      </c>
      <c r="AM44" s="34"/>
      <c r="AN44" s="1142" t="str">
        <f>IF(AP44="", "", IF(AP44=AR44, "△", IF(AP44&gt;AR44, "○","●")))</f>
        <v/>
      </c>
      <c r="AO44" s="1143"/>
      <c r="AP44" s="1143"/>
      <c r="AQ44" s="1143"/>
      <c r="AR44" s="1143"/>
      <c r="AS44" s="1144"/>
      <c r="AT44" s="124"/>
      <c r="AU44" s="979">
        <f>AV44+AW44+AX44</f>
        <v>13</v>
      </c>
      <c r="AV44" s="1119">
        <f>COUNTIF(E44:AS49,"○")</f>
        <v>3</v>
      </c>
      <c r="AW44" s="1119">
        <f>COUNTIF(D44:AS49,"●")</f>
        <v>10</v>
      </c>
      <c r="AX44" s="1119">
        <f>COUNTIF(D44:AS49,"△")</f>
        <v>0</v>
      </c>
      <c r="AY44" s="980">
        <f>SUM(F44:F49,X44:X49,L44:L49,AP44:AP49,AJ44:AJ49,R44:R49,AD44:AD49)</f>
        <v>40</v>
      </c>
      <c r="AZ44" s="980">
        <f>SUM(H44:H49,Z44:Z49,N44:N49,AR44:AR49,AL44:AL49,T44:T49,AF44:AF49)</f>
        <v>65</v>
      </c>
      <c r="BA44" s="1047">
        <f>SUM(AY44-AZ44)</f>
        <v>-25</v>
      </c>
      <c r="BB44" s="1042" t="str">
        <f>B44</f>
        <v>古希郡上</v>
      </c>
      <c r="BC44" s="1589">
        <f>AV44/(AU44-AX44)</f>
        <v>0.23076923076923078</v>
      </c>
      <c r="BD44" s="1150">
        <f>(AV44*2)+(AX44*1)</f>
        <v>6</v>
      </c>
      <c r="BE44" s="1587">
        <f>IF(ISBLANK(BD44),"",RANK(BD44,$BD$8:$BD$49))</f>
        <v>6</v>
      </c>
      <c r="BG44" s="18"/>
    </row>
    <row r="45" spans="1:60" ht="17.100000000000001" customHeight="1" x14ac:dyDescent="0.2">
      <c r="B45" s="1593"/>
      <c r="C45" s="1595"/>
      <c r="D45" s="70" t="s">
        <v>121</v>
      </c>
      <c r="E45" s="103" t="str">
        <f t="shared" si="6"/>
        <v>●</v>
      </c>
      <c r="F45" s="27">
        <v>0</v>
      </c>
      <c r="G45" s="184"/>
      <c r="H45" s="27">
        <v>7</v>
      </c>
      <c r="I45" s="185" t="s">
        <v>117</v>
      </c>
      <c r="J45" s="66" t="s">
        <v>119</v>
      </c>
      <c r="K45" s="103" t="str">
        <f t="shared" si="7"/>
        <v>●</v>
      </c>
      <c r="L45" s="27">
        <v>2</v>
      </c>
      <c r="M45" s="190"/>
      <c r="N45" s="27">
        <v>4</v>
      </c>
      <c r="O45" s="202"/>
      <c r="P45" s="66"/>
      <c r="Q45" s="103" t="str">
        <f t="shared" si="8"/>
        <v/>
      </c>
      <c r="R45" s="27"/>
      <c r="S45" s="184"/>
      <c r="T45" s="27"/>
      <c r="U45" s="185"/>
      <c r="V45" s="66" t="s">
        <v>120</v>
      </c>
      <c r="W45" s="103" t="str">
        <f t="shared" si="9"/>
        <v>●</v>
      </c>
      <c r="X45" s="32">
        <v>2</v>
      </c>
      <c r="Y45" s="190"/>
      <c r="Z45" s="32">
        <v>7</v>
      </c>
      <c r="AA45" s="65"/>
      <c r="AB45" s="66" t="s">
        <v>121</v>
      </c>
      <c r="AC45" s="103" t="str">
        <f t="shared" si="10"/>
        <v>●</v>
      </c>
      <c r="AD45" s="27">
        <v>2</v>
      </c>
      <c r="AE45" s="184"/>
      <c r="AF45" s="27">
        <v>4</v>
      </c>
      <c r="AG45" s="185"/>
      <c r="AH45" s="66"/>
      <c r="AI45" s="103" t="str">
        <f t="shared" si="11"/>
        <v>○</v>
      </c>
      <c r="AJ45" s="27">
        <v>1</v>
      </c>
      <c r="AK45" s="184"/>
      <c r="AL45" s="27">
        <v>0</v>
      </c>
      <c r="AM45" s="30"/>
      <c r="AN45" s="1134"/>
      <c r="AO45" s="1135"/>
      <c r="AP45" s="1135"/>
      <c r="AQ45" s="1135"/>
      <c r="AR45" s="1135"/>
      <c r="AS45" s="1136"/>
      <c r="AT45" s="185"/>
      <c r="AU45" s="980"/>
      <c r="AV45" s="1120"/>
      <c r="AW45" s="1120"/>
      <c r="AX45" s="1120"/>
      <c r="AY45" s="980"/>
      <c r="AZ45" s="980"/>
      <c r="BA45" s="1047"/>
      <c r="BB45" s="1043"/>
      <c r="BC45" s="1589"/>
      <c r="BD45" s="1150"/>
      <c r="BE45" s="1587"/>
      <c r="BG45" s="18"/>
    </row>
    <row r="46" spans="1:60" ht="17.100000000000001" customHeight="1" x14ac:dyDescent="0.2">
      <c r="B46" s="1593"/>
      <c r="C46" s="1595"/>
      <c r="D46" s="107"/>
      <c r="E46" s="103" t="str">
        <f t="shared" si="6"/>
        <v/>
      </c>
      <c r="F46" s="27"/>
      <c r="G46" s="184"/>
      <c r="H46" s="27"/>
      <c r="I46" s="185"/>
      <c r="J46" s="66" t="s">
        <v>122</v>
      </c>
      <c r="K46" s="103" t="str">
        <f t="shared" si="7"/>
        <v>●</v>
      </c>
      <c r="L46" s="27">
        <v>5</v>
      </c>
      <c r="M46" s="190"/>
      <c r="N46" s="27">
        <v>9</v>
      </c>
      <c r="O46" s="202"/>
      <c r="P46" s="70"/>
      <c r="Q46" s="103" t="str">
        <f t="shared" si="8"/>
        <v/>
      </c>
      <c r="R46" s="27"/>
      <c r="S46" s="184"/>
      <c r="T46" s="27"/>
      <c r="U46" s="70"/>
      <c r="V46" s="196" t="s">
        <v>122</v>
      </c>
      <c r="W46" s="103" t="str">
        <f t="shared" si="9"/>
        <v>○</v>
      </c>
      <c r="X46" s="32">
        <v>3</v>
      </c>
      <c r="Y46" s="190"/>
      <c r="Z46" s="32">
        <v>1</v>
      </c>
      <c r="AA46" s="65"/>
      <c r="AB46" s="196"/>
      <c r="AC46" s="103" t="str">
        <f t="shared" si="10"/>
        <v/>
      </c>
      <c r="AD46" s="27"/>
      <c r="AE46" s="184"/>
      <c r="AF46" s="27"/>
      <c r="AG46" s="185"/>
      <c r="AH46" s="66"/>
      <c r="AI46" s="103" t="str">
        <f t="shared" si="11"/>
        <v/>
      </c>
      <c r="AJ46" s="27"/>
      <c r="AK46" s="184"/>
      <c r="AL46" s="27"/>
      <c r="AM46" s="30"/>
      <c r="AN46" s="1134"/>
      <c r="AO46" s="1135"/>
      <c r="AP46" s="1135"/>
      <c r="AQ46" s="1135"/>
      <c r="AR46" s="1135"/>
      <c r="AS46" s="1136"/>
      <c r="AT46" s="185"/>
      <c r="AU46" s="980"/>
      <c r="AV46" s="1120"/>
      <c r="AW46" s="1120"/>
      <c r="AX46" s="1120"/>
      <c r="AY46" s="980"/>
      <c r="AZ46" s="980"/>
      <c r="BA46" s="1047"/>
      <c r="BB46" s="1043"/>
      <c r="BC46" s="1589"/>
      <c r="BD46" s="1150"/>
      <c r="BE46" s="1587"/>
      <c r="BG46" s="18"/>
    </row>
    <row r="47" spans="1:60" ht="17.100000000000001" customHeight="1" x14ac:dyDescent="0.2">
      <c r="B47" s="1593"/>
      <c r="C47" s="1595"/>
      <c r="D47" s="107"/>
      <c r="E47" s="103" t="str">
        <f t="shared" si="6"/>
        <v/>
      </c>
      <c r="F47" s="27"/>
      <c r="G47" s="184"/>
      <c r="H47" s="27"/>
      <c r="I47" s="185"/>
      <c r="J47" s="196"/>
      <c r="K47" s="103" t="str">
        <f t="shared" si="7"/>
        <v/>
      </c>
      <c r="L47" s="27"/>
      <c r="M47" s="190"/>
      <c r="N47" s="27"/>
      <c r="O47" s="202"/>
      <c r="P47" s="66"/>
      <c r="Q47" s="103" t="str">
        <f t="shared" si="8"/>
        <v/>
      </c>
      <c r="R47" s="27"/>
      <c r="S47" s="184"/>
      <c r="T47" s="27"/>
      <c r="U47" s="185"/>
      <c r="V47" s="66"/>
      <c r="W47" s="103" t="str">
        <f t="shared" si="9"/>
        <v/>
      </c>
      <c r="X47" s="32"/>
      <c r="Y47" s="190"/>
      <c r="Z47" s="32"/>
      <c r="AA47" s="190"/>
      <c r="AB47" s="196"/>
      <c r="AC47" s="103" t="str">
        <f t="shared" si="10"/>
        <v/>
      </c>
      <c r="AD47" s="27"/>
      <c r="AE47" s="184"/>
      <c r="AF47" s="27"/>
      <c r="AG47" s="185"/>
      <c r="AH47" s="66"/>
      <c r="AI47" s="103" t="str">
        <f t="shared" si="11"/>
        <v/>
      </c>
      <c r="AJ47" s="27"/>
      <c r="AK47" s="184"/>
      <c r="AL47" s="27"/>
      <c r="AM47" s="30"/>
      <c r="AN47" s="1134"/>
      <c r="AO47" s="1135"/>
      <c r="AP47" s="1135"/>
      <c r="AQ47" s="1135"/>
      <c r="AR47" s="1135"/>
      <c r="AS47" s="1136"/>
      <c r="AT47" s="185"/>
      <c r="AU47" s="980"/>
      <c r="AV47" s="1120"/>
      <c r="AW47" s="1120"/>
      <c r="AX47" s="1120"/>
      <c r="AY47" s="980"/>
      <c r="AZ47" s="980"/>
      <c r="BA47" s="1047"/>
      <c r="BB47" s="1043"/>
      <c r="BC47" s="1589"/>
      <c r="BD47" s="1150"/>
      <c r="BE47" s="1587"/>
      <c r="BG47" s="18"/>
    </row>
    <row r="48" spans="1:60" ht="17.100000000000001" customHeight="1" x14ac:dyDescent="0.2">
      <c r="B48" s="1593"/>
      <c r="C48" s="1595"/>
      <c r="D48" s="107"/>
      <c r="E48" s="103" t="str">
        <f t="shared" si="6"/>
        <v/>
      </c>
      <c r="F48" s="27"/>
      <c r="G48" s="184"/>
      <c r="H48" s="27"/>
      <c r="I48" s="185"/>
      <c r="J48" s="66"/>
      <c r="K48" s="103" t="str">
        <f t="shared" si="7"/>
        <v/>
      </c>
      <c r="L48" s="27"/>
      <c r="M48" s="190"/>
      <c r="N48" s="27"/>
      <c r="O48" s="202"/>
      <c r="P48" s="66"/>
      <c r="Q48" s="103" t="str">
        <f t="shared" si="8"/>
        <v/>
      </c>
      <c r="R48" s="27"/>
      <c r="S48" s="184"/>
      <c r="T48" s="27"/>
      <c r="U48" s="185"/>
      <c r="V48" s="66"/>
      <c r="W48" s="103" t="str">
        <f t="shared" si="9"/>
        <v/>
      </c>
      <c r="X48" s="32"/>
      <c r="Y48" s="190"/>
      <c r="Z48" s="32"/>
      <c r="AA48" s="65"/>
      <c r="AB48" s="66"/>
      <c r="AC48" s="103" t="str">
        <f t="shared" si="10"/>
        <v/>
      </c>
      <c r="AD48" s="27"/>
      <c r="AE48" s="184"/>
      <c r="AF48" s="27"/>
      <c r="AG48" s="185"/>
      <c r="AH48" s="66"/>
      <c r="AI48" s="103" t="str">
        <f t="shared" si="11"/>
        <v/>
      </c>
      <c r="AJ48" s="27"/>
      <c r="AK48" s="184"/>
      <c r="AL48" s="27"/>
      <c r="AM48" s="30"/>
      <c r="AN48" s="1134"/>
      <c r="AO48" s="1135"/>
      <c r="AP48" s="1135"/>
      <c r="AQ48" s="1135"/>
      <c r="AR48" s="1135"/>
      <c r="AS48" s="1136"/>
      <c r="AT48" s="185"/>
      <c r="AU48" s="980"/>
      <c r="AV48" s="1120"/>
      <c r="AW48" s="1120"/>
      <c r="AX48" s="1120"/>
      <c r="AY48" s="980"/>
      <c r="AZ48" s="980"/>
      <c r="BA48" s="1047"/>
      <c r="BB48" s="1043"/>
      <c r="BC48" s="1589"/>
      <c r="BD48" s="1150"/>
      <c r="BE48" s="1587"/>
      <c r="BG48" s="18"/>
    </row>
    <row r="49" spans="2:59" ht="17.100000000000001" customHeight="1" x14ac:dyDescent="0.2">
      <c r="B49" s="1593"/>
      <c r="C49" s="1596"/>
      <c r="D49" s="194"/>
      <c r="E49" s="88" t="str">
        <f t="shared" si="6"/>
        <v/>
      </c>
      <c r="F49" s="41"/>
      <c r="G49" s="187"/>
      <c r="H49" s="41"/>
      <c r="I49" s="188"/>
      <c r="J49" s="113"/>
      <c r="K49" s="88" t="str">
        <f t="shared" si="7"/>
        <v/>
      </c>
      <c r="L49" s="41"/>
      <c r="M49" s="195"/>
      <c r="N49" s="41"/>
      <c r="O49" s="204"/>
      <c r="P49" s="113"/>
      <c r="Q49" s="88" t="str">
        <f t="shared" si="8"/>
        <v/>
      </c>
      <c r="R49" s="41"/>
      <c r="S49" s="187"/>
      <c r="T49" s="41"/>
      <c r="U49" s="114"/>
      <c r="V49" s="113"/>
      <c r="W49" s="88" t="str">
        <f t="shared" si="9"/>
        <v/>
      </c>
      <c r="X49" s="44"/>
      <c r="Y49" s="195"/>
      <c r="Z49" s="44"/>
      <c r="AA49" s="112"/>
      <c r="AB49" s="189"/>
      <c r="AC49" s="88" t="str">
        <f t="shared" si="10"/>
        <v/>
      </c>
      <c r="AD49" s="41"/>
      <c r="AE49" s="187"/>
      <c r="AF49" s="41"/>
      <c r="AG49" s="114"/>
      <c r="AH49" s="113"/>
      <c r="AI49" s="88" t="str">
        <f t="shared" si="11"/>
        <v/>
      </c>
      <c r="AJ49" s="41"/>
      <c r="AK49" s="187"/>
      <c r="AL49" s="41"/>
      <c r="AM49" s="43"/>
      <c r="AN49" s="1137"/>
      <c r="AO49" s="1138"/>
      <c r="AP49" s="1138"/>
      <c r="AQ49" s="1138"/>
      <c r="AR49" s="1138"/>
      <c r="AS49" s="1139"/>
      <c r="AT49" s="102"/>
      <c r="AU49" s="988"/>
      <c r="AV49" s="1121"/>
      <c r="AW49" s="1121"/>
      <c r="AX49" s="1121"/>
      <c r="AY49" s="988"/>
      <c r="AZ49" s="988"/>
      <c r="BA49" s="1122"/>
      <c r="BB49" s="1073"/>
      <c r="BC49" s="1590"/>
      <c r="BD49" s="1151"/>
      <c r="BE49" s="1588"/>
      <c r="BG49" s="18"/>
    </row>
    <row r="50" spans="2:59" ht="18" customHeight="1" x14ac:dyDescent="0.2">
      <c r="AU50" s="969">
        <f>SUM(AU4:AU49)</f>
        <v>69</v>
      </c>
      <c r="AV50" s="969">
        <f>SUM(AV4:AV49)</f>
        <v>31</v>
      </c>
      <c r="AW50" s="969">
        <f>SUM(AW4:AW49)</f>
        <v>30</v>
      </c>
      <c r="AX50" s="74">
        <f>SUM(AX4:AX49)</f>
        <v>8</v>
      </c>
      <c r="AY50" s="969">
        <f>SUM(AY8:AY49)</f>
        <v>329</v>
      </c>
      <c r="AZ50" s="969">
        <f>SUM(AZ8:AZ49)</f>
        <v>328</v>
      </c>
      <c r="BA50" s="74">
        <f>SUM(BA8:BA49)</f>
        <v>1</v>
      </c>
    </row>
    <row r="52" spans="2:59" ht="29.25" customHeight="1" x14ac:dyDescent="0.2"/>
    <row r="53" spans="2:59" ht="25.5" customHeight="1" x14ac:dyDescent="0.2">
      <c r="S53" s="225"/>
    </row>
    <row r="54" spans="2:59" ht="30.75" customHeight="1" x14ac:dyDescent="0.2">
      <c r="B54" s="4" t="s">
        <v>95</v>
      </c>
      <c r="F54" s="4">
        <f>SUM(F8:F53)</f>
        <v>45</v>
      </c>
      <c r="H54" s="4">
        <f>SUM(H8:H53)</f>
        <v>73</v>
      </c>
      <c r="I54" s="226">
        <f>F54-H54</f>
        <v>-28</v>
      </c>
      <c r="J54" s="227"/>
      <c r="L54" s="4">
        <f>SUM(L8:L53)</f>
        <v>46</v>
      </c>
      <c r="N54" s="4">
        <f>SUM(N8:N53)</f>
        <v>71</v>
      </c>
      <c r="O54" s="228">
        <f>L54-N54</f>
        <v>-25</v>
      </c>
      <c r="P54" s="227"/>
      <c r="R54" s="4">
        <f>SUM(R8:R53)</f>
        <v>26</v>
      </c>
      <c r="T54" s="4">
        <f>SUM(T8:T53)</f>
        <v>37</v>
      </c>
      <c r="U54" s="228">
        <f>R54-T54</f>
        <v>-11</v>
      </c>
      <c r="V54" s="227"/>
      <c r="X54" s="4">
        <f>SUM(X8:X53)</f>
        <v>54</v>
      </c>
      <c r="Z54" s="4">
        <f>SUM(Z8:Z53)</f>
        <v>54</v>
      </c>
      <c r="AA54" s="227">
        <f>X54-Z54</f>
        <v>0</v>
      </c>
      <c r="AB54" s="227"/>
      <c r="AD54" s="4">
        <f>SUM(AD8:AD53)</f>
        <v>73</v>
      </c>
      <c r="AF54" s="4">
        <f>SUM(AF8:AF53)</f>
        <v>33</v>
      </c>
      <c r="AG54" s="227">
        <f>AD54-AF54</f>
        <v>40</v>
      </c>
      <c r="AH54" s="227"/>
      <c r="AJ54" s="4">
        <f>SUM(AJ8:AJ53)</f>
        <v>20</v>
      </c>
      <c r="AL54" s="4">
        <f>SUM(AL8:AL53)</f>
        <v>21</v>
      </c>
      <c r="AM54" s="227">
        <f>AJ54-AL54</f>
        <v>-1</v>
      </c>
      <c r="AN54" s="227"/>
      <c r="AP54" s="4">
        <f>SUM(AP8:AP53)</f>
        <v>65</v>
      </c>
      <c r="AR54" s="4">
        <f>SUM(AR8:AR53)</f>
        <v>39</v>
      </c>
      <c r="AS54" s="227">
        <f>AP54-AR54</f>
        <v>26</v>
      </c>
      <c r="AT54" s="227"/>
      <c r="AU54">
        <f t="shared" ref="AU54:BA54" si="12">SUM(AU8:AU49)</f>
        <v>69</v>
      </c>
      <c r="AV54">
        <f t="shared" si="12"/>
        <v>31</v>
      </c>
      <c r="AW54">
        <f t="shared" si="12"/>
        <v>30</v>
      </c>
      <c r="AX54">
        <f t="shared" si="12"/>
        <v>8</v>
      </c>
      <c r="AY54" s="229">
        <f t="shared" si="12"/>
        <v>329</v>
      </c>
      <c r="AZ54" s="230">
        <f t="shared" si="12"/>
        <v>328</v>
      </c>
      <c r="BA54">
        <f t="shared" si="12"/>
        <v>1</v>
      </c>
    </row>
    <row r="56" spans="2:59" ht="15.75" customHeight="1" x14ac:dyDescent="0.2">
      <c r="B56" s="1"/>
      <c r="C56" s="1"/>
      <c r="D56" s="1"/>
      <c r="E56" s="1"/>
      <c r="F56" s="3"/>
      <c r="G56" s="1"/>
      <c r="H56" s="1"/>
      <c r="I56" s="1"/>
      <c r="J56" s="1"/>
      <c r="K56" s="1"/>
      <c r="L56" s="1"/>
      <c r="M56" s="1"/>
      <c r="N56" s="1"/>
      <c r="O56" s="12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2"/>
      <c r="AG56" s="12"/>
      <c r="AH56" s="1"/>
      <c r="AI56" s="1"/>
      <c r="AJ56" s="1"/>
      <c r="AK56" s="1"/>
      <c r="AL56" s="1"/>
      <c r="AM56" s="1"/>
      <c r="AN56" s="12"/>
      <c r="AO56" s="1"/>
      <c r="AP56" s="1"/>
      <c r="AQ56" s="1"/>
      <c r="AR56" s="1"/>
      <c r="AS56" s="1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</row>
    <row r="57" spans="2:59" ht="6.75" customHeight="1" x14ac:dyDescent="0.2"/>
  </sheetData>
  <sheetProtection formatCells="0" formatColumns="0" formatRows="0" insertColumns="0" insertRows="0" deleteColumns="0" deleteRows="0"/>
  <mergeCells count="118">
    <mergeCell ref="AN44:AS49"/>
    <mergeCell ref="AU44:AU49"/>
    <mergeCell ref="B44:B49"/>
    <mergeCell ref="AV32:AV37"/>
    <mergeCell ref="C44:C49"/>
    <mergeCell ref="B32:B37"/>
    <mergeCell ref="AU38:AU43"/>
    <mergeCell ref="B38:B43"/>
    <mergeCell ref="AB32:AG37"/>
    <mergeCell ref="AU32:AU37"/>
    <mergeCell ref="AV44:AV49"/>
    <mergeCell ref="AV38:AV43"/>
    <mergeCell ref="C38:C43"/>
    <mergeCell ref="AW38:AW43"/>
    <mergeCell ref="AY44:AY49"/>
    <mergeCell ref="BD14:BD19"/>
    <mergeCell ref="BC20:BC25"/>
    <mergeCell ref="AY20:AY25"/>
    <mergeCell ref="BB14:BB19"/>
    <mergeCell ref="BB20:BB25"/>
    <mergeCell ref="BA14:BA19"/>
    <mergeCell ref="BC14:BC19"/>
    <mergeCell ref="BA20:BA25"/>
    <mergeCell ref="AZ14:AZ19"/>
    <mergeCell ref="AZ38:AZ43"/>
    <mergeCell ref="BB44:BB49"/>
    <mergeCell ref="AX32:AX37"/>
    <mergeCell ref="AW44:AW49"/>
    <mergeCell ref="AZ44:AZ49"/>
    <mergeCell ref="AX44:AX49"/>
    <mergeCell ref="AX38:AX43"/>
    <mergeCell ref="AY38:AY43"/>
    <mergeCell ref="AY32:AY37"/>
    <mergeCell ref="BB38:BB43"/>
    <mergeCell ref="BD26:BD31"/>
    <mergeCell ref="BC26:BC31"/>
    <mergeCell ref="BC32:BC37"/>
    <mergeCell ref="BD44:BD49"/>
    <mergeCell ref="BE32:BE37"/>
    <mergeCell ref="BD32:BD37"/>
    <mergeCell ref="BE44:BE49"/>
    <mergeCell ref="BD38:BD43"/>
    <mergeCell ref="BE38:BE43"/>
    <mergeCell ref="BC44:BC49"/>
    <mergeCell ref="BC38:BC43"/>
    <mergeCell ref="BA44:BA49"/>
    <mergeCell ref="BA38:BA43"/>
    <mergeCell ref="BE26:BE31"/>
    <mergeCell ref="AV26:AV31"/>
    <mergeCell ref="AW26:AW31"/>
    <mergeCell ref="BA26:BA31"/>
    <mergeCell ref="AX26:AX31"/>
    <mergeCell ref="BB26:BB31"/>
    <mergeCell ref="AZ26:AZ31"/>
    <mergeCell ref="AY26:AY31"/>
    <mergeCell ref="AZ32:AZ37"/>
    <mergeCell ref="AW32:AW37"/>
    <mergeCell ref="BB32:BB37"/>
    <mergeCell ref="BA32:BA37"/>
    <mergeCell ref="BE20:BE25"/>
    <mergeCell ref="BD20:BD25"/>
    <mergeCell ref="AY6:AY7"/>
    <mergeCell ref="AZ8:AZ13"/>
    <mergeCell ref="AY8:AY13"/>
    <mergeCell ref="AZ20:AZ25"/>
    <mergeCell ref="BE8:BE13"/>
    <mergeCell ref="BB6:BB7"/>
    <mergeCell ref="BB8:BB13"/>
    <mergeCell ref="BE6:BE7"/>
    <mergeCell ref="BE14:BE19"/>
    <mergeCell ref="AZ6:AZ7"/>
    <mergeCell ref="BD6:BD7"/>
    <mergeCell ref="BD8:BD13"/>
    <mergeCell ref="BC8:BC13"/>
    <mergeCell ref="AU20:AU25"/>
    <mergeCell ref="C14:C19"/>
    <mergeCell ref="C26:C31"/>
    <mergeCell ref="C32:C37"/>
    <mergeCell ref="AU26:AU31"/>
    <mergeCell ref="AH38:AM43"/>
    <mergeCell ref="C20:C25"/>
    <mergeCell ref="V26:AA31"/>
    <mergeCell ref="P20:U25"/>
    <mergeCell ref="J14:O19"/>
    <mergeCell ref="AU14:AU19"/>
    <mergeCell ref="AU6:AU7"/>
    <mergeCell ref="AV6:AV7"/>
    <mergeCell ref="AU8:AU13"/>
    <mergeCell ref="AW6:AW7"/>
    <mergeCell ref="AW8:AW13"/>
    <mergeCell ref="AX6:AX7"/>
    <mergeCell ref="AH6:AM6"/>
    <mergeCell ref="AX8:AX13"/>
    <mergeCell ref="AV8:AV13"/>
    <mergeCell ref="C6:C7"/>
    <mergeCell ref="D8:I13"/>
    <mergeCell ref="J6:O6"/>
    <mergeCell ref="B14:B19"/>
    <mergeCell ref="B8:B13"/>
    <mergeCell ref="C8:C13"/>
    <mergeCell ref="B20:B25"/>
    <mergeCell ref="B26:B31"/>
    <mergeCell ref="BC6:BC7"/>
    <mergeCell ref="AV20:AV25"/>
    <mergeCell ref="AW14:AW19"/>
    <mergeCell ref="AX20:AX25"/>
    <mergeCell ref="AY14:AY19"/>
    <mergeCell ref="AX14:AX19"/>
    <mergeCell ref="AW20:AW25"/>
    <mergeCell ref="B6:B7"/>
    <mergeCell ref="D6:I6"/>
    <mergeCell ref="AV14:AV19"/>
    <mergeCell ref="P6:U6"/>
    <mergeCell ref="AN6:AS6"/>
    <mergeCell ref="V6:AA6"/>
    <mergeCell ref="BA6:BA7"/>
    <mergeCell ref="BA8:BA13"/>
    <mergeCell ref="AB6:AG6"/>
  </mergeCells>
  <phoneticPr fontId="19"/>
  <printOptions horizontalCentered="1" verticalCentered="1"/>
  <pageMargins left="0" right="0" top="0.39370078740157483" bottom="0" header="0" footer="0"/>
  <pageSetup paperSize="9" scale="64" pageOrder="overThenDown" orientation="landscape" horizontalDpi="4294967293" r:id="rId1"/>
  <headerFooter alignWithMargins="0">
    <oddFooter xml:space="preserve">&amp;C&amp;"ＭＳ 明朝,標準"&amp;16 </oddFooter>
  </headerFooter>
  <rowBreaks count="1" manualBreakCount="1">
    <brk id="56" min="1" max="71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">
    <tabColor indexed="45"/>
  </sheetPr>
  <dimension ref="A2:O203"/>
  <sheetViews>
    <sheetView view="pageBreakPreview" zoomScale="50" zoomScaleNormal="100" workbookViewId="0">
      <selection activeCell="C5" sqref="C5"/>
    </sheetView>
  </sheetViews>
  <sheetFormatPr defaultRowHeight="13.2" x14ac:dyDescent="0.2"/>
  <cols>
    <col min="1" max="1" width="3.33203125" customWidth="1"/>
    <col min="2" max="2" width="38.109375" customWidth="1"/>
    <col min="3" max="3" width="27.44140625" customWidth="1"/>
    <col min="4" max="4" width="32.33203125" customWidth="1"/>
    <col min="5" max="5" width="30.6640625" customWidth="1"/>
    <col min="6" max="6" width="1.88671875" customWidth="1"/>
    <col min="7" max="7" width="12.88671875" customWidth="1"/>
  </cols>
  <sheetData>
    <row r="2" spans="1:15" ht="105.75" customHeight="1" x14ac:dyDescent="0.2">
      <c r="F2" s="836"/>
      <c r="G2" s="836"/>
      <c r="H2" s="843"/>
    </row>
    <row r="3" spans="1:15" ht="21.75" customHeight="1" x14ac:dyDescent="0.2">
      <c r="B3" s="837"/>
      <c r="C3" s="838"/>
      <c r="D3" s="838"/>
      <c r="E3" s="838"/>
    </row>
    <row r="4" spans="1:15" s="287" customFormat="1" ht="96" customHeight="1" x14ac:dyDescent="0.2">
      <c r="A4" s="480"/>
      <c r="B4" s="910" t="s">
        <v>695</v>
      </c>
      <c r="C4" s="909" t="s">
        <v>692</v>
      </c>
      <c r="D4" s="907" t="s">
        <v>693</v>
      </c>
      <c r="E4" s="844" t="s">
        <v>408</v>
      </c>
      <c r="H4" s="1597" t="s">
        <v>691</v>
      </c>
      <c r="I4" s="1597"/>
      <c r="J4" s="1597"/>
      <c r="K4" s="1597"/>
      <c r="L4" s="1597"/>
      <c r="M4" s="1597"/>
      <c r="N4" s="1597"/>
      <c r="O4" s="1597"/>
    </row>
    <row r="5" spans="1:15" s="496" customFormat="1" ht="94.5" customHeight="1" x14ac:dyDescent="0.2">
      <c r="A5" s="489"/>
      <c r="B5" s="908" t="s">
        <v>409</v>
      </c>
      <c r="C5" s="971" t="s">
        <v>772</v>
      </c>
      <c r="D5" s="839"/>
      <c r="E5" s="845"/>
    </row>
    <row r="6" spans="1:15" s="496" customFormat="1" ht="94.5" customHeight="1" x14ac:dyDescent="0.2">
      <c r="A6" s="489"/>
      <c r="B6" s="846" t="s">
        <v>420</v>
      </c>
      <c r="C6" s="841"/>
      <c r="D6" s="841"/>
      <c r="E6" s="847"/>
      <c r="H6" s="906" t="s">
        <v>694</v>
      </c>
    </row>
    <row r="7" spans="1:15" s="496" customFormat="1" ht="94.5" customHeight="1" x14ac:dyDescent="0.2">
      <c r="A7" s="489"/>
      <c r="B7" s="846" t="s">
        <v>424</v>
      </c>
      <c r="C7" s="839"/>
      <c r="D7" s="841"/>
      <c r="E7" s="847"/>
    </row>
    <row r="8" spans="1:15" s="496" customFormat="1" ht="94.5" customHeight="1" x14ac:dyDescent="0.2">
      <c r="A8" s="489"/>
      <c r="B8" s="848" t="s">
        <v>426</v>
      </c>
      <c r="C8" s="840"/>
      <c r="D8" s="841"/>
      <c r="E8" s="847"/>
      <c r="F8" s="509"/>
      <c r="G8" s="509"/>
    </row>
    <row r="9" spans="1:15" s="496" customFormat="1" ht="94.5" customHeight="1" x14ac:dyDescent="0.2">
      <c r="A9" s="489"/>
      <c r="B9" s="848" t="s">
        <v>433</v>
      </c>
      <c r="C9" s="840"/>
      <c r="D9" s="840"/>
      <c r="E9" s="849"/>
      <c r="F9" s="509"/>
      <c r="G9" s="509"/>
    </row>
    <row r="10" spans="1:15" s="496" customFormat="1" ht="94.5" customHeight="1" x14ac:dyDescent="0.2">
      <c r="A10" s="489"/>
      <c r="B10" s="848" t="s">
        <v>452</v>
      </c>
      <c r="C10" s="840"/>
      <c r="D10" s="841"/>
      <c r="E10" s="847"/>
      <c r="F10" s="509"/>
      <c r="G10" s="509"/>
    </row>
    <row r="11" spans="1:15" s="287" customFormat="1" ht="94.5" customHeight="1" x14ac:dyDescent="0.2">
      <c r="B11" s="848" t="s">
        <v>708</v>
      </c>
      <c r="C11" s="842"/>
      <c r="D11" s="842"/>
      <c r="E11" s="849"/>
    </row>
    <row r="12" spans="1:15" s="287" customFormat="1" ht="94.5" customHeight="1" x14ac:dyDescent="0.2">
      <c r="B12" s="850" t="s">
        <v>461</v>
      </c>
      <c r="C12" s="851"/>
      <c r="D12" s="852"/>
      <c r="E12" s="853"/>
    </row>
    <row r="13" spans="1:15" ht="33" customHeight="1" x14ac:dyDescent="0.2">
      <c r="B13" s="520"/>
      <c r="C13" s="479"/>
      <c r="D13" s="479"/>
      <c r="E13" s="479"/>
    </row>
    <row r="14" spans="1:15" ht="33" customHeight="1" x14ac:dyDescent="0.2">
      <c r="B14" s="521"/>
      <c r="C14" s="522"/>
      <c r="D14" s="522"/>
      <c r="E14" s="522"/>
    </row>
    <row r="15" spans="1:15" ht="33" customHeight="1" x14ac:dyDescent="0.2">
      <c r="B15" s="521"/>
      <c r="C15" s="522"/>
      <c r="D15" s="522"/>
      <c r="E15" s="522"/>
    </row>
    <row r="16" spans="1:15" ht="33" customHeight="1" x14ac:dyDescent="0.2">
      <c r="B16" s="521"/>
      <c r="C16" s="522"/>
      <c r="D16" s="522"/>
      <c r="E16" s="522"/>
      <c r="I16" s="823"/>
    </row>
    <row r="17" spans="2:5" ht="14.4" x14ac:dyDescent="0.2">
      <c r="B17" s="521"/>
      <c r="C17" s="522"/>
      <c r="D17" s="522"/>
      <c r="E17" s="522"/>
    </row>
    <row r="18" spans="2:5" ht="14.4" x14ac:dyDescent="0.2">
      <c r="B18" s="521"/>
      <c r="C18" s="522"/>
      <c r="D18" s="522"/>
      <c r="E18" s="522"/>
    </row>
    <row r="19" spans="2:5" ht="14.4" x14ac:dyDescent="0.2">
      <c r="B19" s="521"/>
      <c r="C19" s="522"/>
      <c r="D19" s="522"/>
      <c r="E19" s="522"/>
    </row>
    <row r="20" spans="2:5" ht="14.4" x14ac:dyDescent="0.2">
      <c r="B20" s="521"/>
      <c r="C20" s="522"/>
      <c r="D20" s="522"/>
      <c r="E20" s="522"/>
    </row>
    <row r="21" spans="2:5" ht="14.4" x14ac:dyDescent="0.2">
      <c r="B21" s="521"/>
      <c r="C21" s="522"/>
      <c r="D21" s="522"/>
      <c r="E21" s="522"/>
    </row>
    <row r="22" spans="2:5" ht="14.4" x14ac:dyDescent="0.2">
      <c r="B22" s="521"/>
      <c r="C22" s="522"/>
      <c r="D22" s="522"/>
      <c r="E22" s="522"/>
    </row>
    <row r="23" spans="2:5" ht="14.4" x14ac:dyDescent="0.2">
      <c r="B23" s="521"/>
      <c r="C23" s="522"/>
      <c r="D23" s="522"/>
      <c r="E23" s="522"/>
    </row>
    <row r="24" spans="2:5" ht="14.4" x14ac:dyDescent="0.2">
      <c r="B24" s="521"/>
      <c r="C24" s="522"/>
      <c r="D24" s="522"/>
      <c r="E24" s="522"/>
    </row>
    <row r="25" spans="2:5" ht="14.4" x14ac:dyDescent="0.2">
      <c r="B25" s="521"/>
      <c r="C25" s="522"/>
      <c r="D25" s="522"/>
      <c r="E25" s="522"/>
    </row>
    <row r="26" spans="2:5" ht="14.4" x14ac:dyDescent="0.2">
      <c r="B26" s="521"/>
      <c r="C26" s="522"/>
      <c r="D26" s="522"/>
      <c r="E26" s="522"/>
    </row>
    <row r="27" spans="2:5" ht="14.4" x14ac:dyDescent="0.2">
      <c r="B27" s="521"/>
      <c r="C27" s="522"/>
      <c r="D27" s="522"/>
      <c r="E27" s="522"/>
    </row>
    <row r="28" spans="2:5" ht="14.4" x14ac:dyDescent="0.2">
      <c r="B28" s="521"/>
      <c r="C28" s="522"/>
      <c r="D28" s="522"/>
      <c r="E28" s="522"/>
    </row>
    <row r="29" spans="2:5" ht="14.4" x14ac:dyDescent="0.2">
      <c r="B29" s="521"/>
      <c r="C29" s="522"/>
      <c r="D29" s="522"/>
      <c r="E29" s="522"/>
    </row>
    <row r="30" spans="2:5" ht="14.4" x14ac:dyDescent="0.2">
      <c r="B30" s="521"/>
      <c r="C30" s="522"/>
      <c r="D30" s="522"/>
      <c r="E30" s="522"/>
    </row>
    <row r="31" spans="2:5" ht="14.4" x14ac:dyDescent="0.2">
      <c r="B31" s="521"/>
      <c r="C31" s="522"/>
      <c r="D31" s="522"/>
      <c r="E31" s="522"/>
    </row>
    <row r="32" spans="2:5" ht="14.4" x14ac:dyDescent="0.2">
      <c r="B32" s="521"/>
      <c r="C32" s="522"/>
      <c r="D32" s="522"/>
      <c r="E32" s="522"/>
    </row>
    <row r="33" spans="2:5" ht="14.4" x14ac:dyDescent="0.2">
      <c r="B33" s="521"/>
      <c r="C33" s="522"/>
      <c r="D33" s="522"/>
      <c r="E33" s="522"/>
    </row>
    <row r="34" spans="2:5" ht="14.4" x14ac:dyDescent="0.2">
      <c r="B34" s="521"/>
      <c r="C34" s="522"/>
      <c r="D34" s="522"/>
      <c r="E34" s="522"/>
    </row>
    <row r="35" spans="2:5" ht="14.4" x14ac:dyDescent="0.2">
      <c r="B35" s="521"/>
      <c r="C35" s="522"/>
      <c r="D35" s="522"/>
      <c r="E35" s="522"/>
    </row>
    <row r="36" spans="2:5" ht="14.4" x14ac:dyDescent="0.2">
      <c r="B36" s="521"/>
      <c r="C36" s="522"/>
      <c r="D36" s="522"/>
      <c r="E36" s="522"/>
    </row>
    <row r="37" spans="2:5" ht="14.4" x14ac:dyDescent="0.2">
      <c r="B37" s="521"/>
      <c r="C37" s="522"/>
      <c r="D37" s="522"/>
      <c r="E37" s="522"/>
    </row>
    <row r="38" spans="2:5" ht="16.2" x14ac:dyDescent="0.2">
      <c r="B38" s="520"/>
      <c r="C38" s="479"/>
      <c r="D38" s="479"/>
      <c r="E38" s="479"/>
    </row>
    <row r="39" spans="2:5" ht="16.2" x14ac:dyDescent="0.2">
      <c r="B39" s="520"/>
      <c r="C39" s="479"/>
      <c r="D39" s="479"/>
      <c r="E39" s="479"/>
    </row>
    <row r="40" spans="2:5" ht="16.2" x14ac:dyDescent="0.2">
      <c r="B40" s="520"/>
      <c r="C40" s="479"/>
      <c r="D40" s="479"/>
      <c r="E40" s="479"/>
    </row>
    <row r="41" spans="2:5" ht="16.2" x14ac:dyDescent="0.2">
      <c r="B41" s="520"/>
      <c r="C41" s="479"/>
      <c r="D41" s="479"/>
      <c r="E41" s="479"/>
    </row>
    <row r="42" spans="2:5" ht="16.2" x14ac:dyDescent="0.2">
      <c r="B42" s="520"/>
      <c r="C42" s="479"/>
      <c r="D42" s="479"/>
      <c r="E42" s="479"/>
    </row>
    <row r="43" spans="2:5" ht="16.2" x14ac:dyDescent="0.2">
      <c r="B43" s="520"/>
      <c r="C43" s="479"/>
      <c r="D43" s="479"/>
      <c r="E43" s="479"/>
    </row>
    <row r="44" spans="2:5" ht="16.2" x14ac:dyDescent="0.2">
      <c r="B44" s="520"/>
      <c r="C44" s="479"/>
      <c r="D44" s="479"/>
      <c r="E44" s="479"/>
    </row>
    <row r="45" spans="2:5" ht="16.2" x14ac:dyDescent="0.2">
      <c r="B45" s="520"/>
      <c r="C45" s="479"/>
      <c r="D45" s="479"/>
      <c r="E45" s="479"/>
    </row>
    <row r="46" spans="2:5" ht="16.2" x14ac:dyDescent="0.2">
      <c r="B46" s="520"/>
      <c r="C46" s="479"/>
      <c r="D46" s="479"/>
      <c r="E46" s="479"/>
    </row>
    <row r="47" spans="2:5" ht="16.2" x14ac:dyDescent="0.2">
      <c r="B47" s="520"/>
      <c r="C47" s="479"/>
      <c r="D47" s="479"/>
      <c r="E47" s="479"/>
    </row>
    <row r="48" spans="2:5" ht="16.2" x14ac:dyDescent="0.2">
      <c r="B48" s="479"/>
      <c r="C48" s="479"/>
      <c r="D48" s="479"/>
      <c r="E48" s="479"/>
    </row>
    <row r="49" spans="2:5" ht="16.2" x14ac:dyDescent="0.2">
      <c r="B49" s="479"/>
      <c r="C49" s="479"/>
      <c r="D49" s="479"/>
      <c r="E49" s="479"/>
    </row>
    <row r="50" spans="2:5" ht="16.2" x14ac:dyDescent="0.2">
      <c r="B50" s="479"/>
      <c r="C50" s="479"/>
      <c r="D50" s="479"/>
      <c r="E50" s="479"/>
    </row>
    <row r="51" spans="2:5" ht="16.2" x14ac:dyDescent="0.2">
      <c r="B51" s="479"/>
      <c r="C51" s="479"/>
      <c r="D51" s="479"/>
      <c r="E51" s="479"/>
    </row>
    <row r="52" spans="2:5" ht="16.2" x14ac:dyDescent="0.2">
      <c r="B52" s="479"/>
      <c r="C52" s="479"/>
      <c r="D52" s="479"/>
      <c r="E52" s="479"/>
    </row>
    <row r="53" spans="2:5" ht="16.2" x14ac:dyDescent="0.2">
      <c r="B53" s="479"/>
      <c r="C53" s="479"/>
      <c r="D53" s="479"/>
      <c r="E53" s="479"/>
    </row>
    <row r="54" spans="2:5" ht="16.2" x14ac:dyDescent="0.2">
      <c r="B54" s="479"/>
      <c r="C54" s="479"/>
      <c r="D54" s="479"/>
      <c r="E54" s="479"/>
    </row>
    <row r="55" spans="2:5" ht="16.2" x14ac:dyDescent="0.2">
      <c r="B55" s="479"/>
      <c r="C55" s="479"/>
      <c r="D55" s="479"/>
      <c r="E55" s="479"/>
    </row>
    <row r="56" spans="2:5" ht="16.2" x14ac:dyDescent="0.2">
      <c r="B56" s="479"/>
      <c r="C56" s="479"/>
      <c r="D56" s="479"/>
      <c r="E56" s="479"/>
    </row>
    <row r="57" spans="2:5" ht="16.2" x14ac:dyDescent="0.2">
      <c r="B57" s="479"/>
      <c r="C57" s="479"/>
      <c r="D57" s="479"/>
      <c r="E57" s="479"/>
    </row>
    <row r="58" spans="2:5" ht="16.2" x14ac:dyDescent="0.2">
      <c r="B58" s="479"/>
      <c r="C58" s="479"/>
      <c r="D58" s="479"/>
      <c r="E58" s="479"/>
    </row>
    <row r="59" spans="2:5" ht="16.2" x14ac:dyDescent="0.2">
      <c r="B59" s="479"/>
      <c r="C59" s="479"/>
      <c r="D59" s="479"/>
      <c r="E59" s="479"/>
    </row>
    <row r="60" spans="2:5" ht="16.2" x14ac:dyDescent="0.2">
      <c r="B60" s="479"/>
      <c r="C60" s="479"/>
      <c r="D60" s="479"/>
      <c r="E60" s="479"/>
    </row>
    <row r="61" spans="2:5" ht="16.2" x14ac:dyDescent="0.2">
      <c r="B61" s="479"/>
      <c r="C61" s="479"/>
      <c r="D61" s="479"/>
      <c r="E61" s="479"/>
    </row>
    <row r="62" spans="2:5" ht="16.2" x14ac:dyDescent="0.2">
      <c r="B62" s="479"/>
      <c r="C62" s="479"/>
      <c r="D62" s="479"/>
      <c r="E62" s="479"/>
    </row>
    <row r="63" spans="2:5" ht="16.2" x14ac:dyDescent="0.2">
      <c r="B63" s="479"/>
      <c r="C63" s="479"/>
      <c r="D63" s="479"/>
      <c r="E63" s="479"/>
    </row>
    <row r="64" spans="2:5" ht="16.2" x14ac:dyDescent="0.2">
      <c r="B64" s="479"/>
      <c r="C64" s="479"/>
      <c r="D64" s="479"/>
      <c r="E64" s="479"/>
    </row>
    <row r="65" spans="2:5" ht="16.2" x14ac:dyDescent="0.2">
      <c r="B65" s="479"/>
      <c r="C65" s="479"/>
      <c r="D65" s="479"/>
      <c r="E65" s="479"/>
    </row>
    <row r="66" spans="2:5" ht="16.2" x14ac:dyDescent="0.2">
      <c r="B66" s="479"/>
      <c r="C66" s="479"/>
      <c r="D66" s="479"/>
      <c r="E66" s="479"/>
    </row>
    <row r="67" spans="2:5" ht="16.2" x14ac:dyDescent="0.2">
      <c r="B67" s="479"/>
      <c r="C67" s="479"/>
      <c r="D67" s="479"/>
      <c r="E67" s="479"/>
    </row>
    <row r="68" spans="2:5" ht="16.2" x14ac:dyDescent="0.2">
      <c r="B68" s="479"/>
      <c r="C68" s="479"/>
      <c r="D68" s="479"/>
      <c r="E68" s="479"/>
    </row>
    <row r="69" spans="2:5" ht="16.2" x14ac:dyDescent="0.2">
      <c r="B69" s="479"/>
      <c r="C69" s="479"/>
      <c r="D69" s="479"/>
      <c r="E69" s="479"/>
    </row>
    <row r="70" spans="2:5" ht="16.2" x14ac:dyDescent="0.2">
      <c r="B70" s="479"/>
      <c r="C70" s="479"/>
      <c r="D70" s="479"/>
      <c r="E70" s="479"/>
    </row>
    <row r="71" spans="2:5" ht="16.2" x14ac:dyDescent="0.2">
      <c r="B71" s="479"/>
      <c r="C71" s="479"/>
      <c r="D71" s="479"/>
      <c r="E71" s="479"/>
    </row>
    <row r="72" spans="2:5" ht="16.2" x14ac:dyDescent="0.2">
      <c r="B72" s="479"/>
      <c r="C72" s="479"/>
      <c r="D72" s="479"/>
      <c r="E72" s="479"/>
    </row>
    <row r="73" spans="2:5" ht="16.2" x14ac:dyDescent="0.2">
      <c r="B73" s="479"/>
      <c r="C73" s="479"/>
      <c r="D73" s="479"/>
      <c r="E73" s="479"/>
    </row>
    <row r="74" spans="2:5" ht="16.2" x14ac:dyDescent="0.2">
      <c r="B74" s="479"/>
      <c r="C74" s="479"/>
      <c r="D74" s="479"/>
      <c r="E74" s="479"/>
    </row>
    <row r="75" spans="2:5" ht="16.2" x14ac:dyDescent="0.2">
      <c r="B75" s="479"/>
      <c r="C75" s="479"/>
      <c r="D75" s="479"/>
      <c r="E75" s="479"/>
    </row>
    <row r="76" spans="2:5" ht="16.2" x14ac:dyDescent="0.2">
      <c r="B76" s="479"/>
      <c r="C76" s="479"/>
      <c r="D76" s="479"/>
      <c r="E76" s="479"/>
    </row>
    <row r="77" spans="2:5" ht="16.2" x14ac:dyDescent="0.2">
      <c r="B77" s="479"/>
      <c r="C77" s="479"/>
      <c r="D77" s="479"/>
      <c r="E77" s="479"/>
    </row>
    <row r="78" spans="2:5" ht="16.2" x14ac:dyDescent="0.2">
      <c r="B78" s="479"/>
      <c r="C78" s="479"/>
      <c r="D78" s="479"/>
      <c r="E78" s="479"/>
    </row>
    <row r="79" spans="2:5" ht="16.2" x14ac:dyDescent="0.2">
      <c r="B79" s="479"/>
      <c r="C79" s="479"/>
      <c r="D79" s="479"/>
      <c r="E79" s="479"/>
    </row>
    <row r="80" spans="2:5" ht="16.2" x14ac:dyDescent="0.2">
      <c r="B80" s="479"/>
      <c r="C80" s="479"/>
      <c r="D80" s="479"/>
      <c r="E80" s="479"/>
    </row>
    <row r="81" spans="2:5" ht="16.2" x14ac:dyDescent="0.2">
      <c r="B81" s="479"/>
      <c r="C81" s="479"/>
      <c r="D81" s="479"/>
      <c r="E81" s="479"/>
    </row>
    <row r="82" spans="2:5" ht="16.2" x14ac:dyDescent="0.2">
      <c r="B82" s="479"/>
      <c r="C82" s="479"/>
      <c r="D82" s="479"/>
      <c r="E82" s="479"/>
    </row>
    <row r="83" spans="2:5" ht="16.2" x14ac:dyDescent="0.2">
      <c r="B83" s="479"/>
      <c r="C83" s="479"/>
      <c r="D83" s="479"/>
      <c r="E83" s="479"/>
    </row>
    <row r="84" spans="2:5" ht="16.2" x14ac:dyDescent="0.2">
      <c r="B84" s="479"/>
      <c r="C84" s="479"/>
      <c r="D84" s="479"/>
      <c r="E84" s="479"/>
    </row>
    <row r="85" spans="2:5" ht="16.2" x14ac:dyDescent="0.2">
      <c r="B85" s="479"/>
      <c r="C85" s="479"/>
      <c r="D85" s="479"/>
      <c r="E85" s="479"/>
    </row>
    <row r="86" spans="2:5" ht="16.2" x14ac:dyDescent="0.2">
      <c r="B86" s="479"/>
      <c r="C86" s="479"/>
      <c r="D86" s="479"/>
      <c r="E86" s="479"/>
    </row>
    <row r="87" spans="2:5" ht="16.2" x14ac:dyDescent="0.2">
      <c r="B87" s="479"/>
      <c r="C87" s="479"/>
      <c r="D87" s="479"/>
      <c r="E87" s="479"/>
    </row>
    <row r="88" spans="2:5" ht="16.2" x14ac:dyDescent="0.2">
      <c r="B88" s="479"/>
      <c r="C88" s="479"/>
      <c r="D88" s="479"/>
      <c r="E88" s="479"/>
    </row>
    <row r="89" spans="2:5" ht="16.2" x14ac:dyDescent="0.2">
      <c r="B89" s="479"/>
      <c r="C89" s="479"/>
      <c r="D89" s="479"/>
      <c r="E89" s="479"/>
    </row>
    <row r="90" spans="2:5" ht="16.2" x14ac:dyDescent="0.2">
      <c r="B90" s="479"/>
      <c r="C90" s="479"/>
      <c r="D90" s="479"/>
      <c r="E90" s="479"/>
    </row>
    <row r="91" spans="2:5" ht="16.2" x14ac:dyDescent="0.2">
      <c r="B91" s="479"/>
      <c r="C91" s="479"/>
      <c r="D91" s="479"/>
      <c r="E91" s="479"/>
    </row>
    <row r="92" spans="2:5" ht="16.2" x14ac:dyDescent="0.2">
      <c r="B92" s="479"/>
      <c r="C92" s="479"/>
      <c r="D92" s="479"/>
      <c r="E92" s="479"/>
    </row>
    <row r="93" spans="2:5" ht="16.2" x14ac:dyDescent="0.2">
      <c r="B93" s="479"/>
      <c r="C93" s="479"/>
      <c r="D93" s="479"/>
      <c r="E93" s="479"/>
    </row>
    <row r="94" spans="2:5" ht="16.2" x14ac:dyDescent="0.2">
      <c r="B94" s="479"/>
      <c r="C94" s="479"/>
      <c r="D94" s="479"/>
      <c r="E94" s="479"/>
    </row>
    <row r="95" spans="2:5" ht="16.2" x14ac:dyDescent="0.2">
      <c r="B95" s="479"/>
      <c r="C95" s="479"/>
      <c r="D95" s="479"/>
      <c r="E95" s="479"/>
    </row>
    <row r="96" spans="2:5" ht="16.2" x14ac:dyDescent="0.2">
      <c r="B96" s="479"/>
      <c r="C96" s="479"/>
      <c r="D96" s="479"/>
      <c r="E96" s="479"/>
    </row>
    <row r="97" spans="2:5" ht="16.2" x14ac:dyDescent="0.2">
      <c r="B97" s="479"/>
      <c r="C97" s="479"/>
      <c r="D97" s="479"/>
      <c r="E97" s="479"/>
    </row>
    <row r="98" spans="2:5" ht="16.2" x14ac:dyDescent="0.2">
      <c r="B98" s="479"/>
      <c r="C98" s="479"/>
      <c r="D98" s="479"/>
      <c r="E98" s="479"/>
    </row>
    <row r="99" spans="2:5" ht="16.2" x14ac:dyDescent="0.2">
      <c r="B99" s="479"/>
      <c r="C99" s="479"/>
      <c r="D99" s="479"/>
      <c r="E99" s="479"/>
    </row>
    <row r="100" spans="2:5" ht="16.2" x14ac:dyDescent="0.2">
      <c r="B100" s="479"/>
      <c r="C100" s="479"/>
      <c r="D100" s="479"/>
      <c r="E100" s="479"/>
    </row>
    <row r="101" spans="2:5" ht="16.2" x14ac:dyDescent="0.2">
      <c r="B101" s="479"/>
      <c r="C101" s="479"/>
      <c r="D101" s="479"/>
      <c r="E101" s="479"/>
    </row>
    <row r="102" spans="2:5" ht="16.2" x14ac:dyDescent="0.2">
      <c r="B102" s="479"/>
      <c r="C102" s="479"/>
      <c r="D102" s="479"/>
      <c r="E102" s="479"/>
    </row>
    <row r="103" spans="2:5" ht="16.2" x14ac:dyDescent="0.2">
      <c r="B103" s="479"/>
      <c r="C103" s="479"/>
      <c r="D103" s="479"/>
      <c r="E103" s="479"/>
    </row>
    <row r="104" spans="2:5" ht="16.2" x14ac:dyDescent="0.2">
      <c r="B104" s="479"/>
      <c r="C104" s="479"/>
      <c r="D104" s="479"/>
      <c r="E104" s="479"/>
    </row>
    <row r="105" spans="2:5" ht="16.2" x14ac:dyDescent="0.2">
      <c r="B105" s="479"/>
      <c r="C105" s="479"/>
      <c r="D105" s="479"/>
      <c r="E105" s="479"/>
    </row>
    <row r="106" spans="2:5" ht="16.2" x14ac:dyDescent="0.2">
      <c r="B106" s="479"/>
      <c r="C106" s="479"/>
      <c r="D106" s="479"/>
      <c r="E106" s="479"/>
    </row>
    <row r="107" spans="2:5" ht="16.2" x14ac:dyDescent="0.2">
      <c r="B107" s="479"/>
      <c r="C107" s="479"/>
      <c r="D107" s="479"/>
      <c r="E107" s="479"/>
    </row>
    <row r="108" spans="2:5" ht="16.2" x14ac:dyDescent="0.2">
      <c r="B108" s="479"/>
      <c r="C108" s="479"/>
      <c r="D108" s="479"/>
      <c r="E108" s="479"/>
    </row>
    <row r="109" spans="2:5" ht="16.2" x14ac:dyDescent="0.2">
      <c r="B109" s="479"/>
      <c r="C109" s="479"/>
      <c r="D109" s="479"/>
      <c r="E109" s="479"/>
    </row>
    <row r="110" spans="2:5" ht="16.2" x14ac:dyDescent="0.2">
      <c r="B110" s="479"/>
      <c r="C110" s="479"/>
      <c r="D110" s="479"/>
      <c r="E110" s="479"/>
    </row>
    <row r="111" spans="2:5" ht="16.2" x14ac:dyDescent="0.2">
      <c r="B111" s="479"/>
      <c r="C111" s="479"/>
      <c r="D111" s="479"/>
      <c r="E111" s="479"/>
    </row>
    <row r="112" spans="2:5" ht="16.2" x14ac:dyDescent="0.2">
      <c r="B112" s="479"/>
      <c r="C112" s="479"/>
      <c r="D112" s="479"/>
      <c r="E112" s="479"/>
    </row>
    <row r="113" spans="2:5" ht="16.2" x14ac:dyDescent="0.2">
      <c r="B113" s="479"/>
      <c r="C113" s="479"/>
      <c r="D113" s="479"/>
      <c r="E113" s="479"/>
    </row>
    <row r="114" spans="2:5" ht="16.2" x14ac:dyDescent="0.2">
      <c r="B114" s="479"/>
      <c r="C114" s="479"/>
      <c r="D114" s="479"/>
      <c r="E114" s="479"/>
    </row>
    <row r="115" spans="2:5" ht="16.2" x14ac:dyDescent="0.2">
      <c r="B115" s="479"/>
      <c r="C115" s="479"/>
      <c r="D115" s="479"/>
      <c r="E115" s="479"/>
    </row>
    <row r="116" spans="2:5" ht="16.2" x14ac:dyDescent="0.2">
      <c r="B116" s="479"/>
      <c r="C116" s="479"/>
      <c r="D116" s="479"/>
      <c r="E116" s="479"/>
    </row>
    <row r="117" spans="2:5" ht="16.2" x14ac:dyDescent="0.2">
      <c r="B117" s="479"/>
      <c r="C117" s="479"/>
      <c r="D117" s="479"/>
      <c r="E117" s="479"/>
    </row>
    <row r="118" spans="2:5" ht="16.2" x14ac:dyDescent="0.2">
      <c r="B118" s="479"/>
      <c r="C118" s="479"/>
      <c r="D118" s="479"/>
      <c r="E118" s="479"/>
    </row>
    <row r="119" spans="2:5" ht="16.2" x14ac:dyDescent="0.2">
      <c r="B119" s="479"/>
      <c r="C119" s="479"/>
      <c r="D119" s="479"/>
      <c r="E119" s="479"/>
    </row>
    <row r="120" spans="2:5" ht="16.2" x14ac:dyDescent="0.2">
      <c r="B120" s="479"/>
      <c r="C120" s="479"/>
      <c r="D120" s="479"/>
      <c r="E120" s="479"/>
    </row>
    <row r="121" spans="2:5" ht="16.2" x14ac:dyDescent="0.2">
      <c r="B121" s="479"/>
      <c r="C121" s="479"/>
      <c r="D121" s="479"/>
      <c r="E121" s="479"/>
    </row>
    <row r="122" spans="2:5" ht="16.2" x14ac:dyDescent="0.2">
      <c r="B122" s="479"/>
      <c r="C122" s="479"/>
      <c r="D122" s="479"/>
      <c r="E122" s="479"/>
    </row>
    <row r="123" spans="2:5" ht="16.2" x14ac:dyDescent="0.2">
      <c r="B123" s="479"/>
      <c r="C123" s="479"/>
      <c r="D123" s="479"/>
      <c r="E123" s="479"/>
    </row>
    <row r="124" spans="2:5" ht="16.2" x14ac:dyDescent="0.2">
      <c r="B124" s="479"/>
      <c r="C124" s="479"/>
      <c r="D124" s="479"/>
      <c r="E124" s="479"/>
    </row>
    <row r="125" spans="2:5" ht="16.2" x14ac:dyDescent="0.2">
      <c r="B125" s="479"/>
      <c r="C125" s="479"/>
      <c r="D125" s="479"/>
      <c r="E125" s="479"/>
    </row>
    <row r="126" spans="2:5" ht="16.2" x14ac:dyDescent="0.2">
      <c r="B126" s="479"/>
      <c r="C126" s="479"/>
      <c r="D126" s="479"/>
      <c r="E126" s="479"/>
    </row>
    <row r="127" spans="2:5" ht="16.2" x14ac:dyDescent="0.2">
      <c r="B127" s="479"/>
      <c r="C127" s="479"/>
      <c r="D127" s="479"/>
      <c r="E127" s="479"/>
    </row>
    <row r="128" spans="2:5" ht="16.2" x14ac:dyDescent="0.2">
      <c r="B128" s="479"/>
      <c r="C128" s="479"/>
      <c r="D128" s="479"/>
      <c r="E128" s="479"/>
    </row>
    <row r="129" spans="2:5" ht="16.2" x14ac:dyDescent="0.2">
      <c r="B129" s="479"/>
      <c r="C129" s="479"/>
      <c r="D129" s="479"/>
      <c r="E129" s="479"/>
    </row>
    <row r="130" spans="2:5" ht="16.2" x14ac:dyDescent="0.2">
      <c r="B130" s="479"/>
      <c r="C130" s="479"/>
      <c r="D130" s="479"/>
      <c r="E130" s="479"/>
    </row>
    <row r="131" spans="2:5" ht="16.2" x14ac:dyDescent="0.2">
      <c r="B131" s="479"/>
      <c r="C131" s="479"/>
      <c r="D131" s="479"/>
      <c r="E131" s="479"/>
    </row>
    <row r="132" spans="2:5" ht="16.2" x14ac:dyDescent="0.2">
      <c r="B132" s="479"/>
      <c r="C132" s="479"/>
      <c r="D132" s="479"/>
      <c r="E132" s="479"/>
    </row>
    <row r="133" spans="2:5" ht="16.2" x14ac:dyDescent="0.2">
      <c r="B133" s="479"/>
      <c r="C133" s="479"/>
      <c r="D133" s="479"/>
      <c r="E133" s="479"/>
    </row>
    <row r="134" spans="2:5" ht="16.2" x14ac:dyDescent="0.2">
      <c r="B134" s="479"/>
      <c r="C134" s="479"/>
      <c r="D134" s="479"/>
      <c r="E134" s="479"/>
    </row>
    <row r="135" spans="2:5" ht="16.2" x14ac:dyDescent="0.2">
      <c r="B135" s="479"/>
      <c r="C135" s="479"/>
      <c r="D135" s="479"/>
      <c r="E135" s="479"/>
    </row>
    <row r="136" spans="2:5" ht="16.2" x14ac:dyDescent="0.2">
      <c r="B136" s="479"/>
      <c r="C136" s="479"/>
      <c r="D136" s="479"/>
      <c r="E136" s="479"/>
    </row>
    <row r="137" spans="2:5" ht="16.2" x14ac:dyDescent="0.2">
      <c r="B137" s="479"/>
      <c r="C137" s="479"/>
      <c r="D137" s="479"/>
      <c r="E137" s="479"/>
    </row>
    <row r="138" spans="2:5" ht="16.2" x14ac:dyDescent="0.2">
      <c r="B138" s="479"/>
      <c r="C138" s="479"/>
      <c r="D138" s="479"/>
      <c r="E138" s="479"/>
    </row>
    <row r="139" spans="2:5" ht="16.2" x14ac:dyDescent="0.2">
      <c r="B139" s="479"/>
      <c r="C139" s="479"/>
      <c r="D139" s="479"/>
      <c r="E139" s="479"/>
    </row>
    <row r="140" spans="2:5" ht="16.2" x14ac:dyDescent="0.2">
      <c r="B140" s="479"/>
      <c r="C140" s="479"/>
      <c r="D140" s="479"/>
      <c r="E140" s="479"/>
    </row>
    <row r="141" spans="2:5" ht="16.2" x14ac:dyDescent="0.2">
      <c r="B141" s="479"/>
      <c r="C141" s="479"/>
      <c r="D141" s="479"/>
      <c r="E141" s="479"/>
    </row>
    <row r="142" spans="2:5" ht="16.2" x14ac:dyDescent="0.2">
      <c r="B142" s="479"/>
      <c r="C142" s="479"/>
      <c r="D142" s="479"/>
      <c r="E142" s="479"/>
    </row>
    <row r="143" spans="2:5" ht="16.2" x14ac:dyDescent="0.2">
      <c r="B143" s="479"/>
      <c r="C143" s="479"/>
      <c r="D143" s="479"/>
      <c r="E143" s="479"/>
    </row>
    <row r="144" spans="2:5" ht="16.2" x14ac:dyDescent="0.2">
      <c r="B144" s="479"/>
      <c r="C144" s="479"/>
      <c r="D144" s="479"/>
      <c r="E144" s="479"/>
    </row>
    <row r="145" spans="2:5" ht="16.2" x14ac:dyDescent="0.2">
      <c r="B145" s="479"/>
      <c r="C145" s="479"/>
      <c r="D145" s="479"/>
      <c r="E145" s="479"/>
    </row>
    <row r="146" spans="2:5" ht="16.2" x14ac:dyDescent="0.2">
      <c r="B146" s="479"/>
      <c r="C146" s="479"/>
      <c r="D146" s="479"/>
      <c r="E146" s="479"/>
    </row>
    <row r="147" spans="2:5" ht="16.2" x14ac:dyDescent="0.2">
      <c r="B147" s="479"/>
      <c r="C147" s="479"/>
      <c r="D147" s="479"/>
      <c r="E147" s="479"/>
    </row>
    <row r="148" spans="2:5" ht="16.2" x14ac:dyDescent="0.2">
      <c r="B148" s="479"/>
      <c r="C148" s="479"/>
      <c r="D148" s="479"/>
      <c r="E148" s="479"/>
    </row>
    <row r="149" spans="2:5" ht="16.2" x14ac:dyDescent="0.2">
      <c r="B149" s="479"/>
      <c r="C149" s="479"/>
      <c r="D149" s="479"/>
      <c r="E149" s="479"/>
    </row>
    <row r="150" spans="2:5" ht="16.2" x14ac:dyDescent="0.2">
      <c r="B150" s="479"/>
      <c r="C150" s="479"/>
      <c r="D150" s="479"/>
      <c r="E150" s="479"/>
    </row>
    <row r="151" spans="2:5" ht="16.2" x14ac:dyDescent="0.2">
      <c r="B151" s="479"/>
      <c r="C151" s="479"/>
      <c r="D151" s="479"/>
      <c r="E151" s="479"/>
    </row>
    <row r="152" spans="2:5" ht="16.2" x14ac:dyDescent="0.2">
      <c r="B152" s="479"/>
      <c r="C152" s="479"/>
      <c r="D152" s="479"/>
      <c r="E152" s="479"/>
    </row>
    <row r="153" spans="2:5" ht="16.2" x14ac:dyDescent="0.2">
      <c r="B153" s="479"/>
      <c r="C153" s="479"/>
      <c r="D153" s="479"/>
      <c r="E153" s="479"/>
    </row>
    <row r="154" spans="2:5" ht="16.2" x14ac:dyDescent="0.2">
      <c r="B154" s="479"/>
      <c r="C154" s="479"/>
      <c r="D154" s="479"/>
      <c r="E154" s="479"/>
    </row>
    <row r="155" spans="2:5" ht="16.2" x14ac:dyDescent="0.2">
      <c r="B155" s="479"/>
      <c r="C155" s="479"/>
      <c r="D155" s="479"/>
      <c r="E155" s="479"/>
    </row>
    <row r="156" spans="2:5" ht="16.2" x14ac:dyDescent="0.2">
      <c r="B156" s="479"/>
      <c r="C156" s="479"/>
      <c r="D156" s="479"/>
      <c r="E156" s="479"/>
    </row>
    <row r="157" spans="2:5" ht="16.2" x14ac:dyDescent="0.2">
      <c r="B157" s="479"/>
      <c r="C157" s="479"/>
      <c r="D157" s="479"/>
      <c r="E157" s="479"/>
    </row>
    <row r="158" spans="2:5" ht="16.2" x14ac:dyDescent="0.2">
      <c r="B158" s="479"/>
      <c r="C158" s="479"/>
      <c r="D158" s="479"/>
      <c r="E158" s="479"/>
    </row>
    <row r="159" spans="2:5" ht="16.2" x14ac:dyDescent="0.2">
      <c r="B159" s="479"/>
      <c r="C159" s="479"/>
      <c r="D159" s="479"/>
      <c r="E159" s="479"/>
    </row>
    <row r="160" spans="2:5" ht="16.2" x14ac:dyDescent="0.2">
      <c r="B160" s="479"/>
      <c r="C160" s="479"/>
      <c r="D160" s="479"/>
      <c r="E160" s="479"/>
    </row>
    <row r="161" spans="2:5" ht="16.2" x14ac:dyDescent="0.2">
      <c r="B161" s="479"/>
      <c r="C161" s="479"/>
      <c r="D161" s="479"/>
      <c r="E161" s="479"/>
    </row>
    <row r="162" spans="2:5" ht="16.2" x14ac:dyDescent="0.2">
      <c r="B162" s="479"/>
      <c r="C162" s="479"/>
      <c r="D162" s="479"/>
      <c r="E162" s="479"/>
    </row>
    <row r="163" spans="2:5" ht="16.2" x14ac:dyDescent="0.2">
      <c r="B163" s="479"/>
      <c r="C163" s="479"/>
      <c r="D163" s="479"/>
      <c r="E163" s="479"/>
    </row>
    <row r="164" spans="2:5" ht="16.2" x14ac:dyDescent="0.2">
      <c r="B164" s="479"/>
      <c r="C164" s="479"/>
      <c r="D164" s="479"/>
      <c r="E164" s="479"/>
    </row>
    <row r="165" spans="2:5" ht="16.2" x14ac:dyDescent="0.2">
      <c r="B165" s="479"/>
      <c r="C165" s="479"/>
      <c r="D165" s="479"/>
      <c r="E165" s="479"/>
    </row>
    <row r="166" spans="2:5" ht="16.2" x14ac:dyDescent="0.2">
      <c r="B166" s="479"/>
      <c r="C166" s="479"/>
      <c r="D166" s="479"/>
      <c r="E166" s="479"/>
    </row>
    <row r="167" spans="2:5" ht="16.2" x14ac:dyDescent="0.2">
      <c r="B167" s="479"/>
      <c r="C167" s="479"/>
      <c r="D167" s="479"/>
      <c r="E167" s="479"/>
    </row>
    <row r="168" spans="2:5" ht="16.2" x14ac:dyDescent="0.2">
      <c r="B168" s="479"/>
      <c r="C168" s="479"/>
      <c r="D168" s="479"/>
      <c r="E168" s="479"/>
    </row>
    <row r="169" spans="2:5" ht="16.2" x14ac:dyDescent="0.2">
      <c r="B169" s="479"/>
      <c r="C169" s="479"/>
      <c r="D169" s="479"/>
      <c r="E169" s="479"/>
    </row>
    <row r="170" spans="2:5" ht="16.2" x14ac:dyDescent="0.2">
      <c r="B170" s="479"/>
      <c r="C170" s="479"/>
      <c r="D170" s="479"/>
      <c r="E170" s="479"/>
    </row>
    <row r="171" spans="2:5" ht="16.2" x14ac:dyDescent="0.2">
      <c r="B171" s="479"/>
      <c r="C171" s="479"/>
      <c r="D171" s="479"/>
      <c r="E171" s="479"/>
    </row>
    <row r="172" spans="2:5" ht="16.2" x14ac:dyDescent="0.2">
      <c r="B172" s="479"/>
      <c r="C172" s="479"/>
      <c r="D172" s="479"/>
      <c r="E172" s="479"/>
    </row>
    <row r="173" spans="2:5" ht="16.2" x14ac:dyDescent="0.2">
      <c r="B173" s="479"/>
      <c r="C173" s="479"/>
      <c r="D173" s="479"/>
      <c r="E173" s="479"/>
    </row>
    <row r="174" spans="2:5" ht="16.2" x14ac:dyDescent="0.2">
      <c r="B174" s="479"/>
      <c r="C174" s="479"/>
      <c r="D174" s="479"/>
      <c r="E174" s="479"/>
    </row>
    <row r="175" spans="2:5" ht="16.2" x14ac:dyDescent="0.2">
      <c r="B175" s="479"/>
      <c r="C175" s="479"/>
      <c r="D175" s="479"/>
      <c r="E175" s="479"/>
    </row>
    <row r="176" spans="2:5" ht="16.2" x14ac:dyDescent="0.2">
      <c r="B176" s="479"/>
      <c r="C176" s="479"/>
      <c r="D176" s="479"/>
      <c r="E176" s="479"/>
    </row>
    <row r="177" spans="2:5" ht="16.2" x14ac:dyDescent="0.2">
      <c r="B177" s="479"/>
      <c r="C177" s="479"/>
      <c r="D177" s="479"/>
      <c r="E177" s="479"/>
    </row>
    <row r="178" spans="2:5" ht="16.2" x14ac:dyDescent="0.2">
      <c r="B178" s="479"/>
      <c r="C178" s="479"/>
      <c r="D178" s="479"/>
      <c r="E178" s="479"/>
    </row>
    <row r="179" spans="2:5" ht="16.2" x14ac:dyDescent="0.2">
      <c r="B179" s="479"/>
      <c r="C179" s="479"/>
      <c r="D179" s="479"/>
      <c r="E179" s="479"/>
    </row>
    <row r="180" spans="2:5" ht="16.2" x14ac:dyDescent="0.2">
      <c r="B180" s="479"/>
      <c r="C180" s="479"/>
      <c r="D180" s="479"/>
      <c r="E180" s="479"/>
    </row>
    <row r="181" spans="2:5" ht="16.2" x14ac:dyDescent="0.2">
      <c r="B181" s="479"/>
      <c r="C181" s="479"/>
      <c r="D181" s="479"/>
      <c r="E181" s="479"/>
    </row>
    <row r="182" spans="2:5" ht="16.2" x14ac:dyDescent="0.2">
      <c r="B182" s="479"/>
      <c r="C182" s="479"/>
      <c r="D182" s="479"/>
      <c r="E182" s="479"/>
    </row>
    <row r="183" spans="2:5" ht="16.2" x14ac:dyDescent="0.2">
      <c r="B183" s="479"/>
      <c r="C183" s="479"/>
      <c r="D183" s="479"/>
      <c r="E183" s="479"/>
    </row>
    <row r="184" spans="2:5" ht="16.2" x14ac:dyDescent="0.2">
      <c r="B184" s="479"/>
      <c r="C184" s="479"/>
      <c r="D184" s="479"/>
      <c r="E184" s="479"/>
    </row>
    <row r="185" spans="2:5" ht="16.2" x14ac:dyDescent="0.2">
      <c r="B185" s="479"/>
      <c r="C185" s="479"/>
      <c r="D185" s="479"/>
      <c r="E185" s="479"/>
    </row>
    <row r="186" spans="2:5" ht="16.2" x14ac:dyDescent="0.2">
      <c r="B186" s="479"/>
      <c r="C186" s="479"/>
      <c r="D186" s="479"/>
      <c r="E186" s="479"/>
    </row>
    <row r="187" spans="2:5" ht="16.2" x14ac:dyDescent="0.2">
      <c r="B187" s="479"/>
      <c r="C187" s="479"/>
      <c r="D187" s="479"/>
      <c r="E187" s="479"/>
    </row>
    <row r="188" spans="2:5" ht="16.2" x14ac:dyDescent="0.2">
      <c r="B188" s="479"/>
      <c r="C188" s="479"/>
      <c r="D188" s="479"/>
      <c r="E188" s="479"/>
    </row>
    <row r="189" spans="2:5" ht="16.2" x14ac:dyDescent="0.2">
      <c r="B189" s="479"/>
      <c r="C189" s="479"/>
      <c r="D189" s="479"/>
      <c r="E189" s="479"/>
    </row>
    <row r="190" spans="2:5" ht="16.2" x14ac:dyDescent="0.2">
      <c r="B190" s="479"/>
      <c r="C190" s="479"/>
      <c r="D190" s="479"/>
      <c r="E190" s="479"/>
    </row>
    <row r="191" spans="2:5" ht="16.2" x14ac:dyDescent="0.2">
      <c r="B191" s="479"/>
      <c r="C191" s="479"/>
      <c r="D191" s="479"/>
      <c r="E191" s="479"/>
    </row>
    <row r="192" spans="2:5" ht="16.2" x14ac:dyDescent="0.2">
      <c r="B192" s="479"/>
      <c r="C192" s="479"/>
      <c r="D192" s="479"/>
      <c r="E192" s="479"/>
    </row>
    <row r="193" spans="2:5" ht="16.2" x14ac:dyDescent="0.2">
      <c r="B193" s="479"/>
      <c r="C193" s="479"/>
      <c r="D193" s="479"/>
      <c r="E193" s="479"/>
    </row>
    <row r="194" spans="2:5" ht="16.2" x14ac:dyDescent="0.2">
      <c r="B194" s="479"/>
      <c r="C194" s="479"/>
      <c r="D194" s="479"/>
      <c r="E194" s="479"/>
    </row>
    <row r="195" spans="2:5" ht="16.2" x14ac:dyDescent="0.2">
      <c r="B195" s="479"/>
      <c r="C195" s="479"/>
      <c r="D195" s="479"/>
      <c r="E195" s="479"/>
    </row>
    <row r="196" spans="2:5" ht="16.2" x14ac:dyDescent="0.2">
      <c r="B196" s="479"/>
      <c r="C196" s="479"/>
      <c r="D196" s="479"/>
      <c r="E196" s="479"/>
    </row>
    <row r="197" spans="2:5" ht="16.2" x14ac:dyDescent="0.2">
      <c r="B197" s="479"/>
      <c r="C197" s="479"/>
      <c r="D197" s="479"/>
      <c r="E197" s="479"/>
    </row>
    <row r="198" spans="2:5" ht="16.2" x14ac:dyDescent="0.2">
      <c r="B198" s="479"/>
      <c r="C198" s="479"/>
      <c r="D198" s="479"/>
      <c r="E198" s="479"/>
    </row>
    <row r="199" spans="2:5" ht="16.2" x14ac:dyDescent="0.2">
      <c r="B199" s="479"/>
      <c r="C199" s="479"/>
      <c r="D199" s="479"/>
      <c r="E199" s="479"/>
    </row>
    <row r="200" spans="2:5" ht="16.2" x14ac:dyDescent="0.2">
      <c r="B200" s="479"/>
      <c r="C200" s="479"/>
      <c r="D200" s="479"/>
      <c r="E200" s="479"/>
    </row>
    <row r="201" spans="2:5" ht="16.2" x14ac:dyDescent="0.2">
      <c r="B201" s="479"/>
      <c r="C201" s="479"/>
      <c r="D201" s="479"/>
      <c r="E201" s="479"/>
    </row>
    <row r="202" spans="2:5" ht="16.2" x14ac:dyDescent="0.2">
      <c r="B202" s="479"/>
      <c r="C202" s="479"/>
      <c r="D202" s="479"/>
      <c r="E202" s="479"/>
    </row>
    <row r="203" spans="2:5" ht="16.2" x14ac:dyDescent="0.2">
      <c r="B203" s="479"/>
      <c r="C203" s="479"/>
      <c r="D203" s="479"/>
      <c r="E203" s="479"/>
    </row>
  </sheetData>
  <mergeCells count="1">
    <mergeCell ref="H4:O4"/>
  </mergeCells>
  <phoneticPr fontId="19"/>
  <printOptions horizontalCentered="1" verticalCentered="1"/>
  <pageMargins left="0.19685039370078741" right="0.19685039370078741" top="0.19685039370078741" bottom="0.19685039370078741" header="0.51181102362204722" footer="0.51181102362204722"/>
  <pageSetup paperSize="9" scale="77" orientation="portrait" horizontalDpi="4294967293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13313" r:id="rId4">
          <objectPr defaultSize="0" autoPict="0" r:id="rId5">
            <anchor moveWithCells="1">
              <from>
                <xdr:col>1</xdr:col>
                <xdr:colOff>990600</xdr:colOff>
                <xdr:row>1</xdr:row>
                <xdr:rowOff>228600</xdr:rowOff>
              </from>
              <to>
                <xdr:col>4</xdr:col>
                <xdr:colOff>1417320</xdr:colOff>
                <xdr:row>2</xdr:row>
                <xdr:rowOff>137160</xdr:rowOff>
              </to>
            </anchor>
          </objectPr>
        </oleObject>
      </mc:Choice>
      <mc:Fallback>
        <oleObject progId="Word.Document.8" shapeId="13313" r:id="rId4"/>
      </mc:Fallback>
    </mc:AlternateContent>
  </oleObjec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"/>
  <sheetViews>
    <sheetView workbookViewId="0">
      <selection activeCell="F5" sqref="F5"/>
    </sheetView>
  </sheetViews>
  <sheetFormatPr defaultRowHeight="13.2" x14ac:dyDescent="0.2"/>
  <cols>
    <col min="1" max="1" width="8.88671875" customWidth="1"/>
  </cols>
  <sheetData/>
  <phoneticPr fontId="19"/>
  <pageMargins left="0.75" right="0.75" top="1" bottom="1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B1:BP56"/>
  <sheetViews>
    <sheetView view="pageBreakPreview" topLeftCell="A4" zoomScale="70" zoomScaleNormal="100" zoomScaleSheetLayoutView="70" workbookViewId="0">
      <pane xSplit="2" ySplit="6" topLeftCell="C31" activePane="bottomRight" state="frozen"/>
      <selection activeCell="A4" sqref="A4"/>
      <selection pane="topRight" activeCell="C4" sqref="C4"/>
      <selection pane="bottomLeft" activeCell="A10" sqref="A10"/>
      <selection pane="bottomRight" activeCell="BE10" sqref="BE10:BE14"/>
    </sheetView>
  </sheetViews>
  <sheetFormatPr defaultRowHeight="13.2" x14ac:dyDescent="0.2"/>
  <cols>
    <col min="1" max="1" width="0.77734375" customWidth="1"/>
    <col min="2" max="2" width="18.109375" style="4" customWidth="1"/>
    <col min="3" max="3" width="3.33203125" style="4" customWidth="1"/>
    <col min="4" max="4" width="2.88671875" style="4" customWidth="1"/>
    <col min="5" max="5" width="2.109375" style="4" customWidth="1"/>
    <col min="6" max="6" width="3.33203125" style="4" customWidth="1"/>
    <col min="7" max="7" width="2.109375" style="4" customWidth="1"/>
    <col min="8" max="8" width="3.33203125" style="4" customWidth="1"/>
    <col min="9" max="11" width="3" style="4" customWidth="1"/>
    <col min="12" max="12" width="3.44140625" style="4" customWidth="1"/>
    <col min="13" max="13" width="3" style="4" customWidth="1"/>
    <col min="14" max="14" width="3.33203125" style="4" customWidth="1"/>
    <col min="15" max="15" width="3" customWidth="1"/>
    <col min="16" max="16" width="3.109375" style="4" customWidth="1"/>
    <col min="17" max="17" width="2.6640625" style="4" customWidth="1"/>
    <col min="18" max="18" width="3.77734375" style="4" customWidth="1"/>
    <col min="19" max="19" width="2.109375" style="4" customWidth="1"/>
    <col min="20" max="20" width="3.33203125" style="4" customWidth="1"/>
    <col min="21" max="23" width="3" style="4" customWidth="1"/>
    <col min="24" max="24" width="3.33203125" style="4" customWidth="1"/>
    <col min="25" max="25" width="3" style="4" customWidth="1"/>
    <col min="26" max="26" width="3.77734375" style="4" customWidth="1"/>
    <col min="27" max="27" width="3" style="4" customWidth="1"/>
    <col min="28" max="28" width="3.21875" style="4" customWidth="1"/>
    <col min="29" max="30" width="3.44140625" style="4" customWidth="1"/>
    <col min="31" max="31" width="2.44140625" style="4" customWidth="1"/>
    <col min="32" max="32" width="3.33203125" style="4" customWidth="1"/>
    <col min="33" max="33" width="2.44140625" style="4" customWidth="1"/>
    <col min="34" max="34" width="3.33203125" style="4" customWidth="1"/>
    <col min="35" max="35" width="2.77734375" style="4" customWidth="1"/>
    <col min="36" max="36" width="3.33203125" style="4" customWidth="1"/>
    <col min="37" max="37" width="2.109375" style="4" customWidth="1"/>
    <col min="38" max="38" width="2.88671875" style="4" customWidth="1"/>
    <col min="39" max="39" width="2.6640625" style="4" customWidth="1"/>
    <col min="40" max="42" width="3.33203125" style="4" customWidth="1"/>
    <col min="43" max="43" width="2.33203125" style="4" customWidth="1"/>
    <col min="44" max="44" width="3.33203125" style="4" customWidth="1"/>
    <col min="45" max="45" width="2.88671875" style="4" customWidth="1"/>
    <col min="46" max="46" width="2.6640625" style="4" hidden="1" customWidth="1"/>
    <col min="47" max="47" width="2.6640625" hidden="1" customWidth="1"/>
    <col min="48" max="48" width="3.21875" hidden="1" customWidth="1"/>
    <col min="49" max="49" width="2.109375" hidden="1" customWidth="1"/>
    <col min="50" max="50" width="2.88671875" hidden="1" customWidth="1"/>
    <col min="51" max="51" width="2" hidden="1" customWidth="1"/>
    <col min="52" max="52" width="0.44140625" customWidth="1"/>
    <col min="53" max="53" width="4.109375" customWidth="1"/>
    <col min="54" max="59" width="4.77734375" customWidth="1"/>
    <col min="60" max="60" width="16.44140625" customWidth="1"/>
    <col min="61" max="61" width="8.33203125" customWidth="1"/>
    <col min="62" max="62" width="6.33203125" customWidth="1"/>
    <col min="63" max="63" width="4.88671875" customWidth="1"/>
    <col min="65" max="65" width="10" customWidth="1"/>
    <col min="66" max="66" width="0.44140625" customWidth="1"/>
  </cols>
  <sheetData>
    <row r="1" spans="2:68" ht="21.75" customHeight="1" x14ac:dyDescent="0.2">
      <c r="B1" s="3"/>
      <c r="C1" s="3"/>
      <c r="D1" s="6"/>
      <c r="E1" s="6"/>
      <c r="F1" s="6"/>
      <c r="G1" s="6"/>
      <c r="H1" s="6"/>
      <c r="I1" s="81"/>
      <c r="J1" s="6"/>
      <c r="K1" s="6"/>
      <c r="L1" s="6"/>
      <c r="M1" s="6"/>
      <c r="N1" s="6"/>
      <c r="P1" s="3"/>
      <c r="Q1" s="3"/>
      <c r="T1" s="8"/>
      <c r="U1" s="8"/>
      <c r="V1" s="6"/>
      <c r="W1" s="6"/>
      <c r="X1" s="80"/>
      <c r="Y1" s="6"/>
      <c r="Z1" s="6"/>
      <c r="AA1" s="6"/>
      <c r="AB1" s="3"/>
      <c r="AC1" s="3"/>
      <c r="AD1" s="3"/>
      <c r="AE1" s="3"/>
      <c r="AF1" s="3"/>
      <c r="AG1" s="3"/>
      <c r="AH1" s="6"/>
      <c r="AI1" s="6"/>
      <c r="AJ1" s="6"/>
      <c r="AK1" s="6"/>
      <c r="AL1" s="6"/>
      <c r="AM1" s="6"/>
      <c r="AN1" s="3"/>
      <c r="AO1" s="3"/>
      <c r="AP1" s="3"/>
      <c r="AQ1" s="3"/>
      <c r="AR1" s="3"/>
      <c r="AS1" s="3"/>
      <c r="AT1" s="6"/>
      <c r="AU1" s="6"/>
      <c r="AV1" s="6"/>
      <c r="AW1" s="6"/>
      <c r="AX1" s="6"/>
      <c r="AY1" s="6"/>
      <c r="AZ1" s="6"/>
      <c r="BB1" s="2"/>
      <c r="BC1" s="2"/>
      <c r="BD1" s="2"/>
      <c r="BH1" s="11"/>
      <c r="BI1" s="12"/>
      <c r="BJ1" s="13"/>
      <c r="BK1" s="11"/>
      <c r="BM1" s="2"/>
      <c r="BN1" s="18"/>
      <c r="BO1" s="82" t="s">
        <v>0</v>
      </c>
    </row>
    <row r="2" spans="2:68" ht="21.75" customHeight="1" x14ac:dyDescent="0.2">
      <c r="B2" s="3"/>
      <c r="C2" s="3"/>
      <c r="D2" s="6"/>
      <c r="E2" s="6"/>
      <c r="F2" s="6"/>
      <c r="G2" s="6"/>
      <c r="H2" s="6"/>
      <c r="I2" s="81"/>
      <c r="J2" s="6"/>
      <c r="K2" s="6"/>
      <c r="L2" s="6"/>
      <c r="M2" s="6"/>
      <c r="N2" s="6"/>
      <c r="P2" s="3"/>
      <c r="Q2" s="3"/>
      <c r="T2" s="8"/>
      <c r="U2" s="8"/>
      <c r="V2" s="6"/>
      <c r="W2" s="6"/>
      <c r="X2" s="80"/>
      <c r="Y2" s="6"/>
      <c r="Z2" s="6"/>
      <c r="AA2" s="6"/>
      <c r="AB2" s="3"/>
      <c r="AC2" s="3"/>
      <c r="AD2" s="3"/>
      <c r="AE2" s="3"/>
      <c r="AF2" s="3"/>
      <c r="AG2" s="3"/>
      <c r="AH2" s="6"/>
      <c r="AI2" s="6"/>
      <c r="AJ2" s="6"/>
      <c r="AK2" s="6"/>
      <c r="AL2" s="6"/>
      <c r="AM2" s="6"/>
      <c r="AN2" s="3"/>
      <c r="AO2" s="3"/>
      <c r="AP2" s="3"/>
      <c r="AQ2" s="3"/>
      <c r="AR2" s="3"/>
      <c r="AS2" s="3"/>
      <c r="AT2" s="6"/>
      <c r="AU2" s="6"/>
      <c r="AV2" s="6"/>
      <c r="AW2" s="6"/>
      <c r="AX2" s="6"/>
      <c r="AY2" s="6"/>
      <c r="AZ2" s="6"/>
      <c r="BB2" s="2"/>
      <c r="BC2" s="2"/>
      <c r="BD2" s="2"/>
      <c r="BH2" s="11"/>
      <c r="BI2" s="12"/>
      <c r="BJ2" s="13"/>
      <c r="BK2" s="11"/>
      <c r="BM2" s="2"/>
      <c r="BN2" s="18"/>
      <c r="BO2" s="82"/>
    </row>
    <row r="3" spans="2:68" ht="17.25" customHeight="1" x14ac:dyDescent="0.2">
      <c r="D3" s="83"/>
      <c r="E3" s="83"/>
      <c r="F3" s="83"/>
      <c r="G3" s="83"/>
      <c r="H3" s="83"/>
      <c r="I3" s="81"/>
      <c r="J3" s="6"/>
      <c r="K3" s="6"/>
      <c r="L3" s="6"/>
      <c r="M3" s="6"/>
      <c r="N3" s="6"/>
      <c r="O3" s="6"/>
      <c r="P3" s="3"/>
      <c r="Q3" s="3"/>
      <c r="R3" s="8"/>
      <c r="S3" s="8"/>
      <c r="T3" s="8"/>
      <c r="U3" s="8"/>
      <c r="W3" s="6"/>
      <c r="Y3" s="6"/>
      <c r="AA3" s="6"/>
      <c r="AB3" s="82"/>
      <c r="AC3" s="82"/>
      <c r="AD3" s="82"/>
      <c r="AE3" s="82"/>
      <c r="AF3" s="82"/>
      <c r="AG3" s="82"/>
      <c r="AH3" s="6"/>
      <c r="AI3" s="6"/>
      <c r="AK3" s="83"/>
      <c r="AM3" s="83"/>
      <c r="AN3" s="81"/>
      <c r="AO3" s="81"/>
      <c r="AP3" s="81"/>
      <c r="AQ3" s="82"/>
      <c r="AR3" s="82"/>
      <c r="AS3" s="82"/>
      <c r="AT3" s="6"/>
      <c r="AU3" s="6"/>
      <c r="AV3" s="6"/>
      <c r="AW3" s="6"/>
      <c r="AX3" s="13" t="s">
        <v>84</v>
      </c>
      <c r="BG3" s="13"/>
      <c r="BH3" s="11"/>
      <c r="BI3" s="12"/>
      <c r="BJ3" s="13"/>
      <c r="BK3" s="11"/>
      <c r="BM3" s="2"/>
      <c r="BN3" s="18"/>
      <c r="BP3" s="77"/>
    </row>
    <row r="4" spans="2:68" ht="27" customHeight="1" x14ac:dyDescent="0.2">
      <c r="D4" s="83"/>
      <c r="E4" s="83"/>
      <c r="F4" s="83"/>
      <c r="G4" s="83"/>
      <c r="H4" s="83"/>
      <c r="I4" s="81"/>
      <c r="J4" s="6"/>
      <c r="K4" s="6"/>
      <c r="L4" s="6"/>
      <c r="M4" s="6"/>
      <c r="N4" s="6"/>
      <c r="O4" s="6"/>
      <c r="P4" s="3"/>
      <c r="Q4" s="3"/>
      <c r="R4" s="8"/>
      <c r="S4" s="8"/>
      <c r="T4" s="8"/>
      <c r="U4" s="8"/>
      <c r="W4" s="6"/>
      <c r="Y4" s="6"/>
      <c r="AA4" s="6"/>
      <c r="AB4" s="82"/>
      <c r="AC4" s="82"/>
      <c r="AD4" s="82"/>
      <c r="AE4" s="82"/>
      <c r="AF4" s="82"/>
      <c r="AG4" s="82"/>
      <c r="AH4" s="6"/>
      <c r="AI4" s="6"/>
      <c r="AK4" s="83"/>
      <c r="AM4" s="83"/>
      <c r="AN4" s="81"/>
      <c r="AO4" s="81"/>
      <c r="AP4" s="81"/>
      <c r="AQ4" s="82"/>
      <c r="AR4" s="82"/>
      <c r="AS4" s="82"/>
      <c r="AT4" s="6"/>
      <c r="AU4" s="6"/>
      <c r="AV4" s="6"/>
      <c r="AW4" s="6"/>
      <c r="AX4" s="13"/>
      <c r="BG4" s="13"/>
      <c r="BH4" s="11"/>
      <c r="BI4" s="12"/>
      <c r="BJ4" s="13"/>
      <c r="BK4" s="11"/>
      <c r="BM4" s="2"/>
      <c r="BN4" s="18"/>
      <c r="BP4" s="77"/>
    </row>
    <row r="5" spans="2:68" ht="22.5" customHeight="1" x14ac:dyDescent="0.2">
      <c r="D5" s="83"/>
      <c r="E5" s="83"/>
      <c r="F5" s="83"/>
      <c r="G5" s="83"/>
      <c r="H5" s="83"/>
      <c r="I5" s="81"/>
      <c r="J5" s="6"/>
      <c r="K5" s="6"/>
      <c r="L5" s="6"/>
      <c r="M5" s="6"/>
      <c r="N5" s="6"/>
      <c r="O5" s="6"/>
      <c r="P5" s="3"/>
      <c r="Q5" s="3"/>
      <c r="R5" s="8"/>
      <c r="S5" s="8"/>
      <c r="T5" s="8"/>
      <c r="W5" s="6"/>
      <c r="X5" s="84" t="s">
        <v>83</v>
      </c>
      <c r="Y5" s="6"/>
      <c r="AA5" s="6"/>
      <c r="AB5" s="82"/>
      <c r="AC5" s="82"/>
      <c r="AD5" s="82"/>
      <c r="AE5" s="82"/>
      <c r="AF5" s="82"/>
      <c r="AG5" s="82"/>
      <c r="AK5" s="83"/>
      <c r="AM5" s="83"/>
      <c r="AN5" s="81"/>
      <c r="AO5" s="81"/>
      <c r="AP5" s="81"/>
      <c r="AQ5" s="82"/>
      <c r="AR5" s="82"/>
      <c r="AS5" s="82"/>
      <c r="AT5" s="6"/>
      <c r="AU5" s="6"/>
      <c r="AV5" s="6"/>
      <c r="AW5" s="6"/>
      <c r="AX5" s="13"/>
      <c r="BG5" s="13"/>
      <c r="BH5" s="11"/>
      <c r="BI5" s="12"/>
      <c r="BJ5" s="13"/>
      <c r="BK5" s="11"/>
      <c r="BM5" s="2"/>
      <c r="BN5" s="18"/>
      <c r="BP5" s="77"/>
    </row>
    <row r="6" spans="2:68" ht="24" customHeight="1" x14ac:dyDescent="0.2">
      <c r="B6" s="82" t="s">
        <v>1</v>
      </c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Q6" s="3"/>
      <c r="R6" s="8"/>
      <c r="S6" s="8"/>
      <c r="T6" s="8"/>
      <c r="U6" s="8"/>
      <c r="W6" s="6"/>
      <c r="X6" s="13"/>
      <c r="Y6" s="6"/>
      <c r="AA6" s="6"/>
      <c r="AB6" s="3"/>
      <c r="AC6" s="3"/>
      <c r="AD6" s="3"/>
      <c r="AE6" s="3"/>
      <c r="AF6" s="3"/>
      <c r="AG6" s="3"/>
      <c r="AH6" s="6"/>
      <c r="AJ6" s="6"/>
      <c r="AK6" s="6"/>
      <c r="AL6" s="6"/>
      <c r="AM6" s="6"/>
      <c r="AN6" s="3"/>
      <c r="AO6" s="3"/>
      <c r="AP6" s="3"/>
      <c r="AQ6" s="3"/>
      <c r="AR6" s="3"/>
      <c r="AS6" s="3"/>
      <c r="AT6" s="6"/>
      <c r="AU6" s="6"/>
      <c r="AV6" s="6"/>
      <c r="AW6" s="6"/>
      <c r="AX6" s="13"/>
      <c r="BB6" s="2"/>
      <c r="BG6" s="264" t="s">
        <v>3</v>
      </c>
      <c r="BH6" s="11"/>
      <c r="BI6" s="12"/>
      <c r="BJ6" s="13"/>
      <c r="BK6" s="11"/>
      <c r="BM6" s="2"/>
      <c r="BN6" s="18"/>
      <c r="BO6" s="11"/>
    </row>
    <row r="7" spans="2:68" ht="10.5" customHeight="1" x14ac:dyDescent="0.2">
      <c r="B7" s="85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7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7"/>
      <c r="AV7" s="87"/>
      <c r="AW7" s="87"/>
      <c r="AX7" s="87"/>
      <c r="AY7" s="87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M7" s="18"/>
      <c r="BN7" s="18"/>
    </row>
    <row r="8" spans="2:68" ht="44.25" customHeight="1" x14ac:dyDescent="0.2">
      <c r="B8" s="1079" t="s">
        <v>4</v>
      </c>
      <c r="C8" s="1077" t="s">
        <v>5</v>
      </c>
      <c r="D8" s="1071" t="str">
        <f>B10</f>
        <v>白鳥シルバー
スターズ</v>
      </c>
      <c r="E8" s="1082"/>
      <c r="F8" s="1082"/>
      <c r="G8" s="1082"/>
      <c r="H8" s="1082"/>
      <c r="I8" s="1083"/>
      <c r="J8" s="1084" t="s">
        <v>85</v>
      </c>
      <c r="K8" s="1085"/>
      <c r="L8" s="1085"/>
      <c r="M8" s="1085"/>
      <c r="N8" s="1085"/>
      <c r="O8" s="1086"/>
      <c r="P8" s="1071" t="str">
        <f>B20</f>
        <v>岐阜
エンジェルス</v>
      </c>
      <c r="Q8" s="1082"/>
      <c r="R8" s="1082"/>
      <c r="S8" s="1082"/>
      <c r="T8" s="1082"/>
      <c r="U8" s="1083"/>
      <c r="V8" s="1084" t="s">
        <v>86</v>
      </c>
      <c r="W8" s="1085"/>
      <c r="X8" s="1085"/>
      <c r="Y8" s="1085"/>
      <c r="Z8" s="1085"/>
      <c r="AA8" s="1086"/>
      <c r="AB8" s="1092" t="str">
        <f>B30</f>
        <v>稲羽クラブ</v>
      </c>
      <c r="AC8" s="1093"/>
      <c r="AD8" s="1093"/>
      <c r="AE8" s="1093"/>
      <c r="AF8" s="1093"/>
      <c r="AG8" s="1094"/>
      <c r="AH8" s="1090" t="str">
        <f>B35</f>
        <v>中津川シニア</v>
      </c>
      <c r="AI8" s="1091"/>
      <c r="AJ8" s="1091"/>
      <c r="AK8" s="1091"/>
      <c r="AL8" s="1091"/>
      <c r="AM8" s="1091"/>
      <c r="AN8" s="1087" t="str">
        <f>B40</f>
        <v>可児シニア</v>
      </c>
      <c r="AO8" s="1088"/>
      <c r="AP8" s="1088"/>
      <c r="AQ8" s="1088"/>
      <c r="AR8" s="1088"/>
      <c r="AS8" s="1089"/>
      <c r="AT8" s="1081" t="e">
        <f>#REF!</f>
        <v>#REF!</v>
      </c>
      <c r="AU8" s="994"/>
      <c r="AV8" s="994"/>
      <c r="AW8" s="994"/>
      <c r="AX8" s="994"/>
      <c r="AY8" s="995"/>
      <c r="AZ8" s="62"/>
      <c r="BA8" s="1095" t="s">
        <v>6</v>
      </c>
      <c r="BB8" s="987" t="s">
        <v>7</v>
      </c>
      <c r="BC8" s="987" t="s">
        <v>8</v>
      </c>
      <c r="BD8" s="987" t="s">
        <v>9</v>
      </c>
      <c r="BE8" s="1112" t="s">
        <v>10</v>
      </c>
      <c r="BF8" s="1112" t="s">
        <v>11</v>
      </c>
      <c r="BG8" s="987" t="s">
        <v>12</v>
      </c>
      <c r="BH8" s="1042" t="s">
        <v>13</v>
      </c>
      <c r="BI8" s="1112" t="s">
        <v>14</v>
      </c>
      <c r="BJ8" s="1112" t="s">
        <v>15</v>
      </c>
      <c r="BK8" s="1112" t="s">
        <v>16</v>
      </c>
      <c r="BM8" s="89"/>
      <c r="BN8" s="18"/>
    </row>
    <row r="9" spans="2:68" ht="24.75" customHeight="1" x14ac:dyDescent="0.2">
      <c r="B9" s="1080"/>
      <c r="C9" s="1078"/>
      <c r="D9" s="95"/>
      <c r="E9" s="91" t="s">
        <v>17</v>
      </c>
      <c r="F9" s="91" t="s">
        <v>18</v>
      </c>
      <c r="G9" s="91"/>
      <c r="H9" s="91" t="s">
        <v>19</v>
      </c>
      <c r="I9" s="94"/>
      <c r="J9" s="90"/>
      <c r="K9" s="91" t="s">
        <v>17</v>
      </c>
      <c r="L9" s="91" t="s">
        <v>18</v>
      </c>
      <c r="M9" s="91"/>
      <c r="N9" s="91" t="s">
        <v>19</v>
      </c>
      <c r="O9" s="92"/>
      <c r="P9" s="93"/>
      <c r="Q9" s="91" t="s">
        <v>17</v>
      </c>
      <c r="R9" s="96" t="s">
        <v>18</v>
      </c>
      <c r="S9" s="96"/>
      <c r="T9" s="91" t="s">
        <v>19</v>
      </c>
      <c r="U9" s="94"/>
      <c r="V9" s="93"/>
      <c r="W9" s="91" t="s">
        <v>17</v>
      </c>
      <c r="X9" s="91" t="s">
        <v>18</v>
      </c>
      <c r="Y9" s="91"/>
      <c r="Z9" s="91" t="s">
        <v>19</v>
      </c>
      <c r="AA9" s="94"/>
      <c r="AB9" s="91"/>
      <c r="AC9" s="91" t="s">
        <v>17</v>
      </c>
      <c r="AD9" s="91" t="s">
        <v>18</v>
      </c>
      <c r="AE9" s="91"/>
      <c r="AF9" s="91" t="s">
        <v>19</v>
      </c>
      <c r="AG9" s="94"/>
      <c r="AH9" s="95"/>
      <c r="AI9" s="91" t="s">
        <v>17</v>
      </c>
      <c r="AJ9" s="91" t="s">
        <v>18</v>
      </c>
      <c r="AK9" s="91"/>
      <c r="AL9" s="91" t="s">
        <v>19</v>
      </c>
      <c r="AM9" s="94"/>
      <c r="AN9" s="93"/>
      <c r="AO9" s="91" t="s">
        <v>17</v>
      </c>
      <c r="AP9" s="91" t="s">
        <v>18</v>
      </c>
      <c r="AQ9" s="91"/>
      <c r="AR9" s="91" t="s">
        <v>19</v>
      </c>
      <c r="AS9" s="94"/>
      <c r="AT9" s="93"/>
      <c r="AU9" s="91" t="s">
        <v>17</v>
      </c>
      <c r="AV9" s="91" t="s">
        <v>18</v>
      </c>
      <c r="AW9" s="91"/>
      <c r="AX9" s="91" t="s">
        <v>19</v>
      </c>
      <c r="AY9" s="94"/>
      <c r="AZ9" s="97"/>
      <c r="BA9" s="1095"/>
      <c r="BB9" s="987"/>
      <c r="BC9" s="987"/>
      <c r="BD9" s="987"/>
      <c r="BE9" s="987"/>
      <c r="BF9" s="1112"/>
      <c r="BG9" s="987"/>
      <c r="BH9" s="1073"/>
      <c r="BI9" s="1112"/>
      <c r="BJ9" s="1112"/>
      <c r="BK9" s="987"/>
      <c r="BM9" s="98"/>
      <c r="BN9" s="18"/>
    </row>
    <row r="10" spans="2:68" ht="24" customHeight="1" x14ac:dyDescent="0.2">
      <c r="B10" s="1097" t="s">
        <v>90</v>
      </c>
      <c r="C10" s="1013">
        <v>3</v>
      </c>
      <c r="D10" s="1009" t="str">
        <f>IF(F10="", "", IF(F10=H10, "△", IF(F10&gt;H10, "○","●")))</f>
        <v/>
      </c>
      <c r="E10" s="1010"/>
      <c r="F10" s="1010"/>
      <c r="G10" s="1010"/>
      <c r="H10" s="1010"/>
      <c r="I10" s="1011"/>
      <c r="J10" s="27" t="s">
        <v>615</v>
      </c>
      <c r="K10" s="28" t="str">
        <f>IF(L10="", "", IF(L10=N10, "△", IF(L10&gt;N10, "○","●")))</f>
        <v>●</v>
      </c>
      <c r="L10" s="27">
        <v>2</v>
      </c>
      <c r="M10" s="27"/>
      <c r="N10" s="27">
        <v>11</v>
      </c>
      <c r="O10" s="119"/>
      <c r="P10" s="125" t="s">
        <v>615</v>
      </c>
      <c r="Q10" s="51" t="str">
        <f>IF(R10="", "", IF(R10=T10, "△", IF(R10&gt;T10, "○","●")))</f>
        <v>●</v>
      </c>
      <c r="R10" s="27">
        <v>1</v>
      </c>
      <c r="S10" s="66"/>
      <c r="T10" s="27">
        <v>6</v>
      </c>
      <c r="U10" s="102" t="s">
        <v>597</v>
      </c>
      <c r="V10" s="27" t="s">
        <v>610</v>
      </c>
      <c r="W10" s="28" t="str">
        <f t="shared" ref="W10:W22" si="0">IF(X10="", "", IF(X10=Z10, "△", IF(X10&gt;Z10, "○","●")))</f>
        <v>○</v>
      </c>
      <c r="X10" s="27">
        <v>9</v>
      </c>
      <c r="Y10" s="66"/>
      <c r="Z10" s="27">
        <v>0</v>
      </c>
      <c r="AA10" s="102"/>
      <c r="AB10" s="49" t="s">
        <v>610</v>
      </c>
      <c r="AC10" s="51" t="str">
        <f>IF(AD10="", "", IF(AD10=AF10, "△", IF(AD10&gt;AF10, "○","●")))</f>
        <v>○</v>
      </c>
      <c r="AD10" s="49">
        <v>3</v>
      </c>
      <c r="AE10" s="108" t="s">
        <v>597</v>
      </c>
      <c r="AF10" s="49">
        <v>2</v>
      </c>
      <c r="AG10" s="101"/>
      <c r="AH10" s="35" t="s">
        <v>722</v>
      </c>
      <c r="AI10" s="28" t="str">
        <f>IF(AJ10="", "", IF(AJ10=AL10, "△", IF(AJ10&gt;AL10, "○","●")))</f>
        <v>○</v>
      </c>
      <c r="AJ10" s="27">
        <v>3</v>
      </c>
      <c r="AK10" s="27"/>
      <c r="AL10" s="27">
        <v>2</v>
      </c>
      <c r="AM10" s="102"/>
      <c r="AN10" s="59" t="s">
        <v>640</v>
      </c>
      <c r="AO10" s="28" t="str">
        <f>IF(AP10="", "", IF(AP10=AR10, "△", IF(AP10&gt;AR10, "○","●")))</f>
        <v>○</v>
      </c>
      <c r="AP10" s="49">
        <v>5</v>
      </c>
      <c r="AQ10" s="100"/>
      <c r="AR10" s="49">
        <v>4</v>
      </c>
      <c r="AS10" s="101"/>
      <c r="AT10" s="66"/>
      <c r="AU10" s="103" t="str">
        <f>IF(AV10="", "", IF(AV10=AX10, "△", IF(AV10&gt;AX10, "○","●")))</f>
        <v/>
      </c>
      <c r="AV10" s="66"/>
      <c r="AW10" s="66"/>
      <c r="AX10" s="66"/>
      <c r="AY10" s="102"/>
      <c r="AZ10" s="124"/>
      <c r="BA10" s="987">
        <f>BB10+BC10+BD10</f>
        <v>12</v>
      </c>
      <c r="BB10" s="987">
        <f>COUNTIF(D10:AY14,"○")</f>
        <v>9</v>
      </c>
      <c r="BC10" s="979">
        <f>COUNTIF(D10:AY14,"●")</f>
        <v>3</v>
      </c>
      <c r="BD10" s="987">
        <f>COUNTIF(D10:AY14,"△")</f>
        <v>0</v>
      </c>
      <c r="BE10" s="979">
        <f>SUM(AP10:AP14,F10:F14,R10:R14,,L10:L14,AJ10:AJ14,X10:X14,AD10:AD14)</f>
        <v>66</v>
      </c>
      <c r="BF10" s="979">
        <f>SUM(AR10:AR14,H10:H14,T10:T14,N10:N14,AL10:AL14,Z10:Z14,AF10:AF14)</f>
        <v>47</v>
      </c>
      <c r="BG10" s="987">
        <f>SUM(BE10-BF10)</f>
        <v>19</v>
      </c>
      <c r="BH10" s="1113" t="str">
        <f>B10</f>
        <v>白鳥シルバー
スターズ</v>
      </c>
      <c r="BI10" s="981">
        <f>IF(ISERROR(BB10/BA10-BD10),"",BB10/(BA10-BD10))</f>
        <v>0.75</v>
      </c>
      <c r="BJ10" s="1068">
        <f>(BB10*2)+(BD10*1)</f>
        <v>18</v>
      </c>
      <c r="BK10" s="976">
        <f>IF(ISBLANK(BJ10),"",RANK(BJ10,$BJ$10:$BJ$43))</f>
        <v>1</v>
      </c>
      <c r="BM10" s="106"/>
      <c r="BN10" s="18"/>
    </row>
    <row r="11" spans="2:68" ht="24" customHeight="1" x14ac:dyDescent="0.2">
      <c r="B11" s="1098"/>
      <c r="C11" s="1013"/>
      <c r="D11" s="1000"/>
      <c r="E11" s="1001"/>
      <c r="F11" s="1001"/>
      <c r="G11" s="1001"/>
      <c r="H11" s="1001"/>
      <c r="I11" s="1002"/>
      <c r="J11" s="27" t="s">
        <v>662</v>
      </c>
      <c r="K11" s="28" t="str">
        <f>IF(L11="", "", IF(L11=N11, "△", IF(L11&gt;N11, "○","●")))</f>
        <v>○</v>
      </c>
      <c r="L11" s="27">
        <v>6</v>
      </c>
      <c r="M11" s="27"/>
      <c r="N11" s="27">
        <v>2</v>
      </c>
      <c r="O11" s="102"/>
      <c r="P11" s="4" t="s">
        <v>724</v>
      </c>
      <c r="Q11" s="28" t="str">
        <f>IF(R11="", "", IF(R11=T11, "△", IF(R11&gt;T11, "○","●")))</f>
        <v>○</v>
      </c>
      <c r="R11" s="27">
        <v>14</v>
      </c>
      <c r="S11" s="66"/>
      <c r="T11" s="27">
        <v>2</v>
      </c>
      <c r="U11" s="102"/>
      <c r="V11" s="27" t="s">
        <v>640</v>
      </c>
      <c r="W11" s="28" t="str">
        <f t="shared" si="0"/>
        <v>○</v>
      </c>
      <c r="X11" s="27">
        <v>6</v>
      </c>
      <c r="Y11" s="66"/>
      <c r="Z11" s="27">
        <v>4</v>
      </c>
      <c r="AA11" s="102"/>
      <c r="AB11" s="108"/>
      <c r="AC11" s="28" t="str">
        <f>IF(AD11="", "", IF(AD11=AF11, "△", IF(AD11&gt;AF11, "○","●")))</f>
        <v/>
      </c>
      <c r="AD11" s="108"/>
      <c r="AF11" s="108"/>
      <c r="AG11" s="109"/>
      <c r="AH11" s="35"/>
      <c r="AI11" s="28" t="str">
        <f>IF(AJ11="", "", IF(AJ11=AL11, "△", IF(AJ11&gt;AL11, "○","●")))</f>
        <v/>
      </c>
      <c r="AJ11" s="27"/>
      <c r="AK11" s="27"/>
      <c r="AL11" s="27"/>
      <c r="AM11" s="102"/>
      <c r="AN11" s="39"/>
      <c r="AO11" s="28" t="str">
        <f>IF(AP11="", "", IF(AP11=AR11, "△", IF(AP11&gt;AR11, "○","●")))</f>
        <v/>
      </c>
      <c r="AP11" s="31"/>
      <c r="AQ11" s="108"/>
      <c r="AR11" s="31"/>
      <c r="AS11" s="109"/>
      <c r="AT11" s="66"/>
      <c r="AU11" s="103" t="str">
        <f>IF(AV11="", "", IF(AV11=AX11, "△", IF(AV11&gt;AX11, "○","●")))</f>
        <v/>
      </c>
      <c r="AV11" s="66"/>
      <c r="AW11" s="66"/>
      <c r="AX11" s="66"/>
      <c r="AY11" s="102"/>
      <c r="AZ11" s="102"/>
      <c r="BA11" s="987"/>
      <c r="BB11" s="987"/>
      <c r="BC11" s="980"/>
      <c r="BD11" s="987"/>
      <c r="BE11" s="980"/>
      <c r="BF11" s="980"/>
      <c r="BG11" s="987"/>
      <c r="BH11" s="1114"/>
      <c r="BI11" s="981"/>
      <c r="BJ11" s="1068"/>
      <c r="BK11" s="976"/>
      <c r="BM11" s="110"/>
      <c r="BN11" s="18"/>
    </row>
    <row r="12" spans="2:68" ht="24" customHeight="1" x14ac:dyDescent="0.2">
      <c r="B12" s="1098"/>
      <c r="C12" s="1013"/>
      <c r="D12" s="1000"/>
      <c r="E12" s="1001"/>
      <c r="F12" s="1001"/>
      <c r="G12" s="1001"/>
      <c r="H12" s="1001"/>
      <c r="I12" s="1002"/>
      <c r="J12" s="27" t="s">
        <v>590</v>
      </c>
      <c r="K12" s="28" t="str">
        <f>IF(L12="", "", IF(L12=N12, "△", IF(L12&gt;N12, "○","●")))</f>
        <v>●</v>
      </c>
      <c r="L12" s="27">
        <v>5</v>
      </c>
      <c r="M12" s="27"/>
      <c r="N12" s="27">
        <v>6</v>
      </c>
      <c r="O12" s="102"/>
      <c r="Q12" s="28" t="str">
        <f>IF(R12="", "", IF(R12=T12, "△", IF(R12&gt;T12, "○","●")))</f>
        <v/>
      </c>
      <c r="R12" s="27"/>
      <c r="S12" s="66"/>
      <c r="T12" s="27"/>
      <c r="U12" s="102"/>
      <c r="V12" s="27" t="s">
        <v>662</v>
      </c>
      <c r="W12" s="28" t="str">
        <f t="shared" si="0"/>
        <v>○</v>
      </c>
      <c r="X12" s="27">
        <v>6</v>
      </c>
      <c r="Y12" s="66"/>
      <c r="Z12" s="27">
        <v>5</v>
      </c>
      <c r="AA12" s="102"/>
      <c r="AB12" s="108"/>
      <c r="AC12" s="28"/>
      <c r="AD12" s="108"/>
      <c r="AF12" s="108"/>
      <c r="AG12" s="109"/>
      <c r="AH12" s="35"/>
      <c r="AI12" s="28" t="str">
        <f>IF(AJ12="", "", IF(AJ12=AL12, "△", IF(AJ12&gt;AL12, "○","●")))</f>
        <v/>
      </c>
      <c r="AJ12" s="27"/>
      <c r="AK12" s="27"/>
      <c r="AL12" s="27"/>
      <c r="AM12" s="102"/>
      <c r="AN12" s="39"/>
      <c r="AO12" s="28" t="str">
        <f>IF(AP12="", "", IF(AP12=AR12, "△", IF(AP12&gt;AR12, "○","●")))</f>
        <v/>
      </c>
      <c r="AP12" s="31"/>
      <c r="AQ12" s="108"/>
      <c r="AR12" s="31"/>
      <c r="AS12" s="109"/>
      <c r="AT12" s="66"/>
      <c r="AU12" s="103"/>
      <c r="AV12" s="66"/>
      <c r="AW12" s="66"/>
      <c r="AX12" s="66"/>
      <c r="AY12" s="102"/>
      <c r="AZ12" s="102"/>
      <c r="BA12" s="987"/>
      <c r="BB12" s="987"/>
      <c r="BC12" s="980"/>
      <c r="BD12" s="987"/>
      <c r="BE12" s="980"/>
      <c r="BF12" s="980"/>
      <c r="BG12" s="987"/>
      <c r="BH12" s="1114"/>
      <c r="BI12" s="981"/>
      <c r="BJ12" s="1068"/>
      <c r="BK12" s="976"/>
      <c r="BM12" s="110"/>
      <c r="BN12" s="18"/>
    </row>
    <row r="13" spans="2:68" ht="24" customHeight="1" x14ac:dyDescent="0.2">
      <c r="B13" s="1098"/>
      <c r="C13" s="1013"/>
      <c r="D13" s="1000"/>
      <c r="E13" s="1001"/>
      <c r="F13" s="1001"/>
      <c r="G13" s="1001"/>
      <c r="H13" s="1001"/>
      <c r="I13" s="1002"/>
      <c r="J13" s="27"/>
      <c r="K13" s="28"/>
      <c r="L13" s="27"/>
      <c r="M13" s="27"/>
      <c r="N13" s="27"/>
      <c r="O13" s="102"/>
      <c r="Q13" s="28"/>
      <c r="R13" s="27"/>
      <c r="S13" s="66"/>
      <c r="T13" s="27"/>
      <c r="U13" s="102"/>
      <c r="V13" s="27" t="s">
        <v>590</v>
      </c>
      <c r="W13" s="28" t="str">
        <f t="shared" si="0"/>
        <v>○</v>
      </c>
      <c r="X13" s="27">
        <v>6</v>
      </c>
      <c r="Y13" s="66"/>
      <c r="Z13" s="27">
        <v>3</v>
      </c>
      <c r="AA13" s="102"/>
      <c r="AB13" s="108"/>
      <c r="AC13" s="28"/>
      <c r="AD13" s="108"/>
      <c r="AF13" s="108"/>
      <c r="AG13" s="109"/>
      <c r="AH13" s="35"/>
      <c r="AI13" s="28"/>
      <c r="AJ13" s="27"/>
      <c r="AK13" s="27"/>
      <c r="AL13" s="27"/>
      <c r="AM13" s="102"/>
      <c r="AN13" s="39"/>
      <c r="AO13" s="28"/>
      <c r="AP13" s="31"/>
      <c r="AQ13" s="108"/>
      <c r="AR13" s="31"/>
      <c r="AS13" s="109"/>
      <c r="AT13" s="66"/>
      <c r="AU13" s="103"/>
      <c r="AV13" s="66"/>
      <c r="AW13" s="66"/>
      <c r="AX13" s="66"/>
      <c r="AY13" s="102"/>
      <c r="AZ13" s="102"/>
      <c r="BA13" s="987"/>
      <c r="BB13" s="987"/>
      <c r="BC13" s="980"/>
      <c r="BD13" s="987"/>
      <c r="BE13" s="980"/>
      <c r="BF13" s="980"/>
      <c r="BG13" s="987"/>
      <c r="BH13" s="1114"/>
      <c r="BI13" s="981"/>
      <c r="BJ13" s="1068"/>
      <c r="BK13" s="976"/>
      <c r="BM13" s="110"/>
      <c r="BN13" s="18"/>
    </row>
    <row r="14" spans="2:68" ht="24" customHeight="1" x14ac:dyDescent="0.2">
      <c r="B14" s="1098"/>
      <c r="C14" s="1014"/>
      <c r="D14" s="1003"/>
      <c r="E14" s="1004"/>
      <c r="F14" s="1004"/>
      <c r="G14" s="1004"/>
      <c r="H14" s="1004"/>
      <c r="I14" s="1005"/>
      <c r="J14" s="41"/>
      <c r="K14" s="28" t="str">
        <f>IF(L14="", "", IF(L14=N14, "△", IF(L14&gt;N14, "○","●")))</f>
        <v/>
      </c>
      <c r="L14" s="41"/>
      <c r="M14" s="41"/>
      <c r="N14" s="41"/>
      <c r="O14" s="114"/>
      <c r="P14" s="126"/>
      <c r="Q14" s="42" t="str">
        <f>IF(R14="", "", IF(R14=T14, "△", IF(R14&gt;T14, "○","●")))</f>
        <v/>
      </c>
      <c r="R14" s="41"/>
      <c r="S14" s="113"/>
      <c r="T14" s="41"/>
      <c r="U14" s="114"/>
      <c r="V14" s="41"/>
      <c r="W14" s="28" t="str">
        <f t="shared" si="0"/>
        <v/>
      </c>
      <c r="X14" s="41"/>
      <c r="Y14" s="113"/>
      <c r="Z14" s="41"/>
      <c r="AA14" s="114"/>
      <c r="AB14" s="115"/>
      <c r="AC14" s="42" t="str">
        <f>IF(AD14="", "", IF(AD14=AF14, "△", IF(AD14&gt;AF14, "○","●")))</f>
        <v/>
      </c>
      <c r="AD14" s="115"/>
      <c r="AE14" s="115"/>
      <c r="AF14" s="115"/>
      <c r="AG14" s="116"/>
      <c r="AH14" s="46"/>
      <c r="AI14" s="42" t="str">
        <f>IF(AJ14="", "", IF(AJ14=AL14, "△", IF(AJ14&gt;AL14, "○","●")))</f>
        <v/>
      </c>
      <c r="AJ14" s="41"/>
      <c r="AK14" s="41"/>
      <c r="AL14" s="41"/>
      <c r="AM14" s="114"/>
      <c r="AN14" s="40"/>
      <c r="AO14" s="28" t="str">
        <f>IF(AP14="", "", IF(AP14=AR14, "△", IF(AP14&gt;AR14, "○","●")))</f>
        <v/>
      </c>
      <c r="AP14" s="53"/>
      <c r="AQ14" s="115"/>
      <c r="AR14" s="53"/>
      <c r="AS14" s="116"/>
      <c r="AT14" s="113"/>
      <c r="AU14" s="88" t="str">
        <f>IF(AV14="", "", IF(AV14=AX14, "△", IF(AV14&gt;AX14, "○","●")))</f>
        <v/>
      </c>
      <c r="AV14" s="113"/>
      <c r="AW14" s="113"/>
      <c r="AX14" s="113"/>
      <c r="AY14" s="114"/>
      <c r="AZ14" s="124"/>
      <c r="BA14" s="987"/>
      <c r="BB14" s="987"/>
      <c r="BC14" s="988"/>
      <c r="BD14" s="987"/>
      <c r="BE14" s="988"/>
      <c r="BF14" s="988"/>
      <c r="BG14" s="987"/>
      <c r="BH14" s="1115"/>
      <c r="BI14" s="981"/>
      <c r="BJ14" s="1068"/>
      <c r="BK14" s="976"/>
      <c r="BM14" s="118"/>
      <c r="BN14" s="18"/>
    </row>
    <row r="15" spans="2:68" ht="24" customHeight="1" x14ac:dyDescent="0.2">
      <c r="B15" s="1008" t="s">
        <v>85</v>
      </c>
      <c r="C15" s="1012">
        <v>2</v>
      </c>
      <c r="D15" s="55" t="s">
        <v>615</v>
      </c>
      <c r="E15" s="51" t="str">
        <f t="shared" ref="E15:E22" si="1">IF(F15="", "", IF(F15=H15, "△", IF(F15&gt;H15, "○","●")))</f>
        <v>○</v>
      </c>
      <c r="F15" s="27">
        <v>11</v>
      </c>
      <c r="G15" s="66"/>
      <c r="H15" s="27">
        <v>2</v>
      </c>
      <c r="I15" s="66"/>
      <c r="J15" s="1051" t="str">
        <f>IF(L15="", "", IF(L15=N15, "△", IF(L15&gt;N15, "○","●")))</f>
        <v/>
      </c>
      <c r="K15" s="1052"/>
      <c r="L15" s="1052"/>
      <c r="M15" s="1052"/>
      <c r="N15" s="1052"/>
      <c r="O15" s="1053"/>
      <c r="P15" s="49" t="s">
        <v>662</v>
      </c>
      <c r="Q15" s="51" t="str">
        <f>IF(R15="", "", IF(R15=T15, "△", IF(R15&gt;T15, "○","●")))</f>
        <v>●</v>
      </c>
      <c r="R15" s="27">
        <v>2</v>
      </c>
      <c r="S15" s="66"/>
      <c r="T15" s="27">
        <v>8</v>
      </c>
      <c r="U15" s="102"/>
      <c r="V15" s="55" t="s">
        <v>615</v>
      </c>
      <c r="W15" s="28" t="str">
        <f t="shared" si="0"/>
        <v>●</v>
      </c>
      <c r="X15" s="32">
        <v>3</v>
      </c>
      <c r="Y15" s="99"/>
      <c r="Z15" s="32">
        <v>6</v>
      </c>
      <c r="AA15" s="65"/>
      <c r="AB15" s="100"/>
      <c r="AC15" s="28" t="str">
        <f>IF(AD15="", "", IF(AD15=AF15, "△", IF(AD15&gt;AF15, "○","●")))</f>
        <v/>
      </c>
      <c r="AD15" s="49"/>
      <c r="AE15" s="100"/>
      <c r="AF15" s="49"/>
      <c r="AG15" s="101"/>
      <c r="AH15" s="35" t="s">
        <v>673</v>
      </c>
      <c r="AI15" s="28" t="str">
        <f>IF(AJ15="", "", IF(AJ15=AL15, "△", IF(AJ15&gt;AL15, "○","●")))</f>
        <v>○</v>
      </c>
      <c r="AJ15" s="32">
        <v>10</v>
      </c>
      <c r="AK15" s="27" t="s">
        <v>597</v>
      </c>
      <c r="AL15" s="32">
        <v>9</v>
      </c>
      <c r="AM15" s="65"/>
      <c r="AN15" s="59" t="s">
        <v>640</v>
      </c>
      <c r="AO15" s="28" t="str">
        <f>IF(AP15="", "", IF(AP15=AR15, "△", IF(AP15&gt;AR15, "○","●")))</f>
        <v>●</v>
      </c>
      <c r="AP15" s="49">
        <v>4</v>
      </c>
      <c r="AQ15" s="100"/>
      <c r="AR15" s="49">
        <v>12</v>
      </c>
      <c r="AS15" s="101"/>
      <c r="AT15" s="66"/>
      <c r="AU15" s="103" t="str">
        <f>IF(AV15="", "", IF(AV15=AX15, "△", IF(AV15&gt;AX15, "○","●")))</f>
        <v/>
      </c>
      <c r="AV15" s="99"/>
      <c r="AW15" s="99"/>
      <c r="AX15" s="99"/>
      <c r="AY15" s="104"/>
      <c r="AZ15" s="105"/>
      <c r="BA15" s="987">
        <f>BB15+BC15+BD15</f>
        <v>10</v>
      </c>
      <c r="BB15" s="987">
        <f>COUNTIF(D15:AY19,"○")</f>
        <v>6</v>
      </c>
      <c r="BC15" s="979">
        <f>COUNTIF(D15:AY19,"●")</f>
        <v>4</v>
      </c>
      <c r="BD15" s="987">
        <f>COUNTIF(D15:AY19,"△")</f>
        <v>0</v>
      </c>
      <c r="BE15" s="979">
        <f>SUM(AP15:AP19,F15:F19,R15:R19,,L15:L19,AJ15:AJ19,X15:X19,AD15:AD19)</f>
        <v>61</v>
      </c>
      <c r="BF15" s="979">
        <f>SUM(AR15:AR19,H15:H19,T15:T19,N15:N19,AL15:AL19,Z15:Z19,AF15:AF19)</f>
        <v>62</v>
      </c>
      <c r="BG15" s="987">
        <f>SUM(BE15-BF15)</f>
        <v>-1</v>
      </c>
      <c r="BH15" s="1069" t="str">
        <f>B15</f>
        <v>ハイシニア
高山宝生閣</v>
      </c>
      <c r="BI15" s="981">
        <f>IF(ISERROR(BB15/BA15-BD15),"",BB15/(BA15-BD15))</f>
        <v>0.6</v>
      </c>
      <c r="BJ15" s="1068">
        <f>(BB15*2)+(BD15*1)</f>
        <v>12</v>
      </c>
      <c r="BK15" s="976">
        <f>IF(ISBLANK(BJ15),"",RANK(BJ15,$BJ$10:$BJ$43))</f>
        <v>2</v>
      </c>
      <c r="BM15" s="106"/>
    </row>
    <row r="16" spans="2:68" ht="24" customHeight="1" x14ac:dyDescent="0.2">
      <c r="B16" s="1096"/>
      <c r="C16" s="1013"/>
      <c r="D16" s="35" t="s">
        <v>662</v>
      </c>
      <c r="E16" s="28" t="str">
        <f t="shared" si="1"/>
        <v>●</v>
      </c>
      <c r="F16" s="27">
        <v>2</v>
      </c>
      <c r="G16" s="66"/>
      <c r="H16" s="27">
        <v>6</v>
      </c>
      <c r="I16" s="66"/>
      <c r="J16" s="1054"/>
      <c r="K16" s="1055"/>
      <c r="L16" s="1055"/>
      <c r="M16" s="1055"/>
      <c r="N16" s="1055"/>
      <c r="O16" s="1056"/>
      <c r="P16" s="31" t="s">
        <v>673</v>
      </c>
      <c r="Q16" s="28" t="str">
        <f>IF(R16="", "", IF(R16=T16, "△", IF(R16&gt;T16, "○","●")))</f>
        <v>○</v>
      </c>
      <c r="R16" s="27">
        <v>5</v>
      </c>
      <c r="S16" s="66" t="s">
        <v>597</v>
      </c>
      <c r="T16" s="27">
        <v>4</v>
      </c>
      <c r="U16" s="102"/>
      <c r="V16" s="35" t="s">
        <v>640</v>
      </c>
      <c r="W16" s="28" t="str">
        <f t="shared" si="0"/>
        <v>○</v>
      </c>
      <c r="X16" s="32">
        <v>10</v>
      </c>
      <c r="Y16" s="99" t="s">
        <v>641</v>
      </c>
      <c r="Z16" s="32">
        <v>7</v>
      </c>
      <c r="AA16" s="65"/>
      <c r="AB16" s="108"/>
      <c r="AC16" s="28" t="str">
        <f>IF(AD16="", "", IF(AD16=AF16, "△", IF(AD16&gt;AF16, "○","●")))</f>
        <v/>
      </c>
      <c r="AD16" s="31"/>
      <c r="AE16" s="108"/>
      <c r="AF16" s="31"/>
      <c r="AG16" s="109"/>
      <c r="AH16" s="35"/>
      <c r="AI16" s="28" t="str">
        <f>IF(AJ16="", "", IF(AJ16=AL16, "△", IF(AJ16&gt;AL16, "○","●")))</f>
        <v/>
      </c>
      <c r="AJ16" s="32"/>
      <c r="AK16" s="32"/>
      <c r="AL16" s="32"/>
      <c r="AM16" s="65"/>
      <c r="AN16" s="39"/>
      <c r="AO16" s="28" t="str">
        <f>IF(AP16="", "", IF(AP16=AR16, "△", IF(AP16&gt;AR16, "○","●")))</f>
        <v/>
      </c>
      <c r="AP16" s="31"/>
      <c r="AQ16" s="108"/>
      <c r="AR16" s="31"/>
      <c r="AS16" s="109"/>
      <c r="AT16" s="66"/>
      <c r="AU16" s="103" t="str">
        <f>IF(AV16="", "", IF(AV16=AX16, "△", IF(AV16&gt;AX16, "○","●")))</f>
        <v/>
      </c>
      <c r="AV16" s="99"/>
      <c r="AW16" s="99"/>
      <c r="AX16" s="99"/>
      <c r="AY16" s="65"/>
      <c r="AZ16" s="65"/>
      <c r="BA16" s="987"/>
      <c r="BB16" s="987"/>
      <c r="BC16" s="980"/>
      <c r="BD16" s="987"/>
      <c r="BE16" s="980"/>
      <c r="BF16" s="980"/>
      <c r="BG16" s="987"/>
      <c r="BH16" s="1070"/>
      <c r="BI16" s="981"/>
      <c r="BJ16" s="1068"/>
      <c r="BK16" s="976"/>
      <c r="BM16" s="110"/>
    </row>
    <row r="17" spans="2:66" ht="24" customHeight="1" x14ac:dyDescent="0.2">
      <c r="B17" s="1096"/>
      <c r="C17" s="1013"/>
      <c r="D17" s="35" t="s">
        <v>590</v>
      </c>
      <c r="E17" s="28" t="str">
        <f t="shared" si="1"/>
        <v>○</v>
      </c>
      <c r="F17" s="27">
        <v>6</v>
      </c>
      <c r="G17" s="66"/>
      <c r="H17" s="27">
        <v>5</v>
      </c>
      <c r="I17" s="66"/>
      <c r="J17" s="1054"/>
      <c r="K17" s="1055"/>
      <c r="L17" s="1055"/>
      <c r="M17" s="1055"/>
      <c r="N17" s="1055"/>
      <c r="O17" s="1056"/>
      <c r="P17" s="31"/>
      <c r="Q17" s="28"/>
      <c r="R17" s="27"/>
      <c r="S17" s="66"/>
      <c r="T17" s="27"/>
      <c r="U17" s="102"/>
      <c r="V17" s="27" t="s">
        <v>590</v>
      </c>
      <c r="W17" s="28" t="str">
        <f t="shared" si="0"/>
        <v>○</v>
      </c>
      <c r="X17" s="32">
        <v>8</v>
      </c>
      <c r="Y17" s="99" t="s">
        <v>597</v>
      </c>
      <c r="Z17" s="32">
        <v>3</v>
      </c>
      <c r="AA17" s="65"/>
      <c r="AB17" s="108"/>
      <c r="AC17" s="28"/>
      <c r="AD17" s="31"/>
      <c r="AE17" s="108"/>
      <c r="AF17" s="31"/>
      <c r="AG17" s="109"/>
      <c r="AH17" s="35"/>
      <c r="AI17" s="28"/>
      <c r="AJ17" s="32"/>
      <c r="AK17" s="32"/>
      <c r="AL17" s="32"/>
      <c r="AM17" s="65"/>
      <c r="AN17" s="31"/>
      <c r="AO17" s="28"/>
      <c r="AP17" s="31"/>
      <c r="AQ17" s="108"/>
      <c r="AR17" s="31"/>
      <c r="AS17" s="109"/>
      <c r="AT17" s="66"/>
      <c r="AU17" s="103"/>
      <c r="AV17" s="99"/>
      <c r="AW17" s="99"/>
      <c r="AX17" s="99"/>
      <c r="AY17" s="65"/>
      <c r="AZ17" s="65"/>
      <c r="BA17" s="987"/>
      <c r="BB17" s="987"/>
      <c r="BC17" s="980"/>
      <c r="BD17" s="987"/>
      <c r="BE17" s="980"/>
      <c r="BF17" s="980"/>
      <c r="BG17" s="987"/>
      <c r="BH17" s="1070"/>
      <c r="BI17" s="981"/>
      <c r="BJ17" s="1068"/>
      <c r="BK17" s="976"/>
      <c r="BM17" s="110"/>
    </row>
    <row r="18" spans="2:66" ht="24" customHeight="1" x14ac:dyDescent="0.2">
      <c r="B18" s="1096"/>
      <c r="C18" s="1013"/>
      <c r="D18" s="35"/>
      <c r="E18" s="28" t="str">
        <f t="shared" si="1"/>
        <v/>
      </c>
      <c r="F18" s="27"/>
      <c r="G18" s="66"/>
      <c r="H18" s="27"/>
      <c r="I18" s="66"/>
      <c r="J18" s="1054"/>
      <c r="K18" s="1055"/>
      <c r="L18" s="1055"/>
      <c r="M18" s="1055"/>
      <c r="N18" s="1055"/>
      <c r="O18" s="1056"/>
      <c r="P18" s="31"/>
      <c r="Q18" s="28" t="str">
        <f>IF(R18="", "", IF(R18=T18, "△", IF(R18&gt;T18, "○","●")))</f>
        <v/>
      </c>
      <c r="R18" s="27"/>
      <c r="S18" s="66"/>
      <c r="T18" s="27"/>
      <c r="U18" s="102"/>
      <c r="V18" s="27"/>
      <c r="W18" s="28" t="str">
        <f t="shared" si="0"/>
        <v/>
      </c>
      <c r="X18" s="32"/>
      <c r="Y18" s="99"/>
      <c r="Z18" s="32"/>
      <c r="AA18" s="65"/>
      <c r="AB18" s="108"/>
      <c r="AC18" s="28" t="str">
        <f>IF(AD18="", "", IF(AD18=AF18, "△", IF(AD18&gt;AF18, "○","●")))</f>
        <v/>
      </c>
      <c r="AD18" s="31"/>
      <c r="AE18" s="108"/>
      <c r="AF18" s="31"/>
      <c r="AG18" s="109"/>
      <c r="AH18" s="35"/>
      <c r="AI18" s="28" t="str">
        <f>IF(AJ18="", "", IF(AJ18=AL18, "△", IF(AJ18&gt;AL18, "○","●")))</f>
        <v/>
      </c>
      <c r="AJ18" s="32"/>
      <c r="AK18" s="32"/>
      <c r="AL18" s="32"/>
      <c r="AM18" s="65"/>
      <c r="AN18" s="31"/>
      <c r="AO18" s="28" t="str">
        <f>IF(AP18="", "", IF(AP18=AR18, "△", IF(AP18&gt;AR18, "○","●")))</f>
        <v/>
      </c>
      <c r="AP18" s="31"/>
      <c r="AQ18" s="108"/>
      <c r="AR18" s="31"/>
      <c r="AS18" s="109"/>
      <c r="AT18" s="66"/>
      <c r="AU18" s="103"/>
      <c r="AV18" s="99"/>
      <c r="AW18" s="99"/>
      <c r="AX18" s="99"/>
      <c r="AY18" s="65"/>
      <c r="AZ18" s="65"/>
      <c r="BA18" s="987"/>
      <c r="BB18" s="987"/>
      <c r="BC18" s="980"/>
      <c r="BD18" s="987"/>
      <c r="BE18" s="980"/>
      <c r="BF18" s="980"/>
      <c r="BG18" s="987"/>
      <c r="BH18" s="1070"/>
      <c r="BI18" s="981"/>
      <c r="BJ18" s="1068"/>
      <c r="BK18" s="976"/>
      <c r="BM18" s="110"/>
    </row>
    <row r="19" spans="2:66" ht="24" customHeight="1" x14ac:dyDescent="0.2">
      <c r="B19" s="1096"/>
      <c r="C19" s="1014"/>
      <c r="D19" s="41"/>
      <c r="E19" s="42" t="str">
        <f t="shared" si="1"/>
        <v/>
      </c>
      <c r="F19" s="41"/>
      <c r="G19" s="113"/>
      <c r="H19" s="41"/>
      <c r="I19" s="114"/>
      <c r="J19" s="1057"/>
      <c r="K19" s="1058"/>
      <c r="L19" s="1058"/>
      <c r="M19" s="1058"/>
      <c r="N19" s="1058"/>
      <c r="O19" s="1059"/>
      <c r="P19" s="117"/>
      <c r="Q19" s="28" t="str">
        <f>IF(R19="", "", IF(R19=T19, "△", IF(R19&gt;T19, "○","●")))</f>
        <v/>
      </c>
      <c r="R19" s="41"/>
      <c r="S19" s="113"/>
      <c r="T19" s="41"/>
      <c r="U19" s="114"/>
      <c r="V19" s="41"/>
      <c r="W19" s="42" t="str">
        <f t="shared" si="0"/>
        <v/>
      </c>
      <c r="X19" s="44"/>
      <c r="Y19" s="111"/>
      <c r="Z19" s="44"/>
      <c r="AA19" s="112"/>
      <c r="AB19" s="115"/>
      <c r="AC19" s="28" t="str">
        <f>IF(AD19="", "", IF(AD19=AF19, "△", IF(AD19&gt;AF19, "○","●")))</f>
        <v/>
      </c>
      <c r="AD19" s="53"/>
      <c r="AE19" s="115"/>
      <c r="AF19" s="53"/>
      <c r="AG19" s="116"/>
      <c r="AH19" s="46"/>
      <c r="AI19" s="28" t="str">
        <f>IF(AJ19="", "", IF(AJ19=AL19, "△", IF(AJ19&gt;AL19, "○","●")))</f>
        <v/>
      </c>
      <c r="AJ19" s="44"/>
      <c r="AK19" s="44"/>
      <c r="AL19" s="44"/>
      <c r="AM19" s="112"/>
      <c r="AN19" s="53"/>
      <c r="AO19" s="28" t="str">
        <f>IF(AP19="", "", IF(AP19=AR19, "△", IF(AP19&gt;AR19, "○","●")))</f>
        <v/>
      </c>
      <c r="AP19" s="53"/>
      <c r="AQ19" s="115"/>
      <c r="AR19" s="53"/>
      <c r="AS19" s="116"/>
      <c r="AT19" s="113"/>
      <c r="AU19" s="88" t="str">
        <f>IF(AV19="", "", IF(AV19=AX19, "△", IF(AV19&gt;AX19, "○","●")))</f>
        <v/>
      </c>
      <c r="AV19" s="111"/>
      <c r="AW19" s="111"/>
      <c r="AX19" s="111"/>
      <c r="AY19" s="112"/>
      <c r="AZ19" s="65"/>
      <c r="BA19" s="987"/>
      <c r="BB19" s="987"/>
      <c r="BC19" s="988"/>
      <c r="BD19" s="987"/>
      <c r="BE19" s="988"/>
      <c r="BF19" s="988"/>
      <c r="BG19" s="987"/>
      <c r="BH19" s="1071"/>
      <c r="BI19" s="981"/>
      <c r="BJ19" s="1068"/>
      <c r="BK19" s="976"/>
      <c r="BM19" s="118"/>
    </row>
    <row r="20" spans="2:66" ht="24" customHeight="1" x14ac:dyDescent="0.2">
      <c r="B20" s="1096" t="s">
        <v>94</v>
      </c>
      <c r="C20" s="1012">
        <v>6</v>
      </c>
      <c r="D20" s="27" t="s">
        <v>615</v>
      </c>
      <c r="E20" s="51" t="str">
        <f t="shared" si="1"/>
        <v>○</v>
      </c>
      <c r="F20" s="27">
        <v>6</v>
      </c>
      <c r="G20" s="66" t="s">
        <v>597</v>
      </c>
      <c r="H20" s="27">
        <v>1</v>
      </c>
      <c r="I20" s="102"/>
      <c r="J20" s="27" t="s">
        <v>662</v>
      </c>
      <c r="K20" s="51" t="str">
        <f>IF(L20="", "", IF(L20=N20, "△", IF(L20&gt;N20, "○","●")))</f>
        <v>○</v>
      </c>
      <c r="L20" s="27">
        <v>8</v>
      </c>
      <c r="M20" s="27"/>
      <c r="N20" s="27">
        <v>2</v>
      </c>
      <c r="O20" s="102"/>
      <c r="P20" s="1060"/>
      <c r="Q20" s="1061"/>
      <c r="R20" s="1061"/>
      <c r="S20" s="1061"/>
      <c r="T20" s="1061"/>
      <c r="U20" s="1062"/>
      <c r="V20" s="27" t="s">
        <v>615</v>
      </c>
      <c r="W20" s="28" t="str">
        <f t="shared" si="0"/>
        <v>○</v>
      </c>
      <c r="X20" s="50">
        <v>6</v>
      </c>
      <c r="Y20" s="66" t="s">
        <v>597</v>
      </c>
      <c r="Z20" s="27">
        <v>1</v>
      </c>
      <c r="AA20" s="102"/>
      <c r="AB20" s="159" t="s">
        <v>623</v>
      </c>
      <c r="AC20" s="51" t="str">
        <f>IF(AD20="", "", IF(AD20=AF20, "△", IF(AD20&gt;AF20, "○","●")))</f>
        <v>●</v>
      </c>
      <c r="AD20" s="159">
        <v>2</v>
      </c>
      <c r="AE20" s="160"/>
      <c r="AF20" s="159">
        <v>3</v>
      </c>
      <c r="AG20" s="160"/>
      <c r="AH20" s="35" t="s">
        <v>724</v>
      </c>
      <c r="AI20" s="51" t="str">
        <f>IF(AJ20="", "", IF(AJ20=AL20, "△", IF(AJ20&gt;AL20, "○","●")))</f>
        <v>○</v>
      </c>
      <c r="AJ20" s="27">
        <v>6</v>
      </c>
      <c r="AK20" s="27"/>
      <c r="AL20" s="27">
        <v>2</v>
      </c>
      <c r="AM20" s="102"/>
      <c r="AN20" s="159" t="s">
        <v>610</v>
      </c>
      <c r="AO20" s="51" t="str">
        <f>IF(AP20="", "", IF(AP20=AR20, "△", IF(AP20&gt;AR20, "○","●")))</f>
        <v>○</v>
      </c>
      <c r="AP20" s="159">
        <v>7</v>
      </c>
      <c r="AQ20" s="160"/>
      <c r="AR20" s="159">
        <v>0</v>
      </c>
      <c r="AS20" s="161"/>
      <c r="AT20" s="66"/>
      <c r="AU20" s="103" t="str">
        <f>IF(AV20="", "", IF(AV20=AX20, "△", IF(AV20&gt;AX20, "○","●")))</f>
        <v/>
      </c>
      <c r="AV20" s="66"/>
      <c r="AW20" s="66"/>
      <c r="AX20" s="66"/>
      <c r="AY20" s="102"/>
      <c r="AZ20" s="124"/>
      <c r="BA20" s="987">
        <f>BB20+BC20+BD20</f>
        <v>10</v>
      </c>
      <c r="BB20" s="987">
        <f>COUNTIF(D20:AY24,"○")</f>
        <v>6</v>
      </c>
      <c r="BC20" s="979">
        <f>COUNTIF(D20:AY24,"●")</f>
        <v>4</v>
      </c>
      <c r="BD20" s="987">
        <f>COUNTIF(D20:AY24,"△")</f>
        <v>0</v>
      </c>
      <c r="BE20" s="979">
        <f>SUM(AP20:AP24,F20:F24,R20:R24,,L20:L24,AJ20:AJ24,X20:X24,AD20:AD24)</f>
        <v>57</v>
      </c>
      <c r="BF20" s="979">
        <f>SUM(AR20:AR24,H20:H24,T20:T24,N20:N24,AL20:AL24,Z20:Z24,AF20:AF24)</f>
        <v>48</v>
      </c>
      <c r="BG20" s="987">
        <f>SUM(BE20-BF20)</f>
        <v>9</v>
      </c>
      <c r="BH20" s="1069" t="str">
        <f>B20</f>
        <v>岐阜
エンジェルス</v>
      </c>
      <c r="BI20" s="981">
        <f>IF(ISERROR(BB20/BA20-BD20),"",BB20/(BA20-BD20))</f>
        <v>0.6</v>
      </c>
      <c r="BJ20" s="1068">
        <f>(BB20*2)+(BD20*1)</f>
        <v>12</v>
      </c>
      <c r="BK20" s="976">
        <f>IF(ISBLANK(BJ20),"",RANK(BJ20,$BJ$10:$BJ$43))</f>
        <v>2</v>
      </c>
      <c r="BM20" s="156"/>
      <c r="BN20" s="18"/>
    </row>
    <row r="21" spans="2:66" ht="24" customHeight="1" x14ac:dyDescent="0.2">
      <c r="B21" s="1096"/>
      <c r="C21" s="1013"/>
      <c r="D21" s="27" t="s">
        <v>724</v>
      </c>
      <c r="E21" s="28" t="str">
        <f>IF(F21="", "", IF(F21=H21, "△", IF(F21&gt;H21, "○","●")))</f>
        <v>●</v>
      </c>
      <c r="F21" s="27">
        <v>2</v>
      </c>
      <c r="G21" s="66"/>
      <c r="H21" s="27">
        <v>14</v>
      </c>
      <c r="I21" s="102"/>
      <c r="J21" s="27" t="s">
        <v>673</v>
      </c>
      <c r="K21" s="28" t="str">
        <f>IF(L21="", "", IF(L21=N21, "△", IF(L21&gt;N21, "○","●")))</f>
        <v>●</v>
      </c>
      <c r="L21" s="27">
        <v>4</v>
      </c>
      <c r="M21" s="27"/>
      <c r="N21" s="27">
        <v>5</v>
      </c>
      <c r="O21" s="102" t="s">
        <v>597</v>
      </c>
      <c r="P21" s="1060"/>
      <c r="Q21" s="1063"/>
      <c r="R21" s="1063"/>
      <c r="S21" s="1063"/>
      <c r="T21" s="1063"/>
      <c r="U21" s="1064"/>
      <c r="V21" s="27" t="s">
        <v>662</v>
      </c>
      <c r="W21" s="28" t="str">
        <f t="shared" si="0"/>
        <v>●</v>
      </c>
      <c r="X21" s="27">
        <v>2</v>
      </c>
      <c r="Y21" s="66"/>
      <c r="Z21" s="27">
        <v>17</v>
      </c>
      <c r="AA21" s="102"/>
      <c r="AB21" s="160"/>
      <c r="AC21" s="28" t="str">
        <f>IF(AD21="", "", IF(AD21=AF21, "△", IF(AD21&gt;AF21, "○","●")))</f>
        <v/>
      </c>
      <c r="AD21" s="159"/>
      <c r="AE21" s="160"/>
      <c r="AF21" s="159"/>
      <c r="AG21" s="160"/>
      <c r="AH21" s="35"/>
      <c r="AI21" s="28" t="str">
        <f>IF(AJ21="", "", IF(AJ21=AL21, "△", IF(AJ21&gt;AL21, "○","●")))</f>
        <v/>
      </c>
      <c r="AJ21" s="27"/>
      <c r="AK21" s="27"/>
      <c r="AL21" s="27"/>
      <c r="AM21" s="102"/>
      <c r="AN21" s="159" t="s">
        <v>673</v>
      </c>
      <c r="AO21" s="28" t="str">
        <f>IF(AP21="", "", IF(AP21=AR21, "△", IF(AP21&gt;AR21, "○","●")))</f>
        <v>○</v>
      </c>
      <c r="AP21" s="159">
        <v>14</v>
      </c>
      <c r="AQ21" s="108" t="s">
        <v>597</v>
      </c>
      <c r="AR21" s="159">
        <v>3</v>
      </c>
      <c r="AS21" s="162"/>
      <c r="AT21" s="66"/>
      <c r="AU21" s="103" t="str">
        <f>IF(AV21="", "", IF(AV21=AX21, "△", IF(AV21&gt;AX21, "○","●")))</f>
        <v/>
      </c>
      <c r="AV21" s="66"/>
      <c r="AW21" s="66"/>
      <c r="AX21" s="66"/>
      <c r="AY21" s="102"/>
      <c r="AZ21" s="124"/>
      <c r="BA21" s="987"/>
      <c r="BB21" s="987"/>
      <c r="BC21" s="980"/>
      <c r="BD21" s="987"/>
      <c r="BE21" s="980"/>
      <c r="BF21" s="980"/>
      <c r="BG21" s="987"/>
      <c r="BH21" s="1070"/>
      <c r="BI21" s="981"/>
      <c r="BJ21" s="1068"/>
      <c r="BK21" s="976"/>
      <c r="BM21" s="157"/>
      <c r="BN21" s="18"/>
    </row>
    <row r="22" spans="2:66" ht="24" customHeight="1" x14ac:dyDescent="0.2">
      <c r="B22" s="1096"/>
      <c r="C22" s="1013"/>
      <c r="D22" s="27"/>
      <c r="E22" s="28" t="str">
        <f t="shared" si="1"/>
        <v/>
      </c>
      <c r="F22" s="27"/>
      <c r="G22" s="66"/>
      <c r="H22" s="27"/>
      <c r="I22" s="102"/>
      <c r="J22" s="27"/>
      <c r="K22" s="28" t="str">
        <f>IF(L22="", "", IF(L22=N22, "△", IF(L22&gt;N22, "○","●")))</f>
        <v/>
      </c>
      <c r="L22" s="27"/>
      <c r="M22" s="27"/>
      <c r="N22" s="27"/>
      <c r="O22" s="102"/>
      <c r="P22" s="1060"/>
      <c r="Q22" s="1063"/>
      <c r="R22" s="1063"/>
      <c r="S22" s="1063"/>
      <c r="T22" s="1063"/>
      <c r="U22" s="1064"/>
      <c r="V22" s="27"/>
      <c r="W22" s="28" t="str">
        <f t="shared" si="0"/>
        <v/>
      </c>
      <c r="X22" s="27"/>
      <c r="Y22" s="66"/>
      <c r="Z22" s="27"/>
      <c r="AA22" s="102"/>
      <c r="AB22" s="160"/>
      <c r="AC22" s="28" t="str">
        <f>IF(AD22="", "", IF(AD22=AF22, "△", IF(AD22&gt;AF22, "○","●")))</f>
        <v/>
      </c>
      <c r="AD22" s="159"/>
      <c r="AE22" s="160"/>
      <c r="AF22" s="159"/>
      <c r="AG22" s="160"/>
      <c r="AH22" s="35"/>
      <c r="AI22" s="28" t="str">
        <f>IF(AJ22="", "", IF(AJ22=AL22, "△", IF(AJ22&gt;AL22, "○","●")))</f>
        <v/>
      </c>
      <c r="AJ22" s="27"/>
      <c r="AK22" s="27"/>
      <c r="AL22" s="27"/>
      <c r="AM22" s="102"/>
      <c r="AN22" s="159"/>
      <c r="AO22" s="28" t="str">
        <f>IF(AP22="", "", IF(AP22=AR22, "△", IF(AP22&gt;AR22, "○","●")))</f>
        <v/>
      </c>
      <c r="AP22" s="159"/>
      <c r="AQ22" s="160"/>
      <c r="AR22" s="159"/>
      <c r="AS22" s="162"/>
      <c r="AT22" s="66"/>
      <c r="AU22" s="103"/>
      <c r="AV22" s="66"/>
      <c r="AW22" s="66"/>
      <c r="AX22" s="66"/>
      <c r="AY22" s="102"/>
      <c r="AZ22" s="124"/>
      <c r="BA22" s="987"/>
      <c r="BB22" s="987"/>
      <c r="BC22" s="980"/>
      <c r="BD22" s="987"/>
      <c r="BE22" s="980"/>
      <c r="BF22" s="980"/>
      <c r="BG22" s="987"/>
      <c r="BH22" s="1070"/>
      <c r="BI22" s="981"/>
      <c r="BJ22" s="1068"/>
      <c r="BK22" s="976"/>
      <c r="BM22" s="157"/>
      <c r="BN22" s="18"/>
    </row>
    <row r="23" spans="2:66" ht="24" customHeight="1" x14ac:dyDescent="0.2">
      <c r="B23" s="1096"/>
      <c r="C23" s="1013"/>
      <c r="D23" s="27"/>
      <c r="E23" s="28"/>
      <c r="F23" s="27"/>
      <c r="G23" s="66"/>
      <c r="H23" s="27"/>
      <c r="I23" s="102"/>
      <c r="J23" s="27"/>
      <c r="K23" s="28"/>
      <c r="L23" s="27"/>
      <c r="M23" s="27"/>
      <c r="N23" s="27"/>
      <c r="O23" s="102"/>
      <c r="P23" s="1060"/>
      <c r="Q23" s="1063"/>
      <c r="R23" s="1063"/>
      <c r="S23" s="1063"/>
      <c r="T23" s="1063"/>
      <c r="U23" s="1064"/>
      <c r="V23" s="27"/>
      <c r="W23" s="28"/>
      <c r="X23" s="27"/>
      <c r="Y23" s="66"/>
      <c r="Z23" s="27"/>
      <c r="AA23" s="102"/>
      <c r="AB23" s="160"/>
      <c r="AC23" s="28"/>
      <c r="AD23" s="159"/>
      <c r="AE23" s="160"/>
      <c r="AF23" s="159"/>
      <c r="AG23" s="160"/>
      <c r="AH23" s="35"/>
      <c r="AI23" s="28"/>
      <c r="AJ23" s="27"/>
      <c r="AK23" s="27"/>
      <c r="AL23" s="27"/>
      <c r="AM23" s="102"/>
      <c r="AN23" s="159"/>
      <c r="AO23" s="28"/>
      <c r="AP23" s="159"/>
      <c r="AQ23" s="160"/>
      <c r="AR23" s="159"/>
      <c r="AS23" s="162"/>
      <c r="AT23" s="66"/>
      <c r="AU23" s="103"/>
      <c r="AV23" s="66"/>
      <c r="AW23" s="66"/>
      <c r="AX23" s="66"/>
      <c r="AY23" s="102"/>
      <c r="AZ23" s="124"/>
      <c r="BA23" s="987"/>
      <c r="BB23" s="987"/>
      <c r="BC23" s="980"/>
      <c r="BD23" s="987"/>
      <c r="BE23" s="980"/>
      <c r="BF23" s="980"/>
      <c r="BG23" s="987"/>
      <c r="BH23" s="1070"/>
      <c r="BI23" s="981"/>
      <c r="BJ23" s="1068"/>
      <c r="BK23" s="976"/>
      <c r="BM23" s="157"/>
      <c r="BN23" s="18"/>
    </row>
    <row r="24" spans="2:66" ht="24" customHeight="1" x14ac:dyDescent="0.2">
      <c r="B24" s="1096"/>
      <c r="C24" s="1014"/>
      <c r="D24" s="41"/>
      <c r="E24" s="42" t="str">
        <f t="shared" ref="E24:E32" si="2">IF(F24="", "", IF(F24=H24, "△", IF(F24&gt;H24, "○","●")))</f>
        <v/>
      </c>
      <c r="F24" s="41"/>
      <c r="G24" s="113"/>
      <c r="H24" s="41"/>
      <c r="I24" s="114"/>
      <c r="J24" s="41"/>
      <c r="K24" s="42" t="str">
        <f>IF(L24="", "", IF(L24=N24, "△", IF(L24&gt;N24, "○","●")))</f>
        <v/>
      </c>
      <c r="L24" s="41"/>
      <c r="M24" s="41"/>
      <c r="N24" s="41"/>
      <c r="O24" s="114"/>
      <c r="P24" s="1065"/>
      <c r="Q24" s="1066"/>
      <c r="R24" s="1066"/>
      <c r="S24" s="1066"/>
      <c r="T24" s="1066"/>
      <c r="U24" s="1067"/>
      <c r="V24" s="41"/>
      <c r="W24" s="28" t="str">
        <f>IF(X24="", "", IF(X24=Z24, "△", IF(X24&gt;Z24, "○","●")))</f>
        <v/>
      </c>
      <c r="X24" s="41"/>
      <c r="Y24" s="113"/>
      <c r="Z24" s="41"/>
      <c r="AA24" s="114"/>
      <c r="AB24" s="164"/>
      <c r="AC24" s="42" t="str">
        <f>IF(AD24="", "", IF(AD24=AF24, "△", IF(AD24&gt;AF24, "○","●")))</f>
        <v/>
      </c>
      <c r="AD24" s="163"/>
      <c r="AE24" s="164"/>
      <c r="AF24" s="163"/>
      <c r="AG24" s="164"/>
      <c r="AH24" s="46"/>
      <c r="AI24" s="42" t="str">
        <f>IF(AJ24="", "", IF(AJ24=AL24, "△", IF(AJ24&gt;AL24, "○","●")))</f>
        <v/>
      </c>
      <c r="AJ24" s="41"/>
      <c r="AK24" s="41"/>
      <c r="AL24" s="41"/>
      <c r="AM24" s="114"/>
      <c r="AN24" s="163"/>
      <c r="AO24" s="28" t="str">
        <f>IF(AP24="", "", IF(AP24=AR24, "△", IF(AP24&gt;AR24, "○","●")))</f>
        <v/>
      </c>
      <c r="AP24" s="163"/>
      <c r="AQ24" s="164"/>
      <c r="AR24" s="163"/>
      <c r="AS24" s="165"/>
      <c r="AT24" s="113"/>
      <c r="AU24" s="88" t="str">
        <f>IF(AV24="", "", IF(AV24=AX24, "△", IF(AV24&gt;AX24, "○","●")))</f>
        <v/>
      </c>
      <c r="AV24" s="113"/>
      <c r="AW24" s="113"/>
      <c r="AX24" s="113"/>
      <c r="AY24" s="114"/>
      <c r="AZ24" s="124"/>
      <c r="BA24" s="987"/>
      <c r="BB24" s="987"/>
      <c r="BC24" s="988"/>
      <c r="BD24" s="987"/>
      <c r="BE24" s="988"/>
      <c r="BF24" s="988"/>
      <c r="BG24" s="987"/>
      <c r="BH24" s="1071"/>
      <c r="BI24" s="981"/>
      <c r="BJ24" s="1068"/>
      <c r="BK24" s="976"/>
      <c r="BM24" s="158"/>
      <c r="BN24" s="18"/>
    </row>
    <row r="25" spans="2:66" ht="24" customHeight="1" x14ac:dyDescent="0.2">
      <c r="B25" s="1006" t="s">
        <v>86</v>
      </c>
      <c r="C25" s="1013">
        <v>1</v>
      </c>
      <c r="D25" s="27" t="s">
        <v>609</v>
      </c>
      <c r="E25" s="28" t="str">
        <f t="shared" si="2"/>
        <v>●</v>
      </c>
      <c r="F25" s="27">
        <v>0</v>
      </c>
      <c r="G25" s="66"/>
      <c r="H25" s="27">
        <v>9</v>
      </c>
      <c r="I25" s="119"/>
      <c r="J25" s="27" t="s">
        <v>628</v>
      </c>
      <c r="K25" s="28" t="str">
        <f>IF(L25="", "", IF(L25=N25, "△", IF(L25&gt;N25, "○","●")))</f>
        <v>○</v>
      </c>
      <c r="L25" s="32">
        <v>6</v>
      </c>
      <c r="M25" s="32"/>
      <c r="N25" s="32">
        <v>3</v>
      </c>
      <c r="O25" s="121"/>
      <c r="P25" s="31" t="s">
        <v>615</v>
      </c>
      <c r="Q25" s="28" t="str">
        <f>IF(R25="", "", IF(R25=T25, "△", IF(R25&gt;T25, "○","●")))</f>
        <v>●</v>
      </c>
      <c r="R25" s="27">
        <v>1</v>
      </c>
      <c r="S25" s="66"/>
      <c r="T25" s="27">
        <v>6</v>
      </c>
      <c r="U25" s="102" t="s">
        <v>597</v>
      </c>
      <c r="V25" s="1009" t="str">
        <f>IF(X25="", "", IF(X25=Z25, "△", IF(X25&gt;Z25, "○","●")))</f>
        <v/>
      </c>
      <c r="W25" s="1010"/>
      <c r="X25" s="1010"/>
      <c r="Y25" s="1010"/>
      <c r="Z25" s="1010"/>
      <c r="AA25" s="1011"/>
      <c r="AB25" s="108" t="s">
        <v>724</v>
      </c>
      <c r="AC25" s="28" t="str">
        <f>IF(AD25="", "", IF(AD25=AF25, "△", IF(AD25&gt;AF25, "○","●")))</f>
        <v>●</v>
      </c>
      <c r="AD25" s="31">
        <v>1</v>
      </c>
      <c r="AE25" s="108"/>
      <c r="AF25" s="31">
        <v>6</v>
      </c>
      <c r="AG25" s="109"/>
      <c r="AH25" s="56" t="s">
        <v>588</v>
      </c>
      <c r="AI25" s="28" t="str">
        <f>IF(AJ25="", "", IF(AJ25=AL25, "△", IF(AJ25&gt;AL25, "○","●")))</f>
        <v>●</v>
      </c>
      <c r="AJ25" s="32">
        <v>4</v>
      </c>
      <c r="AK25" s="32"/>
      <c r="AL25" s="32">
        <v>6</v>
      </c>
      <c r="AM25" s="30"/>
      <c r="AN25" s="31" t="s">
        <v>610</v>
      </c>
      <c r="AO25" s="28" t="str">
        <f>IF(AP25="", "", IF(AP25=AR25, "△", IF(AP25&gt;AR25, "○","●")))</f>
        <v>○</v>
      </c>
      <c r="AP25" s="31">
        <v>11</v>
      </c>
      <c r="AQ25" s="108"/>
      <c r="AR25" s="31">
        <v>0</v>
      </c>
      <c r="AS25" s="109"/>
      <c r="AT25" s="66"/>
      <c r="AU25" s="103" t="str">
        <f>IF(AV25="", "", IF(AV25=AX25, "△", IF(AV25&gt;AX25, "○","●")))</f>
        <v/>
      </c>
      <c r="AV25" s="99"/>
      <c r="AW25" s="99"/>
      <c r="AX25" s="99"/>
      <c r="AY25" s="65"/>
      <c r="AZ25" s="105"/>
      <c r="BA25" s="987">
        <f>BB25+BC25+BD25</f>
        <v>14</v>
      </c>
      <c r="BB25" s="987">
        <f>COUNTIF(D25:AY29,"○")</f>
        <v>5</v>
      </c>
      <c r="BC25" s="979">
        <f>COUNTIF(D25:AY29,"●")</f>
        <v>9</v>
      </c>
      <c r="BD25" s="987">
        <f>COUNTIF(D25:AY29,"△")</f>
        <v>0</v>
      </c>
      <c r="BE25" s="979">
        <f>SUM(AP25:AP29,F25:F29,R25:R29,,L25:L29,AJ25:AJ29,X25:X29,AD25:AD29)</f>
        <v>75</v>
      </c>
      <c r="BF25" s="979">
        <f>SUM(AR25:AR29,H25:H29,T25:T29,N25:N29,AL25:AL29,Z25:Z29,AF25:AF29)</f>
        <v>72</v>
      </c>
      <c r="BG25" s="987">
        <f>SUM(BE25-BF25)</f>
        <v>3</v>
      </c>
      <c r="BH25" s="1069" t="s">
        <v>86</v>
      </c>
      <c r="BI25" s="1074">
        <f>IF(ISERROR(BB25/BA25-BD25),"",BB25/(BA25-BD25))</f>
        <v>0.35714285714285715</v>
      </c>
      <c r="BJ25" s="1068">
        <f>(BB25*2)+(BD25*1)</f>
        <v>10</v>
      </c>
      <c r="BK25" s="976">
        <f>IF(ISBLANK(BJ25),"",RANK(BJ25,$BJ$10:$BJ$43))</f>
        <v>4</v>
      </c>
      <c r="BM25" s="106"/>
    </row>
    <row r="26" spans="2:66" ht="24" customHeight="1" x14ac:dyDescent="0.2">
      <c r="B26" s="1007"/>
      <c r="C26" s="1013"/>
      <c r="D26" s="27" t="s">
        <v>640</v>
      </c>
      <c r="E26" s="28" t="str">
        <f t="shared" si="2"/>
        <v>●</v>
      </c>
      <c r="F26" s="27">
        <v>4</v>
      </c>
      <c r="G26" s="66"/>
      <c r="H26" s="27">
        <v>6</v>
      </c>
      <c r="I26" s="102"/>
      <c r="J26" s="27" t="s">
        <v>640</v>
      </c>
      <c r="K26" s="28" t="str">
        <f>IF(L26="", "", IF(L26=N26, "△", IF(L26&gt;N26, "○","●")))</f>
        <v>●</v>
      </c>
      <c r="L26" s="32">
        <v>7</v>
      </c>
      <c r="M26" s="32"/>
      <c r="N26" s="32">
        <v>10</v>
      </c>
      <c r="O26" s="37" t="s">
        <v>597</v>
      </c>
      <c r="P26" s="31" t="s">
        <v>661</v>
      </c>
      <c r="Q26" s="28" t="str">
        <f>IF(R26="", "", IF(R26=T26, "△", IF(R26&gt;T26, "○","●")))</f>
        <v>○</v>
      </c>
      <c r="R26" s="27">
        <v>17</v>
      </c>
      <c r="S26" s="66"/>
      <c r="T26" s="27">
        <v>2</v>
      </c>
      <c r="U26" s="102"/>
      <c r="V26" s="1000"/>
      <c r="W26" s="1001"/>
      <c r="X26" s="1001"/>
      <c r="Y26" s="1001"/>
      <c r="Z26" s="1001"/>
      <c r="AA26" s="1002"/>
      <c r="AB26" s="108"/>
      <c r="AC26" s="28" t="str">
        <f>IF(AD26="", "", IF(AD26=AF26, "△", IF(AD26&gt;AF26, "○","●")))</f>
        <v/>
      </c>
      <c r="AD26" s="31"/>
      <c r="AE26" s="108"/>
      <c r="AF26" s="31"/>
      <c r="AG26" s="109"/>
      <c r="AH26" s="56"/>
      <c r="AI26" s="28" t="str">
        <f>IF(AJ26="", "", IF(AJ26=AL26, "△", IF(AJ26&gt;AL26, "○","●")))</f>
        <v/>
      </c>
      <c r="AJ26" s="32"/>
      <c r="AK26" s="99"/>
      <c r="AL26" s="32"/>
      <c r="AM26" s="37"/>
      <c r="AN26" s="31" t="s">
        <v>588</v>
      </c>
      <c r="AO26" s="28" t="str">
        <f>IF(AP26="", "", IF(AP26=AR26, "△", IF(AP26&gt;AR26, "○","●")))</f>
        <v>○</v>
      </c>
      <c r="AP26" s="31">
        <v>4</v>
      </c>
      <c r="AQ26" s="108"/>
      <c r="AR26" s="31">
        <v>1</v>
      </c>
      <c r="AS26" s="109"/>
      <c r="AT26" s="66"/>
      <c r="AU26" s="103" t="str">
        <f>IF(AV26="", "", IF(AV26=AX26, "△", IF(AV26&gt;AX26, "○","●")))</f>
        <v/>
      </c>
      <c r="AV26" s="99"/>
      <c r="AW26" s="99"/>
      <c r="AX26" s="99"/>
      <c r="AY26" s="65"/>
      <c r="AZ26" s="65"/>
      <c r="BA26" s="987"/>
      <c r="BB26" s="987"/>
      <c r="BC26" s="980"/>
      <c r="BD26" s="987"/>
      <c r="BE26" s="980"/>
      <c r="BF26" s="980"/>
      <c r="BG26" s="987"/>
      <c r="BH26" s="1070"/>
      <c r="BI26" s="1075"/>
      <c r="BJ26" s="1068"/>
      <c r="BK26" s="976"/>
      <c r="BM26" s="110"/>
    </row>
    <row r="27" spans="2:66" ht="24" customHeight="1" x14ac:dyDescent="0.2">
      <c r="B27" s="1007"/>
      <c r="C27" s="1013"/>
      <c r="D27" s="27" t="s">
        <v>662</v>
      </c>
      <c r="E27" s="28" t="str">
        <f t="shared" si="2"/>
        <v>●</v>
      </c>
      <c r="F27" s="27">
        <v>5</v>
      </c>
      <c r="G27" s="66"/>
      <c r="H27" s="27">
        <v>6</v>
      </c>
      <c r="I27" s="102"/>
      <c r="J27" s="27" t="s">
        <v>590</v>
      </c>
      <c r="K27" s="28" t="str">
        <f>IF(L27="", "", IF(L27=N27, "△", IF(L27&gt;N27, "○","●")))</f>
        <v>●</v>
      </c>
      <c r="L27" s="32">
        <v>3</v>
      </c>
      <c r="M27" s="32"/>
      <c r="N27" s="32">
        <v>8</v>
      </c>
      <c r="O27" s="37" t="s">
        <v>607</v>
      </c>
      <c r="P27" s="31"/>
      <c r="Q27" s="28" t="str">
        <f>IF(R27="", "", IF(R27=T27, "△", IF(R27&gt;T27, "○","●")))</f>
        <v/>
      </c>
      <c r="R27" s="27"/>
      <c r="S27" s="66"/>
      <c r="T27" s="27"/>
      <c r="U27" s="102"/>
      <c r="V27" s="1000"/>
      <c r="W27" s="1001"/>
      <c r="X27" s="1001"/>
      <c r="Y27" s="1001"/>
      <c r="Z27" s="1001"/>
      <c r="AA27" s="1002"/>
      <c r="AB27" s="108"/>
      <c r="AC27" s="28" t="str">
        <f>IF(AD27="", "", IF(AD27=AF27, "△", IF(AD27&gt;AF27, "○","●")))</f>
        <v/>
      </c>
      <c r="AD27" s="31"/>
      <c r="AE27" s="108"/>
      <c r="AF27" s="31"/>
      <c r="AG27" s="109"/>
      <c r="AH27" s="56"/>
      <c r="AI27" s="28" t="str">
        <f>IF(AJ27="", "", IF(AJ27=AL27, "△", IF(AJ27&gt;AL27, "○","●")))</f>
        <v/>
      </c>
      <c r="AJ27" s="32"/>
      <c r="AK27" s="99"/>
      <c r="AL27" s="32"/>
      <c r="AM27" s="37"/>
      <c r="AN27" s="31" t="s">
        <v>724</v>
      </c>
      <c r="AO27" s="28" t="s">
        <v>725</v>
      </c>
      <c r="AP27" s="31">
        <v>9</v>
      </c>
      <c r="AQ27" s="108"/>
      <c r="AR27" s="31">
        <v>3</v>
      </c>
      <c r="AS27" s="109"/>
      <c r="AT27" s="66"/>
      <c r="AU27" s="103"/>
      <c r="AV27" s="99"/>
      <c r="AW27" s="99"/>
      <c r="AX27" s="99"/>
      <c r="AY27" s="65"/>
      <c r="AZ27" s="65"/>
      <c r="BA27" s="987"/>
      <c r="BB27" s="987"/>
      <c r="BC27" s="980"/>
      <c r="BD27" s="987"/>
      <c r="BE27" s="980"/>
      <c r="BF27" s="980"/>
      <c r="BG27" s="987"/>
      <c r="BH27" s="1070"/>
      <c r="BI27" s="1075"/>
      <c r="BJ27" s="1068"/>
      <c r="BK27" s="976"/>
      <c r="BM27" s="110"/>
    </row>
    <row r="28" spans="2:66" ht="24" customHeight="1" x14ac:dyDescent="0.2">
      <c r="B28" s="1007"/>
      <c r="C28" s="1013"/>
      <c r="D28" s="27" t="s">
        <v>590</v>
      </c>
      <c r="E28" s="28" t="str">
        <f t="shared" si="2"/>
        <v>●</v>
      </c>
      <c r="F28" s="27">
        <v>3</v>
      </c>
      <c r="G28" s="66"/>
      <c r="H28" s="27">
        <v>6</v>
      </c>
      <c r="I28" s="102"/>
      <c r="J28" s="27"/>
      <c r="K28" s="28"/>
      <c r="L28" s="32"/>
      <c r="M28" s="32"/>
      <c r="N28" s="32"/>
      <c r="O28" s="37"/>
      <c r="P28" s="31"/>
      <c r="Q28" s="28"/>
      <c r="R28" s="27"/>
      <c r="S28" s="66"/>
      <c r="T28" s="27"/>
      <c r="U28" s="102"/>
      <c r="V28" s="1000"/>
      <c r="W28" s="1001"/>
      <c r="X28" s="1001"/>
      <c r="Y28" s="1001"/>
      <c r="Z28" s="1001"/>
      <c r="AA28" s="1002"/>
      <c r="AB28" s="108"/>
      <c r="AC28" s="28"/>
      <c r="AD28" s="31"/>
      <c r="AE28" s="108"/>
      <c r="AF28" s="31"/>
      <c r="AG28" s="109"/>
      <c r="AH28" s="56"/>
      <c r="AI28" s="28"/>
      <c r="AJ28" s="32"/>
      <c r="AK28" s="99"/>
      <c r="AL28" s="32"/>
      <c r="AM28" s="37"/>
      <c r="AN28" s="31"/>
      <c r="AO28" s="28"/>
      <c r="AP28" s="31"/>
      <c r="AQ28" s="108"/>
      <c r="AR28" s="31"/>
      <c r="AS28" s="109"/>
      <c r="AT28" s="66"/>
      <c r="AU28" s="103"/>
      <c r="AV28" s="99"/>
      <c r="AW28" s="99"/>
      <c r="AX28" s="99"/>
      <c r="AY28" s="65"/>
      <c r="AZ28" s="65"/>
      <c r="BA28" s="987"/>
      <c r="BB28" s="987"/>
      <c r="BC28" s="980"/>
      <c r="BD28" s="987"/>
      <c r="BE28" s="980"/>
      <c r="BF28" s="980"/>
      <c r="BG28" s="987"/>
      <c r="BH28" s="1070"/>
      <c r="BI28" s="1075"/>
      <c r="BJ28" s="1068"/>
      <c r="BK28" s="976"/>
      <c r="BM28" s="110"/>
    </row>
    <row r="29" spans="2:66" ht="24" customHeight="1" x14ac:dyDescent="0.2">
      <c r="B29" s="1008"/>
      <c r="C29" s="1014"/>
      <c r="D29" s="41"/>
      <c r="E29" s="28" t="str">
        <f t="shared" si="2"/>
        <v/>
      </c>
      <c r="F29" s="41"/>
      <c r="G29" s="113"/>
      <c r="H29" s="41"/>
      <c r="I29" s="114"/>
      <c r="J29" s="41"/>
      <c r="K29" s="42" t="str">
        <f>IF(L29="", "", IF(L29=N29, "△", IF(L29&gt;N29, "○","●")))</f>
        <v/>
      </c>
      <c r="L29" s="44"/>
      <c r="M29" s="44"/>
      <c r="N29" s="44"/>
      <c r="O29" s="45"/>
      <c r="P29" s="53"/>
      <c r="Q29" s="42" t="str">
        <f>IF(R29="", "", IF(R29=T29, "△", IF(R29&gt;T29, "○","●")))</f>
        <v/>
      </c>
      <c r="R29" s="41"/>
      <c r="S29" s="113"/>
      <c r="T29" s="41"/>
      <c r="U29" s="114"/>
      <c r="V29" s="1003"/>
      <c r="W29" s="1004"/>
      <c r="X29" s="1004"/>
      <c r="Y29" s="1004"/>
      <c r="Z29" s="1004"/>
      <c r="AA29" s="1005"/>
      <c r="AB29" s="115"/>
      <c r="AC29" s="42" t="str">
        <f>IF(AD29="", "", IF(AD29=AF29, "△", IF(AD29&gt;AF29, "○","●")))</f>
        <v/>
      </c>
      <c r="AD29" s="53"/>
      <c r="AE29" s="115"/>
      <c r="AF29" s="53"/>
      <c r="AG29" s="116"/>
      <c r="AH29" s="120"/>
      <c r="AI29" s="42" t="str">
        <f>IF(AJ29="", "", IF(AJ29=AL29, "△", IF(AJ29&gt;AL29, "○","●")))</f>
        <v/>
      </c>
      <c r="AJ29" s="44"/>
      <c r="AK29" s="44"/>
      <c r="AL29" s="44"/>
      <c r="AM29" s="45"/>
      <c r="AN29" s="53"/>
      <c r="AO29" s="42" t="str">
        <f>IF(AP29="", "", IF(AP29=AR29, "△", IF(AP29&gt;AR29, "○","●")))</f>
        <v/>
      </c>
      <c r="AP29" s="53"/>
      <c r="AQ29" s="115"/>
      <c r="AR29" s="53"/>
      <c r="AS29" s="116"/>
      <c r="AT29" s="113"/>
      <c r="AU29" s="88" t="str">
        <f>IF(AV29="", "", IF(AV29=AX29, "△", IF(AV29&gt;AX29, "○","●")))</f>
        <v/>
      </c>
      <c r="AV29" s="111"/>
      <c r="AW29" s="111"/>
      <c r="AX29" s="111"/>
      <c r="AY29" s="112"/>
      <c r="AZ29" s="105"/>
      <c r="BA29" s="987"/>
      <c r="BB29" s="987"/>
      <c r="BC29" s="988"/>
      <c r="BD29" s="987"/>
      <c r="BE29" s="988"/>
      <c r="BF29" s="988"/>
      <c r="BG29" s="987"/>
      <c r="BH29" s="1071"/>
      <c r="BI29" s="1076"/>
      <c r="BJ29" s="1068"/>
      <c r="BK29" s="976"/>
      <c r="BM29" s="118"/>
    </row>
    <row r="30" spans="2:66" ht="24.75" customHeight="1" x14ac:dyDescent="0.2">
      <c r="B30" s="1006" t="s">
        <v>77</v>
      </c>
      <c r="C30" s="1013">
        <v>7</v>
      </c>
      <c r="D30" s="125" t="s">
        <v>610</v>
      </c>
      <c r="E30" s="28" t="str">
        <f t="shared" si="2"/>
        <v>●</v>
      </c>
      <c r="F30" s="125">
        <v>2</v>
      </c>
      <c r="G30" s="125"/>
      <c r="H30" s="125">
        <v>3</v>
      </c>
      <c r="I30" s="134" t="s">
        <v>597</v>
      </c>
      <c r="J30" s="127"/>
      <c r="K30" s="28" t="str">
        <f>IF(L30="", "", IF(L30=N30, "△", IF(L30&gt;N30, "○","●")))</f>
        <v/>
      </c>
      <c r="L30" s="128"/>
      <c r="M30" s="128"/>
      <c r="N30" s="128"/>
      <c r="O30" s="141"/>
      <c r="P30" s="154" t="s">
        <v>610</v>
      </c>
      <c r="Q30" s="28" t="str">
        <f>IF(R30="", "", IF(R30=T30, "△", IF(R30&gt;T30, "○","●")))</f>
        <v>○</v>
      </c>
      <c r="R30" s="155">
        <v>3</v>
      </c>
      <c r="S30" s="137"/>
      <c r="T30" s="128">
        <v>2</v>
      </c>
      <c r="U30" s="131"/>
      <c r="V30" s="127" t="s">
        <v>724</v>
      </c>
      <c r="W30" s="28" t="str">
        <f>IF(X30="", "", IF(X30=Z30, "△", IF(X30&gt;Z30, "○","●")))</f>
        <v>○</v>
      </c>
      <c r="X30" s="128">
        <v>6</v>
      </c>
      <c r="Y30" s="130"/>
      <c r="Z30" s="128">
        <v>1</v>
      </c>
      <c r="AA30" s="131"/>
      <c r="AB30" s="1009" t="str">
        <f>IF(AD30="", "", IF(AD30=AF30, "△", IF(AD30&gt;AF30, "○","●")))</f>
        <v/>
      </c>
      <c r="AC30" s="1010"/>
      <c r="AD30" s="1010"/>
      <c r="AE30" s="1010"/>
      <c r="AF30" s="1010"/>
      <c r="AG30" s="1011"/>
      <c r="AH30" s="132"/>
      <c r="AI30" s="28" t="str">
        <f>IF(AJ30="", "", IF(AJ30=AL30, "△", IF(AJ30&gt;AL30, "○","●")))</f>
        <v/>
      </c>
      <c r="AJ30" s="128"/>
      <c r="AK30" s="128"/>
      <c r="AL30" s="128"/>
      <c r="AM30" s="131"/>
      <c r="AN30" s="28" t="s">
        <v>724</v>
      </c>
      <c r="AO30" s="28" t="str">
        <f>IF(AP30="", "", IF(AP30=AR30, "△", IF(AP30&gt;AR30, "○","●")))</f>
        <v>○</v>
      </c>
      <c r="AP30" s="28">
        <v>6</v>
      </c>
      <c r="AQ30" s="28"/>
      <c r="AR30" s="28">
        <v>5</v>
      </c>
      <c r="AS30" s="143"/>
      <c r="AT30" s="138"/>
      <c r="AU30" s="139"/>
      <c r="AV30" s="139"/>
      <c r="AW30" s="139"/>
      <c r="AX30" s="139"/>
      <c r="AY30" s="140"/>
      <c r="AZ30" s="140"/>
      <c r="BA30" s="987">
        <f>BB30+BC30+BD30</f>
        <v>4</v>
      </c>
      <c r="BB30" s="987">
        <f>COUNTIF(D30:AY34,"○")</f>
        <v>3</v>
      </c>
      <c r="BC30" s="979">
        <f>COUNTIF(D30:AY34,"●")</f>
        <v>1</v>
      </c>
      <c r="BD30" s="987">
        <f>COUNTIF(D30:AY34,"△")</f>
        <v>0</v>
      </c>
      <c r="BE30" s="979">
        <f>SUM(AP30:AP34,F30:F34,R30:R34,,L30:L34,AJ30:AJ34,X30:X34,AD30:AD34)</f>
        <v>17</v>
      </c>
      <c r="BF30" s="979">
        <f>SUM(AR30:AR34,H30:H34,T30:T34,N30:N34,AL30:AL34,Z30:Z34,AF30:AF34)</f>
        <v>11</v>
      </c>
      <c r="BG30" s="987">
        <f>SUM(BE30-BF30)</f>
        <v>6</v>
      </c>
      <c r="BH30" s="982" t="str">
        <f>B30</f>
        <v>稲羽クラブ</v>
      </c>
      <c r="BI30" s="1111">
        <f>BB30/(BA30-BD30)</f>
        <v>0.75</v>
      </c>
      <c r="BJ30" s="1068">
        <f>(BB30*2)+(BD30*1)</f>
        <v>6</v>
      </c>
      <c r="BK30" s="976">
        <f>IF(ISBLANK(BJ30),"",RANK(BJ30,$BJ$10:$BJ$43))</f>
        <v>5</v>
      </c>
      <c r="BM30" s="156"/>
      <c r="BN30" s="18"/>
    </row>
    <row r="31" spans="2:66" ht="24.75" customHeight="1" x14ac:dyDescent="0.2">
      <c r="B31" s="1007"/>
      <c r="C31" s="1013"/>
      <c r="D31" s="125"/>
      <c r="E31" s="28" t="str">
        <f t="shared" si="2"/>
        <v/>
      </c>
      <c r="F31" s="125"/>
      <c r="G31" s="125"/>
      <c r="H31" s="125"/>
      <c r="I31" s="142"/>
      <c r="J31" s="127"/>
      <c r="K31" s="28" t="str">
        <f>IF(L31="", "", IF(L31=N31, "△", IF(L31&gt;N31, "○","●")))</f>
        <v/>
      </c>
      <c r="L31" s="128"/>
      <c r="M31" s="128"/>
      <c r="N31" s="128"/>
      <c r="O31" s="141"/>
      <c r="P31" s="132"/>
      <c r="Q31" s="28" t="str">
        <f>IF(R31="", "", IF(R31=T31, "△", IF(R31&gt;T31, "○","●")))</f>
        <v/>
      </c>
      <c r="R31" s="155"/>
      <c r="S31" s="137"/>
      <c r="T31" s="128"/>
      <c r="U31" s="131"/>
      <c r="V31" s="127"/>
      <c r="W31" s="28" t="str">
        <f>IF(X31="", "", IF(X31=Z31, "△", IF(X31&gt;Z31, "○","●")))</f>
        <v/>
      </c>
      <c r="X31" s="128"/>
      <c r="Y31" s="130"/>
      <c r="Z31" s="128"/>
      <c r="AA31" s="131"/>
      <c r="AB31" s="1000"/>
      <c r="AC31" s="1001"/>
      <c r="AD31" s="1001"/>
      <c r="AE31" s="1001"/>
      <c r="AF31" s="1001"/>
      <c r="AG31" s="1002"/>
      <c r="AH31" s="132"/>
      <c r="AI31" s="28" t="str">
        <f>IF(AJ31="", "", IF(AJ31=AL31, "△", IF(AJ31&gt;AL31, "○","●")))</f>
        <v/>
      </c>
      <c r="AJ31" s="128"/>
      <c r="AK31" s="128"/>
      <c r="AL31" s="128"/>
      <c r="AM31" s="131"/>
      <c r="AN31" s="28"/>
      <c r="AO31" s="28" t="str">
        <f>IF(AP31="", "", IF(AP31=AR31, "△", IF(AP31&gt;AR31, "○","●")))</f>
        <v/>
      </c>
      <c r="AP31" s="28"/>
      <c r="AQ31" s="28"/>
      <c r="AR31" s="28"/>
      <c r="AS31" s="143"/>
      <c r="AT31" s="138"/>
      <c r="AU31" s="139"/>
      <c r="AV31" s="139"/>
      <c r="AW31" s="139"/>
      <c r="AX31" s="139"/>
      <c r="AY31" s="140"/>
      <c r="AZ31" s="140"/>
      <c r="BA31" s="987"/>
      <c r="BB31" s="987"/>
      <c r="BC31" s="980"/>
      <c r="BD31" s="987"/>
      <c r="BE31" s="980"/>
      <c r="BF31" s="980"/>
      <c r="BG31" s="987"/>
      <c r="BH31" s="983"/>
      <c r="BI31" s="1111"/>
      <c r="BJ31" s="1068"/>
      <c r="BK31" s="976"/>
      <c r="BM31" s="157"/>
      <c r="BN31" s="18"/>
    </row>
    <row r="32" spans="2:66" ht="24.75" customHeight="1" x14ac:dyDescent="0.2">
      <c r="B32" s="1007"/>
      <c r="C32" s="1013"/>
      <c r="D32" s="125"/>
      <c r="E32" s="28" t="str">
        <f t="shared" si="2"/>
        <v/>
      </c>
      <c r="F32" s="125"/>
      <c r="G32" s="125"/>
      <c r="H32" s="125"/>
      <c r="I32" s="142"/>
      <c r="J32" s="127"/>
      <c r="K32" s="28" t="str">
        <f>IF(L32="", "", IF(L32=N32, "△", IF(L32&gt;N32, "○","●")))</f>
        <v/>
      </c>
      <c r="L32" s="128"/>
      <c r="M32" s="128"/>
      <c r="N32" s="128"/>
      <c r="O32" s="141"/>
      <c r="P32" s="132"/>
      <c r="Q32" s="28" t="str">
        <f>IF(R32="", "", IF(R32=T32, "△", IF(R32&gt;T32, "○","●")))</f>
        <v/>
      </c>
      <c r="R32" s="155"/>
      <c r="S32" s="137"/>
      <c r="T32" s="128"/>
      <c r="U32" s="131"/>
      <c r="V32" s="127"/>
      <c r="W32" s="28" t="str">
        <f>IF(X32="", "", IF(X32=Z32, "△", IF(X32&gt;Z32, "○","●")))</f>
        <v/>
      </c>
      <c r="X32" s="128"/>
      <c r="Y32" s="130"/>
      <c r="Z32" s="128"/>
      <c r="AA32" s="131"/>
      <c r="AB32" s="1000"/>
      <c r="AC32" s="1001"/>
      <c r="AD32" s="1001"/>
      <c r="AE32" s="1001"/>
      <c r="AF32" s="1001"/>
      <c r="AG32" s="1002"/>
      <c r="AH32" s="132"/>
      <c r="AI32" s="28" t="str">
        <f>IF(AJ32="", "", IF(AJ32=AL32, "△", IF(AJ32&gt;AL32, "○","●")))</f>
        <v/>
      </c>
      <c r="AJ32" s="128"/>
      <c r="AK32" s="128"/>
      <c r="AL32" s="128"/>
      <c r="AM32" s="131"/>
      <c r="AN32" s="28"/>
      <c r="AO32" s="28" t="str">
        <f>IF(AP32="", "", IF(AP32=AR32, "△", IF(AP32&gt;AR32, "○","●")))</f>
        <v/>
      </c>
      <c r="AP32" s="28"/>
      <c r="AQ32" s="28"/>
      <c r="AR32" s="28"/>
      <c r="AS32" s="143"/>
      <c r="AT32" s="138"/>
      <c r="AU32" s="139"/>
      <c r="AV32" s="139"/>
      <c r="AW32" s="139"/>
      <c r="AX32" s="139"/>
      <c r="AY32" s="140"/>
      <c r="AZ32" s="140"/>
      <c r="BA32" s="987"/>
      <c r="BB32" s="987"/>
      <c r="BC32" s="980"/>
      <c r="BD32" s="987"/>
      <c r="BE32" s="980"/>
      <c r="BF32" s="980"/>
      <c r="BG32" s="987"/>
      <c r="BH32" s="983"/>
      <c r="BI32" s="1111"/>
      <c r="BJ32" s="1068"/>
      <c r="BK32" s="976"/>
      <c r="BM32" s="157"/>
      <c r="BN32" s="18"/>
    </row>
    <row r="33" spans="2:66" ht="24.75" customHeight="1" x14ac:dyDescent="0.2">
      <c r="B33" s="1007"/>
      <c r="C33" s="1013"/>
      <c r="D33" s="125"/>
      <c r="E33" s="28"/>
      <c r="F33" s="125"/>
      <c r="G33" s="125"/>
      <c r="H33" s="125"/>
      <c r="I33" s="142"/>
      <c r="J33" s="127"/>
      <c r="K33" s="28"/>
      <c r="L33" s="128"/>
      <c r="M33" s="128"/>
      <c r="N33" s="128"/>
      <c r="O33" s="141"/>
      <c r="P33" s="132"/>
      <c r="Q33" s="28"/>
      <c r="R33" s="155"/>
      <c r="S33" s="137"/>
      <c r="T33" s="128"/>
      <c r="U33" s="131"/>
      <c r="V33" s="127"/>
      <c r="W33" s="28"/>
      <c r="X33" s="128"/>
      <c r="Y33" s="130"/>
      <c r="Z33" s="128"/>
      <c r="AA33" s="131"/>
      <c r="AB33" s="1000"/>
      <c r="AC33" s="1001"/>
      <c r="AD33" s="1001"/>
      <c r="AE33" s="1001"/>
      <c r="AF33" s="1001"/>
      <c r="AG33" s="1002"/>
      <c r="AH33" s="132"/>
      <c r="AI33" s="28"/>
      <c r="AJ33" s="128"/>
      <c r="AK33" s="128"/>
      <c r="AL33" s="128"/>
      <c r="AM33" s="131"/>
      <c r="AN33" s="28"/>
      <c r="AO33" s="28"/>
      <c r="AP33" s="28"/>
      <c r="AQ33" s="28"/>
      <c r="AR33" s="28"/>
      <c r="AS33" s="143"/>
      <c r="AT33" s="138"/>
      <c r="AU33" s="139"/>
      <c r="AV33" s="139"/>
      <c r="AW33" s="139"/>
      <c r="AX33" s="139"/>
      <c r="AY33" s="140"/>
      <c r="AZ33" s="140"/>
      <c r="BA33" s="987"/>
      <c r="BB33" s="987"/>
      <c r="BC33" s="980"/>
      <c r="BD33" s="987"/>
      <c r="BE33" s="980"/>
      <c r="BF33" s="980"/>
      <c r="BG33" s="987"/>
      <c r="BH33" s="983"/>
      <c r="BI33" s="1111"/>
      <c r="BJ33" s="1068"/>
      <c r="BK33" s="976"/>
      <c r="BM33" s="157"/>
      <c r="BN33" s="18"/>
    </row>
    <row r="34" spans="2:66" ht="24.75" customHeight="1" x14ac:dyDescent="0.2">
      <c r="B34" s="1008"/>
      <c r="C34" s="1014"/>
      <c r="D34" s="126"/>
      <c r="E34" s="28" t="str">
        <f>IF(F34="", "", IF(F34=H34, "△", IF(F34&gt;H34, "○","●")))</f>
        <v/>
      </c>
      <c r="F34" s="126"/>
      <c r="G34" s="126"/>
      <c r="H34" s="126"/>
      <c r="I34" s="150"/>
      <c r="J34" s="149"/>
      <c r="K34" s="28" t="str">
        <f>IF(L34="", "", IF(L34=N34, "△", IF(L34&gt;N34, "○","●")))</f>
        <v/>
      </c>
      <c r="L34" s="145"/>
      <c r="M34" s="145"/>
      <c r="N34" s="145"/>
      <c r="O34" s="146"/>
      <c r="P34" s="149"/>
      <c r="Q34" s="42" t="str">
        <f>IF(R34="", "", IF(R34=T34, "△", IF(R34&gt;T34, "○","●")))</f>
        <v/>
      </c>
      <c r="R34" s="265"/>
      <c r="S34" s="153"/>
      <c r="T34" s="145"/>
      <c r="U34" s="148"/>
      <c r="V34" s="144"/>
      <c r="W34" s="28" t="str">
        <f>IF(X34="", "", IF(X34=Z34, "△", IF(X34&gt;Z34, "○","●")))</f>
        <v/>
      </c>
      <c r="X34" s="145"/>
      <c r="Y34" s="147"/>
      <c r="Z34" s="145"/>
      <c r="AA34" s="148"/>
      <c r="AB34" s="1003"/>
      <c r="AC34" s="1004"/>
      <c r="AD34" s="1004"/>
      <c r="AE34" s="1004"/>
      <c r="AF34" s="1004"/>
      <c r="AG34" s="1005"/>
      <c r="AH34" s="149"/>
      <c r="AI34" s="42" t="str">
        <f>IF(AJ34="", "", IF(AJ34=AL34, "△", IF(AJ34&gt;AL34, "○","●")))</f>
        <v/>
      </c>
      <c r="AJ34" s="145"/>
      <c r="AK34" s="145"/>
      <c r="AL34" s="145"/>
      <c r="AM34" s="148"/>
      <c r="AN34" s="42"/>
      <c r="AO34" s="28" t="str">
        <f>IF(AP34="", "", IF(AP34=AR34, "△", IF(AP34&gt;AR34, "○","●")))</f>
        <v/>
      </c>
      <c r="AP34" s="42"/>
      <c r="AQ34" s="42"/>
      <c r="AR34" s="42"/>
      <c r="AS34" s="151"/>
      <c r="AT34" s="138"/>
      <c r="AU34" s="139"/>
      <c r="AV34" s="139"/>
      <c r="AW34" s="139"/>
      <c r="AX34" s="139"/>
      <c r="AY34" s="140"/>
      <c r="AZ34" s="140"/>
      <c r="BA34" s="987"/>
      <c r="BB34" s="987"/>
      <c r="BC34" s="988"/>
      <c r="BD34" s="987"/>
      <c r="BE34" s="988"/>
      <c r="BF34" s="988"/>
      <c r="BG34" s="987"/>
      <c r="BH34" s="1072"/>
      <c r="BI34" s="1111"/>
      <c r="BJ34" s="1068"/>
      <c r="BK34" s="976"/>
      <c r="BM34" s="158"/>
      <c r="BN34" s="18"/>
    </row>
    <row r="35" spans="2:66" ht="24" customHeight="1" x14ac:dyDescent="0.2">
      <c r="B35" s="1096" t="s">
        <v>87</v>
      </c>
      <c r="C35" s="1013">
        <v>5</v>
      </c>
      <c r="D35" s="27" t="s">
        <v>724</v>
      </c>
      <c r="E35" s="51" t="str">
        <f>IF(F35="", "", IF(F35=H35, "△", IF(F35&gt;H35, "○","●")))</f>
        <v>●</v>
      </c>
      <c r="F35" s="27">
        <v>2</v>
      </c>
      <c r="G35" s="66"/>
      <c r="H35" s="27">
        <v>3</v>
      </c>
      <c r="I35" s="102"/>
      <c r="J35" s="27" t="s">
        <v>673</v>
      </c>
      <c r="K35" s="51" t="str">
        <f>IF(L35="", "", IF(L35=N35, "△", IF(L35&gt;N35, "○","●")))</f>
        <v>●</v>
      </c>
      <c r="L35" s="32">
        <v>9</v>
      </c>
      <c r="M35" s="32"/>
      <c r="N35" s="32">
        <v>10</v>
      </c>
      <c r="O35" s="121" t="s">
        <v>597</v>
      </c>
      <c r="P35" s="49" t="s">
        <v>724</v>
      </c>
      <c r="Q35" s="51" t="str">
        <f>IF(R35="", "", IF(R35=T35, "△", IF(R35&gt;T35, "○","●")))</f>
        <v>●</v>
      </c>
      <c r="R35" s="27">
        <v>2</v>
      </c>
      <c r="S35" s="66"/>
      <c r="T35" s="27">
        <v>6</v>
      </c>
      <c r="U35" s="102"/>
      <c r="V35" s="27" t="s">
        <v>673</v>
      </c>
      <c r="W35" s="28" t="str">
        <f>IF(X35="", "", IF(X35=Z35, "△", IF(X35&gt;Z35, "○","●")))</f>
        <v>○</v>
      </c>
      <c r="X35" s="32">
        <v>6</v>
      </c>
      <c r="Y35" s="66"/>
      <c r="Z35" s="32">
        <v>4</v>
      </c>
      <c r="AA35" s="122"/>
      <c r="AB35" s="108"/>
      <c r="AC35" s="28" t="str">
        <f>IF(AD35="", "", IF(AD35=AF35, "△", IF(AD35&gt;AF35, "○","●")))</f>
        <v/>
      </c>
      <c r="AD35" s="31"/>
      <c r="AE35" s="31"/>
      <c r="AF35" s="31"/>
      <c r="AG35" s="109"/>
      <c r="AH35" s="1099" t="str">
        <f>IF(AJ35="", "", IF(AJ35=AL35, "△", IF(AJ35&gt;AL35, "○","●")))</f>
        <v/>
      </c>
      <c r="AI35" s="1100"/>
      <c r="AJ35" s="1100"/>
      <c r="AK35" s="1100"/>
      <c r="AL35" s="1100"/>
      <c r="AM35" s="1101"/>
      <c r="AN35" s="31"/>
      <c r="AO35" s="28" t="str">
        <f>IF(AP35="", "", IF(AP35=AR35, "△", IF(AP35&gt;AR35, "○","●")))</f>
        <v/>
      </c>
      <c r="AP35" s="31"/>
      <c r="AQ35" s="108"/>
      <c r="AR35" s="31"/>
      <c r="AS35" s="109"/>
      <c r="AT35" s="66"/>
      <c r="AU35" s="103" t="str">
        <f>IF(AV35="", "", IF(AV35=AX35, "△", IF(AV35&gt;AX35, "○","●")))</f>
        <v/>
      </c>
      <c r="AV35" s="99"/>
      <c r="AW35" s="66"/>
      <c r="AX35" s="99"/>
      <c r="AY35" s="65"/>
      <c r="AZ35" s="65"/>
      <c r="BA35" s="987">
        <f>BB35+BC35+BD35</f>
        <v>4</v>
      </c>
      <c r="BB35" s="987">
        <f>COUNTIF(D35:AY39,"○")</f>
        <v>1</v>
      </c>
      <c r="BC35" s="979">
        <f>COUNTIF(D35:AY39,"●")</f>
        <v>3</v>
      </c>
      <c r="BD35" s="987">
        <f>COUNTIF(D35:AY39,"△")</f>
        <v>0</v>
      </c>
      <c r="BE35" s="979">
        <f>SUM(AP35:AP39,F35:F39,R35:R39,,L35:L39,AJ35:AJ39,X35:X39,AD35:AD39)</f>
        <v>19</v>
      </c>
      <c r="BF35" s="979">
        <f>SUM(AR35:AR39,H35:H39,T35:T39,N35:N39,AL35:AL39,Z35:Z39,AF35:AF39)</f>
        <v>23</v>
      </c>
      <c r="BG35" s="987">
        <f>SUM(BE35-BF35)</f>
        <v>-4</v>
      </c>
      <c r="BH35" s="982" t="str">
        <f>B35</f>
        <v>中津川シニア</v>
      </c>
      <c r="BI35" s="981">
        <f>IF(ISERROR(BB35/BA35-BD35),"",BB35/(BA35-BD35))</f>
        <v>0.25</v>
      </c>
      <c r="BJ35" s="1068">
        <f>(BB35*2)+(BD35*1)</f>
        <v>2</v>
      </c>
      <c r="BK35" s="976">
        <f>IF(ISBLANK(BJ35),"",RANK(BJ35,$BJ$10:$BJ$43))</f>
        <v>6</v>
      </c>
      <c r="BM35" s="106"/>
    </row>
    <row r="36" spans="2:66" ht="24" customHeight="1" x14ac:dyDescent="0.2">
      <c r="B36" s="1096"/>
      <c r="C36" s="1013"/>
      <c r="D36" s="27"/>
      <c r="E36" s="28" t="str">
        <f>IF(F36="", "", IF(F36=H36, "△", IF(F36&gt;H36, "○","●")))</f>
        <v/>
      </c>
      <c r="F36" s="27"/>
      <c r="G36" s="66"/>
      <c r="H36" s="27"/>
      <c r="I36" s="102"/>
      <c r="J36" s="27"/>
      <c r="K36" s="28" t="str">
        <f>IF(L36="", "", IF(L36=N36, "△", IF(L36&gt;N36, "○","●")))</f>
        <v/>
      </c>
      <c r="L36" s="32"/>
      <c r="M36" s="32"/>
      <c r="N36" s="32"/>
      <c r="O36" s="37"/>
      <c r="P36" s="31"/>
      <c r="Q36" s="28" t="str">
        <f>IF(R36="", "", IF(R36=T36, "△", IF(R36&gt;T36, "○","●")))</f>
        <v/>
      </c>
      <c r="R36" s="27"/>
      <c r="S36" s="66"/>
      <c r="T36" s="27"/>
      <c r="U36" s="102"/>
      <c r="V36" s="27"/>
      <c r="W36" s="28" t="str">
        <f>IF(X36="", "", IF(X36=Z36, "△", IF(X36&gt;Z36, "○","●")))</f>
        <v/>
      </c>
      <c r="X36" s="32"/>
      <c r="Y36" s="99"/>
      <c r="Z36" s="32"/>
      <c r="AA36" s="65"/>
      <c r="AB36" s="108"/>
      <c r="AC36" s="28" t="str">
        <f>IF(AD36="", "", IF(AD36=AF36, "△", IF(AD36&gt;AF36, "○","●")))</f>
        <v/>
      </c>
      <c r="AD36" s="31"/>
      <c r="AE36" s="108"/>
      <c r="AF36" s="31"/>
      <c r="AG36" s="109"/>
      <c r="AH36" s="1102"/>
      <c r="AI36" s="1103"/>
      <c r="AJ36" s="1103"/>
      <c r="AK36" s="1103"/>
      <c r="AL36" s="1103"/>
      <c r="AM36" s="1104"/>
      <c r="AN36" s="31"/>
      <c r="AO36" s="28" t="str">
        <f>IF(AP36="", "", IF(AP36=AR36, "△", IF(AP36&gt;AR36, "○","●")))</f>
        <v/>
      </c>
      <c r="AP36" s="31"/>
      <c r="AQ36" s="108"/>
      <c r="AR36" s="31"/>
      <c r="AS36" s="109"/>
      <c r="AT36" s="66"/>
      <c r="AU36" s="103" t="str">
        <f>IF(AV36="", "", IF(AV36=AX36, "△", IF(AV36&gt;AX36, "○","●")))</f>
        <v/>
      </c>
      <c r="AV36" s="99"/>
      <c r="AW36" s="99"/>
      <c r="AX36" s="99"/>
      <c r="AY36" s="65"/>
      <c r="AZ36" s="65"/>
      <c r="BA36" s="987"/>
      <c r="BB36" s="987"/>
      <c r="BC36" s="980"/>
      <c r="BD36" s="987"/>
      <c r="BE36" s="980"/>
      <c r="BF36" s="980"/>
      <c r="BG36" s="987"/>
      <c r="BH36" s="983"/>
      <c r="BI36" s="981"/>
      <c r="BJ36" s="1068"/>
      <c r="BK36" s="976"/>
      <c r="BM36" s="110"/>
    </row>
    <row r="37" spans="2:66" ht="24" customHeight="1" x14ac:dyDescent="0.2">
      <c r="B37" s="1096"/>
      <c r="C37" s="1013"/>
      <c r="D37" s="27"/>
      <c r="E37" s="28"/>
      <c r="F37" s="27"/>
      <c r="G37" s="66"/>
      <c r="H37" s="27"/>
      <c r="I37" s="102"/>
      <c r="J37" s="27"/>
      <c r="K37" s="28"/>
      <c r="L37" s="32"/>
      <c r="M37" s="32"/>
      <c r="N37" s="32"/>
      <c r="O37" s="37"/>
      <c r="P37" s="31"/>
      <c r="Q37" s="28"/>
      <c r="R37" s="27"/>
      <c r="S37" s="66"/>
      <c r="T37" s="27"/>
      <c r="U37" s="102"/>
      <c r="V37" s="27"/>
      <c r="W37" s="28"/>
      <c r="X37" s="32"/>
      <c r="Y37" s="99"/>
      <c r="Z37" s="32"/>
      <c r="AA37" s="65"/>
      <c r="AB37" s="108"/>
      <c r="AC37" s="28"/>
      <c r="AD37" s="31"/>
      <c r="AE37" s="108"/>
      <c r="AF37" s="31"/>
      <c r="AG37" s="109"/>
      <c r="AH37" s="1105"/>
      <c r="AI37" s="1106"/>
      <c r="AJ37" s="1106"/>
      <c r="AK37" s="1106"/>
      <c r="AL37" s="1106"/>
      <c r="AM37" s="1107"/>
      <c r="AN37" s="31"/>
      <c r="AO37" s="28"/>
      <c r="AP37" s="31"/>
      <c r="AQ37" s="108"/>
      <c r="AR37" s="31"/>
      <c r="AS37" s="109"/>
      <c r="AT37" s="66"/>
      <c r="AU37" s="103"/>
      <c r="AV37" s="99"/>
      <c r="AW37" s="99"/>
      <c r="AX37" s="99"/>
      <c r="AY37" s="65"/>
      <c r="AZ37" s="65"/>
      <c r="BA37" s="987"/>
      <c r="BB37" s="987"/>
      <c r="BC37" s="980"/>
      <c r="BD37" s="987"/>
      <c r="BE37" s="980"/>
      <c r="BF37" s="980"/>
      <c r="BG37" s="987"/>
      <c r="BH37" s="983"/>
      <c r="BI37" s="981"/>
      <c r="BJ37" s="1068"/>
      <c r="BK37" s="976"/>
      <c r="BM37" s="110"/>
    </row>
    <row r="38" spans="2:66" ht="24" customHeight="1" x14ac:dyDescent="0.2">
      <c r="B38" s="1096"/>
      <c r="C38" s="1013"/>
      <c r="D38" s="27"/>
      <c r="E38" s="28" t="str">
        <f t="shared" ref="E38:E43" si="3">IF(F38="", "", IF(F38=H38, "△", IF(F38&gt;H38, "○","●")))</f>
        <v/>
      </c>
      <c r="F38" s="27"/>
      <c r="G38" s="66"/>
      <c r="H38" s="27"/>
      <c r="I38" s="102"/>
      <c r="J38" s="27"/>
      <c r="K38" s="28" t="str">
        <f t="shared" ref="K38:K43" si="4">IF(L38="", "", IF(L38=N38, "△", IF(L38&gt;N38, "○","●")))</f>
        <v/>
      </c>
      <c r="L38" s="32"/>
      <c r="M38" s="32"/>
      <c r="N38" s="32"/>
      <c r="O38" s="37"/>
      <c r="P38" s="31"/>
      <c r="Q38" s="28" t="str">
        <f t="shared" ref="Q38:Q43" si="5">IF(R38="", "", IF(R38=T38, "△", IF(R38&gt;T38, "○","●")))</f>
        <v/>
      </c>
      <c r="R38" s="27"/>
      <c r="S38" s="66"/>
      <c r="T38" s="27"/>
      <c r="U38" s="102"/>
      <c r="V38" s="27"/>
      <c r="W38" s="28" t="str">
        <f t="shared" ref="W38:W43" si="6">IF(X38="", "", IF(X38=Z38, "△", IF(X38&gt;Z38, "○","●")))</f>
        <v/>
      </c>
      <c r="X38" s="32"/>
      <c r="Y38" s="99"/>
      <c r="Z38" s="32"/>
      <c r="AA38" s="65"/>
      <c r="AB38" s="108"/>
      <c r="AC38" s="28" t="str">
        <f t="shared" ref="AC38:AC43" si="7">IF(AD38="", "", IF(AD38=AF38, "△", IF(AD38&gt;AF38, "○","●")))</f>
        <v/>
      </c>
      <c r="AD38" s="31"/>
      <c r="AE38" s="108"/>
      <c r="AF38" s="31"/>
      <c r="AG38" s="109"/>
      <c r="AH38" s="1105"/>
      <c r="AI38" s="1106"/>
      <c r="AJ38" s="1106"/>
      <c r="AK38" s="1106"/>
      <c r="AL38" s="1106"/>
      <c r="AM38" s="1107"/>
      <c r="AN38" s="31"/>
      <c r="AO38" s="28" t="str">
        <f>IF(AP38="", "", IF(AP38=AR38, "△", IF(AP38&gt;AR38, "○","●")))</f>
        <v/>
      </c>
      <c r="AP38" s="31"/>
      <c r="AQ38" s="108"/>
      <c r="AR38" s="31"/>
      <c r="AS38" s="109"/>
      <c r="AT38" s="66"/>
      <c r="AU38" s="103"/>
      <c r="AV38" s="99"/>
      <c r="AW38" s="99"/>
      <c r="AX38" s="99"/>
      <c r="AY38" s="65"/>
      <c r="AZ38" s="65"/>
      <c r="BA38" s="987"/>
      <c r="BB38" s="987"/>
      <c r="BC38" s="980"/>
      <c r="BD38" s="987"/>
      <c r="BE38" s="980"/>
      <c r="BF38" s="980"/>
      <c r="BG38" s="987"/>
      <c r="BH38" s="983"/>
      <c r="BI38" s="981"/>
      <c r="BJ38" s="1068"/>
      <c r="BK38" s="976"/>
      <c r="BM38" s="110"/>
    </row>
    <row r="39" spans="2:66" ht="24" customHeight="1" x14ac:dyDescent="0.2">
      <c r="B39" s="1096"/>
      <c r="C39" s="1014"/>
      <c r="D39" s="41"/>
      <c r="E39" s="28" t="str">
        <f t="shared" si="3"/>
        <v/>
      </c>
      <c r="F39" s="41"/>
      <c r="G39" s="113"/>
      <c r="H39" s="41"/>
      <c r="I39" s="114"/>
      <c r="J39" s="41"/>
      <c r="K39" s="28" t="str">
        <f t="shared" si="4"/>
        <v/>
      </c>
      <c r="L39" s="44"/>
      <c r="M39" s="44"/>
      <c r="N39" s="44"/>
      <c r="O39" s="45"/>
      <c r="P39" s="53"/>
      <c r="Q39" s="42" t="str">
        <f t="shared" si="5"/>
        <v/>
      </c>
      <c r="R39" s="41"/>
      <c r="S39" s="113"/>
      <c r="T39" s="41"/>
      <c r="U39" s="114"/>
      <c r="V39" s="41"/>
      <c r="W39" s="42" t="str">
        <f t="shared" si="6"/>
        <v/>
      </c>
      <c r="X39" s="44"/>
      <c r="Y39" s="111"/>
      <c r="Z39" s="44"/>
      <c r="AA39" s="112"/>
      <c r="AB39" s="115"/>
      <c r="AC39" s="42" t="str">
        <f t="shared" si="7"/>
        <v/>
      </c>
      <c r="AD39" s="53"/>
      <c r="AE39" s="115"/>
      <c r="AF39" s="53"/>
      <c r="AG39" s="116"/>
      <c r="AH39" s="1108"/>
      <c r="AI39" s="1109"/>
      <c r="AJ39" s="1109"/>
      <c r="AK39" s="1109"/>
      <c r="AL39" s="1109"/>
      <c r="AM39" s="1110"/>
      <c r="AN39" s="53"/>
      <c r="AO39" s="28" t="str">
        <f>IF(AP39="", "", IF(AP39=AR39, "△", IF(AP39&gt;AR39, "○","●")))</f>
        <v/>
      </c>
      <c r="AP39" s="53"/>
      <c r="AQ39" s="115"/>
      <c r="AR39" s="53"/>
      <c r="AS39" s="116"/>
      <c r="AT39" s="113"/>
      <c r="AU39" s="88" t="str">
        <f>IF(AV39="", "", IF(AV39=AX39, "△", IF(AV39&gt;AX39, "○","●")))</f>
        <v/>
      </c>
      <c r="AV39" s="111"/>
      <c r="AW39" s="111"/>
      <c r="AX39" s="111"/>
      <c r="AY39" s="112"/>
      <c r="AZ39" s="65"/>
      <c r="BA39" s="987"/>
      <c r="BB39" s="987"/>
      <c r="BC39" s="988"/>
      <c r="BD39" s="987"/>
      <c r="BE39" s="988"/>
      <c r="BF39" s="988"/>
      <c r="BG39" s="987"/>
      <c r="BH39" s="1072"/>
      <c r="BI39" s="981"/>
      <c r="BJ39" s="1068"/>
      <c r="BK39" s="976"/>
      <c r="BM39" s="118"/>
    </row>
    <row r="40" spans="2:66" ht="24.75" customHeight="1" x14ac:dyDescent="0.2">
      <c r="B40" s="1096" t="s">
        <v>79</v>
      </c>
      <c r="C40" s="1012">
        <v>4</v>
      </c>
      <c r="D40" s="133" t="s">
        <v>640</v>
      </c>
      <c r="E40" s="28" t="str">
        <f t="shared" si="3"/>
        <v>●</v>
      </c>
      <c r="F40" s="125">
        <v>4</v>
      </c>
      <c r="G40" s="125"/>
      <c r="H40" s="125">
        <v>5</v>
      </c>
      <c r="I40" s="134"/>
      <c r="J40" s="127" t="s">
        <v>640</v>
      </c>
      <c r="K40" s="51" t="str">
        <f t="shared" si="4"/>
        <v>○</v>
      </c>
      <c r="L40" s="28">
        <v>12</v>
      </c>
      <c r="M40" s="128"/>
      <c r="N40" s="128">
        <v>4</v>
      </c>
      <c r="O40" s="129"/>
      <c r="P40" s="127" t="s">
        <v>610</v>
      </c>
      <c r="Q40" s="28" t="str">
        <f t="shared" si="5"/>
        <v>●</v>
      </c>
      <c r="R40" s="136">
        <v>0</v>
      </c>
      <c r="S40" s="137"/>
      <c r="T40" s="128">
        <v>7</v>
      </c>
      <c r="U40" s="131"/>
      <c r="V40" s="127" t="s">
        <v>610</v>
      </c>
      <c r="W40" s="51" t="str">
        <f t="shared" si="6"/>
        <v>●</v>
      </c>
      <c r="X40" s="128">
        <v>0</v>
      </c>
      <c r="Y40" s="130"/>
      <c r="Z40" s="103">
        <v>11</v>
      </c>
      <c r="AA40" s="131"/>
      <c r="AB40" s="28" t="s">
        <v>724</v>
      </c>
      <c r="AC40" s="51" t="str">
        <f t="shared" si="7"/>
        <v>●</v>
      </c>
      <c r="AD40" s="28">
        <v>5</v>
      </c>
      <c r="AE40" s="28"/>
      <c r="AF40" s="28">
        <v>6</v>
      </c>
      <c r="AG40" s="135"/>
      <c r="AH40" s="132"/>
      <c r="AI40" s="28" t="str">
        <f>IF(AJ40="", "", IF(AJ40=AL40, "△", IF(AJ40&gt;AL40, "○","●")))</f>
        <v/>
      </c>
      <c r="AJ40" s="128"/>
      <c r="AK40" s="128"/>
      <c r="AL40" s="128"/>
      <c r="AM40" s="131"/>
      <c r="AN40" s="1009" t="str">
        <f>IF(AP40="", "", IF(AP40=AR40, "△", IF(AP40&gt;AR40, "○","●")))</f>
        <v/>
      </c>
      <c r="AO40" s="1010"/>
      <c r="AP40" s="1010"/>
      <c r="AQ40" s="1010"/>
      <c r="AR40" s="1010"/>
      <c r="AS40" s="1011"/>
      <c r="AT40" s="138"/>
      <c r="AU40" s="139"/>
      <c r="AV40" s="139"/>
      <c r="AW40" s="139"/>
      <c r="AX40" s="139"/>
      <c r="AY40" s="140"/>
      <c r="AZ40" s="140"/>
      <c r="BA40" s="987">
        <f>BB40+BC40+BD40</f>
        <v>8</v>
      </c>
      <c r="BB40" s="987">
        <f>COUNTIF(D40:AY43,"○")</f>
        <v>1</v>
      </c>
      <c r="BC40" s="979">
        <f>COUNTIF(D40:AY43,"●")</f>
        <v>7</v>
      </c>
      <c r="BD40" s="987">
        <f>COUNTIF(D40:AY43,"△")</f>
        <v>0</v>
      </c>
      <c r="BE40" s="979">
        <f>SUM(AP40:AP43,F40:F43,R40:R43,,L40:L43,AJ40:AJ43,X40:X43,AD40:AD43)</f>
        <v>28</v>
      </c>
      <c r="BF40" s="979">
        <f>SUM(AR40:AR43,H40:H43,T40:T43,N40:N43,AL40:AL43,Z40:Z43,AF40:AF43)</f>
        <v>60</v>
      </c>
      <c r="BG40" s="987">
        <f>SUM(BE40-BF40)</f>
        <v>-32</v>
      </c>
      <c r="BH40" s="1042" t="str">
        <f>B40</f>
        <v>可児シニア</v>
      </c>
      <c r="BI40" s="981">
        <f>IF(ISERROR(BB40/BA40-BD40),"",BB40/(BA40-BD40))</f>
        <v>0.125</v>
      </c>
      <c r="BJ40" s="1068">
        <f>(BB40*2)+(BD40*1)</f>
        <v>2</v>
      </c>
      <c r="BK40" s="976">
        <f>IF(ISBLANK(BJ40),"",RANK(BJ40,$BJ$10:$BJ$43))</f>
        <v>6</v>
      </c>
      <c r="BM40" s="106"/>
      <c r="BN40" s="18"/>
    </row>
    <row r="41" spans="2:66" ht="24.75" customHeight="1" x14ac:dyDescent="0.2">
      <c r="B41" s="1096"/>
      <c r="C41" s="1013"/>
      <c r="D41" s="125"/>
      <c r="E41" s="28" t="str">
        <f t="shared" si="3"/>
        <v/>
      </c>
      <c r="F41" s="125"/>
      <c r="G41" s="125"/>
      <c r="H41" s="125"/>
      <c r="I41" s="142"/>
      <c r="J41" s="127"/>
      <c r="K41" s="28" t="str">
        <f t="shared" si="4"/>
        <v/>
      </c>
      <c r="L41" s="28"/>
      <c r="M41" s="128"/>
      <c r="N41" s="128"/>
      <c r="O41" s="141"/>
      <c r="P41" s="127" t="s">
        <v>674</v>
      </c>
      <c r="Q41" s="28" t="str">
        <f t="shared" si="5"/>
        <v>●</v>
      </c>
      <c r="R41" s="136">
        <v>3</v>
      </c>
      <c r="S41" s="137"/>
      <c r="T41" s="28">
        <v>14</v>
      </c>
      <c r="U41" s="131" t="s">
        <v>607</v>
      </c>
      <c r="V41" s="127" t="s">
        <v>588</v>
      </c>
      <c r="W41" s="28" t="str">
        <f t="shared" si="6"/>
        <v>●</v>
      </c>
      <c r="X41" s="128">
        <v>1</v>
      </c>
      <c r="Y41" s="130"/>
      <c r="Z41" s="28">
        <v>4</v>
      </c>
      <c r="AA41" s="131"/>
      <c r="AB41" s="28"/>
      <c r="AC41" s="28" t="str">
        <f t="shared" si="7"/>
        <v/>
      </c>
      <c r="AD41" s="28"/>
      <c r="AE41" s="28"/>
      <c r="AF41" s="28"/>
      <c r="AG41" s="143"/>
      <c r="AH41" s="132"/>
      <c r="AI41" s="28" t="str">
        <f>IF(AJ41="", "", IF(AJ41=AL41, "△", IF(AJ41&gt;AL41, "○","●")))</f>
        <v/>
      </c>
      <c r="AJ41" s="128"/>
      <c r="AK41" s="128"/>
      <c r="AL41" s="128"/>
      <c r="AM41" s="131"/>
      <c r="AN41" s="1000"/>
      <c r="AO41" s="1001"/>
      <c r="AP41" s="1001"/>
      <c r="AQ41" s="1001"/>
      <c r="AR41" s="1001"/>
      <c r="AS41" s="1002"/>
      <c r="AT41" s="138"/>
      <c r="AU41" s="139"/>
      <c r="AV41" s="139"/>
      <c r="AW41" s="139"/>
      <c r="AX41" s="139"/>
      <c r="AY41" s="140"/>
      <c r="AZ41" s="140"/>
      <c r="BA41" s="987"/>
      <c r="BB41" s="987"/>
      <c r="BC41" s="980"/>
      <c r="BD41" s="987"/>
      <c r="BE41" s="980"/>
      <c r="BF41" s="980"/>
      <c r="BG41" s="987"/>
      <c r="BH41" s="1043"/>
      <c r="BI41" s="981"/>
      <c r="BJ41" s="1068"/>
      <c r="BK41" s="976"/>
      <c r="BM41" s="110"/>
      <c r="BN41" s="18"/>
    </row>
    <row r="42" spans="2:66" ht="24.75" customHeight="1" x14ac:dyDescent="0.2">
      <c r="B42" s="1096"/>
      <c r="C42" s="1013"/>
      <c r="D42" s="125"/>
      <c r="E42" s="28" t="str">
        <f t="shared" si="3"/>
        <v/>
      </c>
      <c r="F42" s="125"/>
      <c r="G42" s="125"/>
      <c r="H42" s="125"/>
      <c r="I42" s="142"/>
      <c r="J42" s="127"/>
      <c r="K42" s="28" t="str">
        <f t="shared" si="4"/>
        <v/>
      </c>
      <c r="L42" s="28"/>
      <c r="M42" s="128"/>
      <c r="N42" s="128"/>
      <c r="O42" s="141"/>
      <c r="P42" s="127"/>
      <c r="Q42" s="28" t="str">
        <f t="shared" si="5"/>
        <v/>
      </c>
      <c r="R42" s="136"/>
      <c r="S42" s="137"/>
      <c r="T42" s="128"/>
      <c r="U42" s="131"/>
      <c r="V42" s="127" t="s">
        <v>724</v>
      </c>
      <c r="W42" s="51" t="str">
        <f t="shared" si="6"/>
        <v>●</v>
      </c>
      <c r="X42" s="128">
        <v>3</v>
      </c>
      <c r="Y42" s="130"/>
      <c r="Z42" s="28">
        <v>9</v>
      </c>
      <c r="AA42" s="131"/>
      <c r="AB42" s="28"/>
      <c r="AC42" s="28" t="str">
        <f t="shared" si="7"/>
        <v/>
      </c>
      <c r="AD42" s="28"/>
      <c r="AE42" s="28"/>
      <c r="AF42" s="28"/>
      <c r="AG42" s="143"/>
      <c r="AH42" s="132"/>
      <c r="AI42" s="28" t="str">
        <f>IF(AJ42="", "", IF(AJ42=AL42, "△", IF(AJ42&gt;AL42, "○","●")))</f>
        <v/>
      </c>
      <c r="AJ42" s="128"/>
      <c r="AK42" s="128"/>
      <c r="AL42" s="128"/>
      <c r="AM42" s="131"/>
      <c r="AN42" s="1000"/>
      <c r="AO42" s="1001"/>
      <c r="AP42" s="1001"/>
      <c r="AQ42" s="1001"/>
      <c r="AR42" s="1001"/>
      <c r="AS42" s="1002"/>
      <c r="AT42" s="138"/>
      <c r="AU42" s="139"/>
      <c r="AV42" s="139"/>
      <c r="AW42" s="139"/>
      <c r="AX42" s="139"/>
      <c r="AY42" s="140"/>
      <c r="AZ42" s="140"/>
      <c r="BA42" s="987"/>
      <c r="BB42" s="987"/>
      <c r="BC42" s="980"/>
      <c r="BD42" s="987"/>
      <c r="BE42" s="980"/>
      <c r="BF42" s="980"/>
      <c r="BG42" s="987"/>
      <c r="BH42" s="1043"/>
      <c r="BI42" s="981"/>
      <c r="BJ42" s="1068"/>
      <c r="BK42" s="976"/>
      <c r="BM42" s="110"/>
      <c r="BN42" s="18"/>
    </row>
    <row r="43" spans="2:66" ht="24.75" customHeight="1" x14ac:dyDescent="0.2">
      <c r="B43" s="1096"/>
      <c r="C43" s="1014"/>
      <c r="D43" s="126"/>
      <c r="E43" s="28" t="str">
        <f t="shared" si="3"/>
        <v/>
      </c>
      <c r="F43" s="126"/>
      <c r="G43" s="126"/>
      <c r="H43" s="126"/>
      <c r="I43" s="150"/>
      <c r="J43" s="144"/>
      <c r="K43" s="28" t="str">
        <f t="shared" si="4"/>
        <v/>
      </c>
      <c r="L43" s="145"/>
      <c r="M43" s="145"/>
      <c r="N43" s="145"/>
      <c r="O43" s="146"/>
      <c r="P43" s="149"/>
      <c r="Q43" s="42" t="str">
        <f t="shared" si="5"/>
        <v/>
      </c>
      <c r="R43" s="152"/>
      <c r="S43" s="153"/>
      <c r="T43" s="145"/>
      <c r="U43" s="148"/>
      <c r="V43" s="144"/>
      <c r="W43" s="42" t="str">
        <f t="shared" si="6"/>
        <v/>
      </c>
      <c r="X43" s="145"/>
      <c r="Y43" s="147"/>
      <c r="Z43" s="42"/>
      <c r="AA43" s="148"/>
      <c r="AB43" s="26"/>
      <c r="AC43" s="42" t="str">
        <f t="shared" si="7"/>
        <v/>
      </c>
      <c r="AD43" s="42"/>
      <c r="AE43" s="42"/>
      <c r="AF43" s="42"/>
      <c r="AG43" s="151"/>
      <c r="AH43" s="149"/>
      <c r="AI43" s="28" t="str">
        <f>IF(AJ43="", "", IF(AJ43=AL43, "△", IF(AJ43&gt;AL43, "○","●")))</f>
        <v/>
      </c>
      <c r="AJ43" s="145"/>
      <c r="AK43" s="145"/>
      <c r="AL43" s="145"/>
      <c r="AM43" s="148"/>
      <c r="AN43" s="1003"/>
      <c r="AO43" s="1004"/>
      <c r="AP43" s="1004"/>
      <c r="AQ43" s="1004"/>
      <c r="AR43" s="1004"/>
      <c r="AS43" s="1005"/>
      <c r="AT43" s="138"/>
      <c r="AU43" s="139"/>
      <c r="AV43" s="139"/>
      <c r="AW43" s="139"/>
      <c r="AX43" s="139"/>
      <c r="AY43" s="140"/>
      <c r="AZ43" s="140"/>
      <c r="BA43" s="987"/>
      <c r="BB43" s="987"/>
      <c r="BC43" s="988"/>
      <c r="BD43" s="987"/>
      <c r="BE43" s="988"/>
      <c r="BF43" s="988"/>
      <c r="BG43" s="987"/>
      <c r="BH43" s="1073"/>
      <c r="BI43" s="981"/>
      <c r="BJ43" s="1068"/>
      <c r="BK43" s="976"/>
      <c r="BM43" s="118"/>
      <c r="BN43" s="18"/>
    </row>
    <row r="44" spans="2:66" ht="15.75" customHeight="1" x14ac:dyDescent="0.2">
      <c r="E44" s="167"/>
      <c r="G44" s="166"/>
      <c r="K44" s="167"/>
      <c r="AC44" s="167"/>
      <c r="AO44" s="167"/>
      <c r="AZ44" s="48"/>
      <c r="BA44" s="259">
        <f t="shared" ref="BA44:BG44" si="8">SUM(BA6:BA43)</f>
        <v>62</v>
      </c>
      <c r="BB44" s="260">
        <f t="shared" si="8"/>
        <v>31</v>
      </c>
      <c r="BC44" s="266">
        <f t="shared" si="8"/>
        <v>31</v>
      </c>
      <c r="BD44" s="260">
        <f t="shared" si="8"/>
        <v>0</v>
      </c>
      <c r="BE44" s="168">
        <f t="shared" si="8"/>
        <v>323</v>
      </c>
      <c r="BF44" s="168">
        <f t="shared" si="8"/>
        <v>323</v>
      </c>
      <c r="BG44" s="168">
        <f t="shared" si="8"/>
        <v>0</v>
      </c>
      <c r="BH44" s="69"/>
      <c r="BM44" s="69"/>
    </row>
    <row r="46" spans="2:66" ht="33" customHeight="1" x14ac:dyDescent="0.2"/>
    <row r="47" spans="2:66" ht="22.5" customHeight="1" x14ac:dyDescent="0.2"/>
    <row r="48" spans="2:66" ht="39" customHeight="1" x14ac:dyDescent="0.2">
      <c r="B48" s="4" t="s">
        <v>95</v>
      </c>
      <c r="D48" s="170"/>
      <c r="F48" s="4">
        <f>SUM(F10:F47)</f>
        <v>47</v>
      </c>
      <c r="H48" s="4">
        <f>SUM(H10:H47)</f>
        <v>66</v>
      </c>
      <c r="I48" s="170">
        <f>F48-H48</f>
        <v>-19</v>
      </c>
      <c r="L48" s="4">
        <f>SUM(L10:L47)</f>
        <v>62</v>
      </c>
      <c r="N48" s="4">
        <f>SUM(N10:N47)</f>
        <v>61</v>
      </c>
      <c r="O48" s="170">
        <f>L48-N48</f>
        <v>1</v>
      </c>
      <c r="P48" s="170"/>
      <c r="R48" s="4">
        <f>SUM(R10:R47)</f>
        <v>48</v>
      </c>
      <c r="T48" s="4">
        <f>SUM(T10:T47)</f>
        <v>57</v>
      </c>
      <c r="U48" s="170">
        <f>R48-T48</f>
        <v>-9</v>
      </c>
      <c r="V48" s="170"/>
      <c r="X48" s="4">
        <f>SUM(X10:X47)</f>
        <v>72</v>
      </c>
      <c r="Z48" s="4">
        <f>SUM(Z10:Z47)</f>
        <v>75</v>
      </c>
      <c r="AA48" s="170">
        <f>X48-Z48</f>
        <v>-3</v>
      </c>
      <c r="AB48" s="170"/>
      <c r="AD48" s="4">
        <f>SUM(AD10:AD47)</f>
        <v>11</v>
      </c>
      <c r="AF48" s="4">
        <f>SUM(AF10:AF47)</f>
        <v>17</v>
      </c>
      <c r="AG48" s="170">
        <f>AD48-AF48</f>
        <v>-6</v>
      </c>
      <c r="AH48" s="170"/>
      <c r="AJ48" s="4">
        <f>SUM(AJ10:AJ47)</f>
        <v>23</v>
      </c>
      <c r="AL48" s="4">
        <f>SUM(AL10:AL47)</f>
        <v>19</v>
      </c>
      <c r="AM48" s="170">
        <f>AJ48-AL48</f>
        <v>4</v>
      </c>
      <c r="AN48" s="170"/>
      <c r="AP48" s="4">
        <f>SUM(AP10:AP47)</f>
        <v>60</v>
      </c>
      <c r="AR48" s="4">
        <f>SUM(AR10:AR47)</f>
        <v>28</v>
      </c>
      <c r="AS48" s="170">
        <f>AP48-AR48</f>
        <v>32</v>
      </c>
      <c r="AT48" s="170"/>
      <c r="AU48" s="170"/>
      <c r="AV48" s="170"/>
      <c r="AW48" s="170"/>
      <c r="AX48" s="170"/>
      <c r="AY48" s="170"/>
      <c r="AZ48" s="170"/>
      <c r="BA48" s="76">
        <f t="shared" ref="BA48:BG48" si="9">SUM(BA10:BA43)</f>
        <v>62</v>
      </c>
      <c r="BB48" s="76">
        <f t="shared" si="9"/>
        <v>31</v>
      </c>
      <c r="BC48" s="76">
        <f t="shared" si="9"/>
        <v>31</v>
      </c>
      <c r="BD48" s="76">
        <f t="shared" si="9"/>
        <v>0</v>
      </c>
      <c r="BE48" s="76">
        <f t="shared" si="9"/>
        <v>323</v>
      </c>
      <c r="BF48" s="76">
        <f t="shared" si="9"/>
        <v>323</v>
      </c>
      <c r="BG48" s="76">
        <f t="shared" si="9"/>
        <v>0</v>
      </c>
    </row>
    <row r="49" spans="2:65" ht="27" customHeight="1" x14ac:dyDescent="0.2">
      <c r="G49" s="85"/>
      <c r="H49" s="85"/>
      <c r="I49" s="85"/>
      <c r="P49" s="85"/>
      <c r="Q49" s="85"/>
      <c r="R49" s="85"/>
      <c r="BG49" s="12">
        <f>BE48-BF48</f>
        <v>0</v>
      </c>
      <c r="BI49" s="76"/>
    </row>
    <row r="50" spans="2:65" ht="15.75" customHeight="1" x14ac:dyDescent="0.2">
      <c r="B50" s="1"/>
      <c r="C50" s="1"/>
      <c r="D50" s="1"/>
      <c r="E50" s="1"/>
      <c r="F50" s="1"/>
      <c r="G50" s="3"/>
      <c r="H50" s="3"/>
      <c r="I50" s="3"/>
      <c r="J50" s="1"/>
      <c r="K50" s="1"/>
      <c r="L50" s="1"/>
      <c r="M50" s="1"/>
      <c r="N50" s="1"/>
      <c r="O50" s="12"/>
      <c r="P50" s="3"/>
      <c r="Q50" s="3"/>
      <c r="R50" s="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71"/>
      <c r="BH50" s="12"/>
      <c r="BI50" s="12"/>
      <c r="BJ50" s="12"/>
      <c r="BK50" s="12"/>
      <c r="BM50" s="12"/>
    </row>
    <row r="51" spans="2:65" ht="6.75" customHeight="1" x14ac:dyDescent="0.2">
      <c r="G51" s="85"/>
      <c r="H51" s="85"/>
      <c r="I51" s="85"/>
      <c r="P51" s="85"/>
      <c r="Q51" s="85"/>
      <c r="R51" s="85"/>
    </row>
    <row r="52" spans="2:65" x14ac:dyDescent="0.2">
      <c r="G52" s="85"/>
      <c r="H52" s="85"/>
      <c r="P52" s="85"/>
    </row>
    <row r="53" spans="2:65" x14ac:dyDescent="0.2">
      <c r="G53" s="85"/>
      <c r="H53" s="85"/>
      <c r="T53" s="85"/>
    </row>
    <row r="54" spans="2:65" x14ac:dyDescent="0.2">
      <c r="G54" s="85"/>
      <c r="H54" s="85"/>
    </row>
    <row r="56" spans="2:65" x14ac:dyDescent="0.2">
      <c r="H56" s="85"/>
    </row>
  </sheetData>
  <sheetProtection formatCells="0" formatColumns="0" formatRows="0" insertColumns="0" insertRows="0" deleteColumns="0" deleteRows="0"/>
  <mergeCells count="119">
    <mergeCell ref="BK8:BK9"/>
    <mergeCell ref="BE8:BE9"/>
    <mergeCell ref="BI8:BI9"/>
    <mergeCell ref="BH8:BH9"/>
    <mergeCell ref="BF8:BF9"/>
    <mergeCell ref="BG8:BG9"/>
    <mergeCell ref="BD8:BD9"/>
    <mergeCell ref="BD25:BD29"/>
    <mergeCell ref="BC25:BC29"/>
    <mergeCell ref="BJ8:BJ9"/>
    <mergeCell ref="BE25:BE29"/>
    <mergeCell ref="BE10:BE14"/>
    <mergeCell ref="BF25:BF29"/>
    <mergeCell ref="BH10:BH14"/>
    <mergeCell ref="BI10:BI14"/>
    <mergeCell ref="BD10:BD14"/>
    <mergeCell ref="BK10:BK14"/>
    <mergeCell ref="BJ10:BJ14"/>
    <mergeCell ref="BJ15:BJ19"/>
    <mergeCell ref="BK15:BK19"/>
    <mergeCell ref="BD15:BD19"/>
    <mergeCell ref="BD20:BD24"/>
    <mergeCell ref="BG15:BG19"/>
    <mergeCell ref="BF15:BF19"/>
    <mergeCell ref="BH15:BH19"/>
    <mergeCell ref="AN40:AS43"/>
    <mergeCell ref="AB30:AG34"/>
    <mergeCell ref="B25:B29"/>
    <mergeCell ref="V25:AA29"/>
    <mergeCell ref="AH35:AM39"/>
    <mergeCell ref="C20:C24"/>
    <mergeCell ref="BK40:BK43"/>
    <mergeCell ref="BJ40:BJ43"/>
    <mergeCell ref="BJ35:BJ39"/>
    <mergeCell ref="BK25:BK29"/>
    <mergeCell ref="BJ25:BJ29"/>
    <mergeCell ref="BK30:BK34"/>
    <mergeCell ref="BK35:BK39"/>
    <mergeCell ref="BF30:BF34"/>
    <mergeCell ref="BD30:BD34"/>
    <mergeCell ref="BC40:BC43"/>
    <mergeCell ref="BI30:BI34"/>
    <mergeCell ref="BI35:BI39"/>
    <mergeCell ref="BC30:BC34"/>
    <mergeCell ref="BI40:BI43"/>
    <mergeCell ref="BG40:BG43"/>
    <mergeCell ref="BA40:BA43"/>
    <mergeCell ref="BB40:BB43"/>
    <mergeCell ref="D10:I14"/>
    <mergeCell ref="B40:B43"/>
    <mergeCell ref="C40:C43"/>
    <mergeCell ref="C35:C39"/>
    <mergeCell ref="B10:B14"/>
    <mergeCell ref="C15:C19"/>
    <mergeCell ref="B15:B19"/>
    <mergeCell ref="B30:B34"/>
    <mergeCell ref="C30:C34"/>
    <mergeCell ref="B20:B24"/>
    <mergeCell ref="B35:B39"/>
    <mergeCell ref="C25:C29"/>
    <mergeCell ref="C8:C9"/>
    <mergeCell ref="B8:B9"/>
    <mergeCell ref="BG10:BG14"/>
    <mergeCell ref="BF10:BF14"/>
    <mergeCell ref="C10:C14"/>
    <mergeCell ref="AT8:AY8"/>
    <mergeCell ref="BB20:BB24"/>
    <mergeCell ref="P8:U8"/>
    <mergeCell ref="BA30:BA34"/>
    <mergeCell ref="J8:O8"/>
    <mergeCell ref="D8:I8"/>
    <mergeCell ref="AN8:AS8"/>
    <mergeCell ref="AH8:AM8"/>
    <mergeCell ref="V8:AA8"/>
    <mergeCell ref="BC8:BC9"/>
    <mergeCell ref="AB8:AG8"/>
    <mergeCell ref="BA8:BA9"/>
    <mergeCell ref="BB8:BB9"/>
    <mergeCell ref="BA10:BA14"/>
    <mergeCell ref="BB15:BB19"/>
    <mergeCell ref="BC15:BC19"/>
    <mergeCell ref="BC10:BC14"/>
    <mergeCell ref="BB10:BB14"/>
    <mergeCell ref="BA15:BA19"/>
    <mergeCell ref="BG35:BG39"/>
    <mergeCell ref="BH40:BH43"/>
    <mergeCell ref="BE40:BE43"/>
    <mergeCell ref="BF40:BF43"/>
    <mergeCell ref="BD35:BD39"/>
    <mergeCell ref="BE35:BE39"/>
    <mergeCell ref="BD40:BD43"/>
    <mergeCell ref="BI25:BI29"/>
    <mergeCell ref="BG25:BG29"/>
    <mergeCell ref="BE30:BE34"/>
    <mergeCell ref="BH35:BH39"/>
    <mergeCell ref="BK20:BK24"/>
    <mergeCell ref="BB35:BB39"/>
    <mergeCell ref="BA35:BA39"/>
    <mergeCell ref="J15:O19"/>
    <mergeCell ref="BC35:BC39"/>
    <mergeCell ref="BA25:BA29"/>
    <mergeCell ref="BA20:BA24"/>
    <mergeCell ref="BC20:BC24"/>
    <mergeCell ref="BB30:BB34"/>
    <mergeCell ref="BB25:BB29"/>
    <mergeCell ref="P20:U24"/>
    <mergeCell ref="BE20:BE24"/>
    <mergeCell ref="BF20:BF24"/>
    <mergeCell ref="BJ30:BJ34"/>
    <mergeCell ref="BG30:BG34"/>
    <mergeCell ref="BG20:BG24"/>
    <mergeCell ref="BJ20:BJ24"/>
    <mergeCell ref="BH20:BH24"/>
    <mergeCell ref="BH30:BH34"/>
    <mergeCell ref="BI15:BI19"/>
    <mergeCell ref="BH25:BH29"/>
    <mergeCell ref="BI20:BI24"/>
    <mergeCell ref="BF35:BF39"/>
    <mergeCell ref="BE15:BE19"/>
  </mergeCells>
  <phoneticPr fontId="19"/>
  <printOptions horizontalCentered="1" verticalCentered="1"/>
  <pageMargins left="0" right="0" top="0" bottom="0" header="0.19685039370078741" footer="0"/>
  <pageSetup paperSize="9" scale="56" pageOrder="overThenDown" orientation="landscape" blackAndWhite="1" horizontalDpi="4294967293" r:id="rId1"/>
  <headerFooter alignWithMargins="0">
    <oddFooter xml:space="preserve">&amp;C&amp;"ＭＳ 明朝,標準"&amp;16  </oddFooter>
  </headerFooter>
  <rowBreaks count="1" manualBreakCount="1">
    <brk id="50" min="1" max="71" man="1"/>
  </row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BH51"/>
  <sheetViews>
    <sheetView tabSelected="1" zoomScale="90" zoomScaleNormal="90" zoomScaleSheetLayoutView="100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Q16" sqref="AQ16"/>
    </sheetView>
  </sheetViews>
  <sheetFormatPr defaultRowHeight="13.2" x14ac:dyDescent="0.2"/>
  <cols>
    <col min="1" max="1" width="2.33203125" customWidth="1"/>
    <col min="2" max="2" width="14.6640625" style="4" customWidth="1"/>
    <col min="3" max="3" width="3.33203125" style="4" customWidth="1"/>
    <col min="4" max="5" width="2.6640625" style="4" customWidth="1"/>
    <col min="6" max="6" width="3.33203125" style="4" customWidth="1"/>
    <col min="7" max="7" width="2" style="4" customWidth="1"/>
    <col min="8" max="8" width="3.44140625" style="4" customWidth="1"/>
    <col min="9" max="9" width="3.21875" style="4" customWidth="1"/>
    <col min="10" max="11" width="2.6640625" style="4" customWidth="1"/>
    <col min="12" max="12" width="3.33203125" style="4" customWidth="1"/>
    <col min="13" max="13" width="2" style="4" customWidth="1"/>
    <col min="14" max="14" width="3.33203125" style="4" customWidth="1"/>
    <col min="15" max="15" width="2.6640625" style="4" customWidth="1"/>
    <col min="16" max="16" width="3" style="4" customWidth="1"/>
    <col min="17" max="17" width="2.6640625" style="4" customWidth="1"/>
    <col min="18" max="18" width="3.33203125" style="4" customWidth="1"/>
    <col min="19" max="19" width="2.109375" style="4" customWidth="1"/>
    <col min="20" max="20" width="3.33203125" style="4" customWidth="1"/>
    <col min="21" max="21" width="2.109375" style="4" customWidth="1"/>
    <col min="22" max="23" width="2.6640625" style="4" customWidth="1"/>
    <col min="24" max="24" width="3.33203125" style="4" customWidth="1"/>
    <col min="25" max="25" width="2.21875" style="4" customWidth="1"/>
    <col min="26" max="26" width="3.33203125" style="4" customWidth="1"/>
    <col min="27" max="27" width="2.21875" style="4" customWidth="1"/>
    <col min="28" max="28" width="2.6640625" customWidth="1"/>
    <col min="29" max="29" width="2.6640625" style="4" customWidth="1"/>
    <col min="30" max="30" width="3.33203125" style="4" customWidth="1"/>
    <col min="31" max="31" width="2.109375" style="4" customWidth="1"/>
    <col min="32" max="32" width="3.33203125" style="4" customWidth="1"/>
    <col min="33" max="33" width="2.21875" style="4" customWidth="1"/>
    <col min="34" max="34" width="2.6640625" style="4" customWidth="1"/>
    <col min="35" max="35" width="2.6640625" style="663" customWidth="1"/>
    <col min="36" max="36" width="3.33203125" style="4" customWidth="1"/>
    <col min="37" max="37" width="2" style="4" customWidth="1"/>
    <col min="38" max="38" width="3.33203125" style="4" customWidth="1"/>
    <col min="39" max="39" width="2.109375" customWidth="1"/>
    <col min="40" max="40" width="2.88671875" style="4" customWidth="1"/>
    <col min="41" max="41" width="2.21875" style="4" customWidth="1"/>
    <col min="42" max="42" width="3.33203125" style="4" customWidth="1"/>
    <col min="43" max="43" width="2.21875" style="4" customWidth="1"/>
    <col min="44" max="44" width="3.33203125" customWidth="1"/>
    <col min="45" max="45" width="2.21875" customWidth="1"/>
    <col min="46" max="46" width="0.6640625" customWidth="1"/>
    <col min="47" max="47" width="4.21875" customWidth="1"/>
    <col min="48" max="49" width="3.33203125" customWidth="1"/>
    <col min="50" max="50" width="3.44140625" customWidth="1"/>
    <col min="51" max="52" width="4.6640625" customWidth="1"/>
    <col min="53" max="53" width="4.77734375" customWidth="1"/>
    <col min="54" max="54" width="15" customWidth="1"/>
    <col min="55" max="55" width="8.44140625" customWidth="1"/>
    <col min="56" max="56" width="4.6640625" customWidth="1"/>
    <col min="57" max="57" width="4.77734375" customWidth="1"/>
    <col min="59" max="59" width="0.88671875" customWidth="1"/>
  </cols>
  <sheetData>
    <row r="1" spans="1:60" ht="24" customHeight="1" x14ac:dyDescent="0.2"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6"/>
      <c r="Q1" s="6"/>
      <c r="R1" s="6"/>
      <c r="S1" s="6"/>
      <c r="T1" s="6"/>
      <c r="U1" s="173"/>
      <c r="V1" s="6"/>
      <c r="W1" s="6"/>
      <c r="X1" s="6"/>
      <c r="Y1" s="6"/>
      <c r="Z1" s="6"/>
      <c r="AA1" s="6"/>
      <c r="AB1" s="81"/>
      <c r="AC1" s="81"/>
      <c r="AD1" s="81"/>
      <c r="AE1" s="81"/>
      <c r="AG1" s="6"/>
      <c r="AH1" s="81"/>
      <c r="AI1" s="172"/>
      <c r="AJ1" s="81"/>
      <c r="AK1" s="81"/>
      <c r="AL1" s="81"/>
      <c r="AM1" s="81"/>
      <c r="AN1" s="6"/>
      <c r="AO1" s="6"/>
      <c r="AP1" s="6"/>
      <c r="AQ1" s="6"/>
      <c r="AR1" s="2"/>
      <c r="AV1" s="2"/>
      <c r="AW1" s="2"/>
      <c r="AX1" s="2"/>
      <c r="BB1" s="11"/>
      <c r="BC1" s="12"/>
      <c r="BD1" s="13"/>
      <c r="BE1" s="11"/>
      <c r="BG1" s="18"/>
    </row>
    <row r="2" spans="1:60" ht="24" customHeight="1" x14ac:dyDescent="0.2"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6"/>
      <c r="Q2" s="6"/>
      <c r="R2" s="6"/>
      <c r="S2" s="6"/>
      <c r="T2" s="6"/>
      <c r="U2" s="173"/>
      <c r="V2" s="6"/>
      <c r="W2" s="6"/>
      <c r="X2" s="6"/>
      <c r="Y2" s="6"/>
      <c r="Z2" s="6"/>
      <c r="AA2" s="6"/>
      <c r="AB2" s="81"/>
      <c r="AC2" s="81"/>
      <c r="AD2" s="81"/>
      <c r="AE2" s="81"/>
      <c r="AG2" s="6"/>
      <c r="AH2" s="81"/>
      <c r="AI2" s="172"/>
      <c r="AJ2" s="81"/>
      <c r="AK2" s="81"/>
      <c r="AL2" s="81"/>
      <c r="AM2" s="81"/>
      <c r="AN2" s="6"/>
      <c r="AO2" s="6"/>
      <c r="AP2" s="6"/>
      <c r="AQ2" s="6"/>
      <c r="AR2" s="2"/>
      <c r="AV2" s="2"/>
      <c r="AW2" s="2"/>
      <c r="AX2" s="2"/>
      <c r="BB2" s="11"/>
      <c r="BC2" s="12"/>
      <c r="BD2" s="13"/>
      <c r="BE2" s="11"/>
      <c r="BG2" s="18"/>
    </row>
    <row r="3" spans="1:60" ht="10.5" customHeight="1" x14ac:dyDescent="0.2"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6"/>
      <c r="Q3" s="6"/>
      <c r="R3" s="6"/>
      <c r="S3" s="6"/>
      <c r="T3" s="6"/>
      <c r="U3" s="173"/>
      <c r="V3" s="6"/>
      <c r="W3" s="6"/>
      <c r="X3" s="6"/>
      <c r="Y3" s="6"/>
      <c r="Z3" s="6"/>
      <c r="AA3" s="6"/>
      <c r="AB3" s="81"/>
      <c r="AC3" s="81"/>
      <c r="AD3" s="81"/>
      <c r="AE3" s="81"/>
      <c r="AG3" s="6"/>
      <c r="AH3" s="81"/>
      <c r="AI3" s="172"/>
      <c r="AJ3" s="81"/>
      <c r="AK3" s="81"/>
      <c r="AL3" s="81"/>
      <c r="AM3" s="81"/>
      <c r="AN3" s="6"/>
      <c r="AO3" s="6"/>
      <c r="AP3" s="6"/>
      <c r="AQ3" s="6"/>
      <c r="AR3" s="2"/>
      <c r="AV3" s="2"/>
      <c r="AW3" s="2"/>
      <c r="AX3" s="2"/>
      <c r="BB3" s="11"/>
      <c r="BC3" s="12"/>
      <c r="BD3" s="13"/>
      <c r="BE3" s="11"/>
      <c r="BG3" s="18"/>
    </row>
    <row r="4" spans="1:60" ht="10.5" customHeight="1" x14ac:dyDescent="0.2"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6"/>
      <c r="Q4" s="6"/>
      <c r="R4" s="6"/>
      <c r="S4" s="6"/>
      <c r="T4" s="6"/>
      <c r="U4" s="173"/>
      <c r="V4" s="6"/>
      <c r="W4" s="6"/>
      <c r="X4" s="6"/>
      <c r="Y4" s="6"/>
      <c r="Z4" s="6"/>
      <c r="AA4" s="6"/>
      <c r="AB4" s="81"/>
      <c r="AC4" s="81"/>
      <c r="AD4" s="81"/>
      <c r="AE4" s="81"/>
      <c r="AG4" s="6"/>
      <c r="AH4" s="81"/>
      <c r="AI4" s="172"/>
      <c r="AJ4" s="81"/>
      <c r="AK4" s="81"/>
      <c r="AL4" s="81"/>
      <c r="AM4" s="81"/>
      <c r="AN4" s="6"/>
      <c r="AO4" s="6"/>
      <c r="AP4" s="6"/>
      <c r="AQ4" s="6"/>
      <c r="AR4" s="2"/>
      <c r="AV4" s="2"/>
      <c r="AW4" s="2"/>
      <c r="AX4" s="2"/>
      <c r="BB4" s="11"/>
      <c r="BC4" s="12"/>
      <c r="BD4" s="13"/>
      <c r="BE4" s="11"/>
      <c r="BG4" s="18"/>
    </row>
    <row r="5" spans="1:60" ht="24" customHeight="1" x14ac:dyDescent="0.2">
      <c r="B5" s="174"/>
      <c r="C5" s="81"/>
      <c r="D5" s="81"/>
      <c r="E5" s="81"/>
      <c r="G5" s="81"/>
      <c r="H5" s="81"/>
      <c r="J5" s="81"/>
      <c r="K5" s="81"/>
      <c r="L5" s="81"/>
      <c r="M5" s="81"/>
      <c r="N5" s="81"/>
      <c r="O5" s="81"/>
      <c r="P5" s="6"/>
      <c r="S5" s="6"/>
      <c r="T5" s="6"/>
      <c r="U5" s="173"/>
      <c r="V5" s="6"/>
      <c r="W5" s="6"/>
      <c r="X5" s="175" t="s">
        <v>103</v>
      </c>
      <c r="Y5" s="6"/>
      <c r="Z5" s="6"/>
      <c r="AA5" s="6"/>
      <c r="AB5" s="81"/>
      <c r="AC5" s="81"/>
      <c r="AD5" s="81"/>
      <c r="AE5" s="81"/>
      <c r="AG5" s="6"/>
      <c r="AH5" s="81"/>
      <c r="AI5" s="81"/>
      <c r="AJ5" s="81"/>
      <c r="AK5" s="81"/>
      <c r="AL5" s="81"/>
      <c r="AM5" s="81"/>
      <c r="AN5" s="6"/>
      <c r="AO5" s="6"/>
      <c r="AP5" s="6"/>
      <c r="AQ5" s="6"/>
      <c r="AR5" s="2"/>
      <c r="AV5" s="2"/>
      <c r="AW5" s="2"/>
      <c r="AX5" s="2"/>
      <c r="BB5" s="11"/>
      <c r="BC5" s="12"/>
      <c r="BD5" s="13"/>
      <c r="BE5" s="11"/>
      <c r="BG5" s="18"/>
    </row>
    <row r="6" spans="1:60" ht="21" customHeight="1" x14ac:dyDescent="0.2">
      <c r="B6" s="82" t="s">
        <v>0</v>
      </c>
      <c r="C6" s="86"/>
      <c r="D6" s="267"/>
      <c r="E6" s="267"/>
      <c r="F6" s="267"/>
      <c r="G6" s="267"/>
      <c r="H6" s="267"/>
      <c r="I6" s="267"/>
      <c r="J6" s="268"/>
      <c r="K6" s="268"/>
      <c r="L6" s="269"/>
      <c r="M6" s="269"/>
      <c r="N6" s="269"/>
      <c r="O6" s="269"/>
      <c r="P6" s="267"/>
      <c r="Q6" s="267"/>
      <c r="R6" s="267"/>
      <c r="S6" s="267"/>
      <c r="T6" s="267"/>
      <c r="U6" s="267"/>
      <c r="V6" s="86"/>
      <c r="W6" s="267"/>
      <c r="X6" s="86"/>
      <c r="Y6" s="267"/>
      <c r="Z6" s="86"/>
      <c r="AA6" s="267"/>
      <c r="AB6" s="249"/>
      <c r="AC6" s="249"/>
      <c r="AD6" s="249"/>
      <c r="AE6" s="249"/>
      <c r="AF6" s="270"/>
      <c r="AG6" s="267"/>
      <c r="AH6" s="267"/>
      <c r="AI6" s="6"/>
      <c r="AJ6" s="6"/>
      <c r="AK6" s="6"/>
      <c r="AL6" s="6"/>
      <c r="AM6" s="6"/>
      <c r="AN6" s="267"/>
      <c r="AO6" s="267"/>
      <c r="AP6" s="267"/>
      <c r="AQ6" s="267"/>
      <c r="AR6" s="176"/>
      <c r="AS6" s="87"/>
      <c r="AT6" s="87"/>
      <c r="AU6" s="87"/>
      <c r="AV6" s="87"/>
      <c r="AW6" s="176"/>
      <c r="AX6" s="87"/>
      <c r="AY6" s="87"/>
      <c r="AZ6" s="87"/>
      <c r="BA6" s="271" t="s">
        <v>3</v>
      </c>
      <c r="BB6" s="11"/>
      <c r="BC6" s="12"/>
      <c r="BD6" s="13"/>
      <c r="BE6" s="11"/>
      <c r="BG6" s="18"/>
    </row>
    <row r="7" spans="1:60" ht="36" customHeight="1" x14ac:dyDescent="0.2">
      <c r="A7" s="48"/>
      <c r="B7" s="987" t="s">
        <v>4</v>
      </c>
      <c r="C7" s="1127" t="s">
        <v>5</v>
      </c>
      <c r="D7" s="1071" t="str">
        <f>B9</f>
        <v>岐阜
エンジェルス</v>
      </c>
      <c r="E7" s="1082"/>
      <c r="F7" s="1082"/>
      <c r="G7" s="1082"/>
      <c r="H7" s="1082"/>
      <c r="I7" s="1083"/>
      <c r="J7" s="1071" t="str">
        <f>B14</f>
        <v>岐阜
信長クラブ</v>
      </c>
      <c r="K7" s="1082"/>
      <c r="L7" s="1082"/>
      <c r="M7" s="1082"/>
      <c r="N7" s="1082"/>
      <c r="O7" s="1083"/>
      <c r="P7" s="1123" t="str">
        <f>B19</f>
        <v>各務原クラブ</v>
      </c>
      <c r="Q7" s="1123"/>
      <c r="R7" s="1123"/>
      <c r="S7" s="1123"/>
      <c r="T7" s="1123"/>
      <c r="U7" s="1124"/>
      <c r="V7" s="1073" t="str">
        <f>B24</f>
        <v>中津川シニア</v>
      </c>
      <c r="W7" s="1123"/>
      <c r="X7" s="1123"/>
      <c r="Y7" s="1123"/>
      <c r="Z7" s="1123"/>
      <c r="AA7" s="1124"/>
      <c r="AB7" s="1123" t="str">
        <f>B29</f>
        <v>古希郡上</v>
      </c>
      <c r="AC7" s="1123"/>
      <c r="AD7" s="1123"/>
      <c r="AE7" s="1123"/>
      <c r="AF7" s="1123"/>
      <c r="AG7" s="1124"/>
      <c r="AH7" s="1073" t="str">
        <f>B34</f>
        <v>古希稲羽</v>
      </c>
      <c r="AI7" s="994"/>
      <c r="AJ7" s="994"/>
      <c r="AK7" s="994"/>
      <c r="AL7" s="994"/>
      <c r="AM7" s="995"/>
      <c r="AN7" s="1123" t="str">
        <f>B39</f>
        <v>可児シニア</v>
      </c>
      <c r="AO7" s="1123"/>
      <c r="AP7" s="1123"/>
      <c r="AQ7" s="1123"/>
      <c r="AR7" s="1123"/>
      <c r="AS7" s="1124"/>
      <c r="AT7" s="143"/>
      <c r="AU7" s="1140" t="s">
        <v>6</v>
      </c>
      <c r="AV7" s="988" t="s">
        <v>7</v>
      </c>
      <c r="AW7" s="988" t="s">
        <v>8</v>
      </c>
      <c r="AX7" s="988" t="s">
        <v>9</v>
      </c>
      <c r="AY7" s="1125" t="s">
        <v>10</v>
      </c>
      <c r="AZ7" s="1125" t="s">
        <v>11</v>
      </c>
      <c r="BA7" s="988" t="s">
        <v>12</v>
      </c>
      <c r="BB7" s="979" t="s">
        <v>13</v>
      </c>
      <c r="BC7" s="1112" t="s">
        <v>14</v>
      </c>
      <c r="BD7" s="1112" t="s">
        <v>15</v>
      </c>
      <c r="BE7" s="1112" t="s">
        <v>16</v>
      </c>
      <c r="BG7" s="177"/>
    </row>
    <row r="8" spans="1:60" ht="30.75" customHeight="1" x14ac:dyDescent="0.2">
      <c r="A8" s="48"/>
      <c r="B8" s="987"/>
      <c r="C8" s="1127"/>
      <c r="D8" s="138"/>
      <c r="E8" s="139" t="s">
        <v>17</v>
      </c>
      <c r="F8" s="139" t="s">
        <v>18</v>
      </c>
      <c r="G8" s="139"/>
      <c r="H8" s="139" t="s">
        <v>19</v>
      </c>
      <c r="I8" s="140"/>
      <c r="J8" s="273"/>
      <c r="K8" s="139" t="s">
        <v>17</v>
      </c>
      <c r="L8" s="274" t="s">
        <v>18</v>
      </c>
      <c r="M8" s="274"/>
      <c r="N8" s="139" t="s">
        <v>19</v>
      </c>
      <c r="O8" s="140"/>
      <c r="P8" s="138"/>
      <c r="Q8" s="139" t="s">
        <v>17</v>
      </c>
      <c r="R8" s="139" t="s">
        <v>18</v>
      </c>
      <c r="S8" s="139"/>
      <c r="T8" s="139" t="s">
        <v>19</v>
      </c>
      <c r="U8" s="140"/>
      <c r="V8" s="138"/>
      <c r="W8" s="139" t="s">
        <v>17</v>
      </c>
      <c r="X8" s="139" t="s">
        <v>18</v>
      </c>
      <c r="Y8" s="139"/>
      <c r="Z8" s="139" t="s">
        <v>19</v>
      </c>
      <c r="AA8" s="140"/>
      <c r="AB8" s="138"/>
      <c r="AC8" s="139" t="s">
        <v>17</v>
      </c>
      <c r="AD8" s="139" t="s">
        <v>18</v>
      </c>
      <c r="AE8" s="139"/>
      <c r="AF8" s="139" t="s">
        <v>19</v>
      </c>
      <c r="AG8" s="140"/>
      <c r="AH8" s="138"/>
      <c r="AI8" s="139" t="s">
        <v>17</v>
      </c>
      <c r="AJ8" s="139" t="s">
        <v>18</v>
      </c>
      <c r="AK8" s="139"/>
      <c r="AL8" s="139" t="s">
        <v>19</v>
      </c>
      <c r="AM8" s="272"/>
      <c r="AN8" s="138"/>
      <c r="AO8" s="139" t="s">
        <v>17</v>
      </c>
      <c r="AP8" s="139" t="s">
        <v>18</v>
      </c>
      <c r="AQ8" s="139"/>
      <c r="AR8" s="139" t="s">
        <v>19</v>
      </c>
      <c r="AS8" s="140"/>
      <c r="AT8" s="97"/>
      <c r="AU8" s="1141"/>
      <c r="AV8" s="979"/>
      <c r="AW8" s="979"/>
      <c r="AX8" s="979"/>
      <c r="AY8" s="979"/>
      <c r="AZ8" s="1126"/>
      <c r="BA8" s="979"/>
      <c r="BB8" s="980"/>
      <c r="BC8" s="1126"/>
      <c r="BD8" s="1126"/>
      <c r="BE8" s="979"/>
      <c r="BG8" s="177"/>
    </row>
    <row r="9" spans="1:60" ht="17.100000000000001" customHeight="1" x14ac:dyDescent="0.2">
      <c r="A9" s="48"/>
      <c r="B9" s="1006" t="s">
        <v>94</v>
      </c>
      <c r="C9" s="1012">
        <v>3</v>
      </c>
      <c r="D9" s="1142" t="str">
        <f>IF(F9="", "", IF(F9=H9, "△", IF(F9&gt;H9, "○","●")))</f>
        <v/>
      </c>
      <c r="E9" s="1143"/>
      <c r="F9" s="1143"/>
      <c r="G9" s="1143"/>
      <c r="H9" s="1143"/>
      <c r="I9" s="1144"/>
      <c r="J9" s="100" t="s">
        <v>610</v>
      </c>
      <c r="K9" s="219" t="str">
        <f>IF(L9="", "", IF(L9=N9, "△", IF(L9&gt;N9, "○","●")))</f>
        <v>○</v>
      </c>
      <c r="L9" s="221">
        <v>10</v>
      </c>
      <c r="M9" s="220"/>
      <c r="N9" s="29">
        <v>1</v>
      </c>
      <c r="O9" s="119"/>
      <c r="P9" s="221" t="s">
        <v>610</v>
      </c>
      <c r="Q9" s="219" t="str">
        <f t="shared" ref="Q9:Q18" si="0">IF(R9="", "", IF(R9=T9, "△", IF(R9&gt;T9, "○","●")))</f>
        <v>●</v>
      </c>
      <c r="R9" s="29">
        <v>0</v>
      </c>
      <c r="S9" s="224"/>
      <c r="T9" s="29">
        <v>3</v>
      </c>
      <c r="U9" s="119"/>
      <c r="V9" s="221" t="s">
        <v>640</v>
      </c>
      <c r="W9" s="219" t="str">
        <f>IF(X9="", "", IF(X9=Z9, "△", IF(X9&gt;Z9, "○","●")))</f>
        <v>○</v>
      </c>
      <c r="X9" s="221">
        <v>12</v>
      </c>
      <c r="Y9" s="220" t="s">
        <v>597</v>
      </c>
      <c r="Z9" s="29">
        <v>4</v>
      </c>
      <c r="AA9" s="34"/>
      <c r="AB9" s="278" t="s">
        <v>651</v>
      </c>
      <c r="AC9" s="219" t="str">
        <f>IF(AD9="", "", IF(AD9=AF9, "△", IF(AD9&gt;AF9, "○","●")))</f>
        <v>○</v>
      </c>
      <c r="AD9" s="278">
        <v>11</v>
      </c>
      <c r="AE9" s="222"/>
      <c r="AF9" s="33">
        <v>6</v>
      </c>
      <c r="AG9" s="208"/>
      <c r="AH9" s="221" t="s">
        <v>671</v>
      </c>
      <c r="AI9" s="219" t="str">
        <f>IF(AJ9="", "", IF(AJ9=AL9, "△", IF(AJ9&gt;AL9, "○","●")))</f>
        <v>○</v>
      </c>
      <c r="AJ9" s="29">
        <v>4</v>
      </c>
      <c r="AK9" s="222"/>
      <c r="AL9" s="29">
        <v>3</v>
      </c>
      <c r="AM9" s="277"/>
      <c r="AN9" s="221" t="s">
        <v>651</v>
      </c>
      <c r="AO9" s="219" t="str">
        <f>IF(AP9="", "", IF(AP9=AR9, "△", IF(AP9&gt;AR9, "○","●")))</f>
        <v>●</v>
      </c>
      <c r="AP9" s="29">
        <v>2</v>
      </c>
      <c r="AQ9" s="220"/>
      <c r="AR9" s="29">
        <v>6</v>
      </c>
      <c r="AS9" s="119"/>
      <c r="AT9" s="279"/>
      <c r="AU9" s="979">
        <f>AV9+AW9+AX9</f>
        <v>15</v>
      </c>
      <c r="AV9" s="1145">
        <f>COUNTIF(D9:AS13,"○")</f>
        <v>13</v>
      </c>
      <c r="AW9" s="1119">
        <f>COUNTIF(D9:AS13,"●")</f>
        <v>2</v>
      </c>
      <c r="AX9" s="1119">
        <f>COUNTIF(D9:AS13,"△")</f>
        <v>0</v>
      </c>
      <c r="AY9" s="1046">
        <f>SUM(L9:L13,F9:F13,AJ9:AJ13,AD9:AD13,X9:X13,R9:R13,AP9:AP13)</f>
        <v>113</v>
      </c>
      <c r="AZ9" s="979">
        <f>SUM(N9:N13,H9:H13,AL9:AL13,AF9:AF13,Z9:Z13,T9:T13,AR9:AR13)</f>
        <v>48</v>
      </c>
      <c r="BA9" s="979">
        <f>SUM(AY9-AZ9)</f>
        <v>65</v>
      </c>
      <c r="BB9" s="1126" t="str">
        <f>B9</f>
        <v>岐阜
エンジェルス</v>
      </c>
      <c r="BC9" s="1074">
        <f>IF(ISERROR(AV9/AU9-AX9),"",AV9/(AU9-AX9))</f>
        <v>0.8666666666666667</v>
      </c>
      <c r="BD9" s="1149">
        <f>(AV9*2)+(AX9*1)</f>
        <v>26</v>
      </c>
      <c r="BE9" s="1152">
        <f>IF(ISBLANK(BD9),"",RANK(BD9,$BD$9:$BD$43))</f>
        <v>1</v>
      </c>
    </row>
    <row r="10" spans="1:60" ht="17.100000000000001" customHeight="1" x14ac:dyDescent="0.2">
      <c r="A10" s="48"/>
      <c r="B10" s="1007"/>
      <c r="C10" s="1013"/>
      <c r="D10" s="1134"/>
      <c r="E10" s="1135"/>
      <c r="F10" s="1135"/>
      <c r="G10" s="1135"/>
      <c r="H10" s="1135"/>
      <c r="I10" s="1136"/>
      <c r="J10" s="108" t="s">
        <v>671</v>
      </c>
      <c r="K10" s="103" t="str">
        <f>IF(L10="", "", IF(L10=N10, "△", IF(L10&gt;N10, "○","●")))</f>
        <v>○</v>
      </c>
      <c r="L10" s="27">
        <v>7</v>
      </c>
      <c r="M10" s="184" t="s">
        <v>597</v>
      </c>
      <c r="N10" s="27">
        <v>1</v>
      </c>
      <c r="O10" s="185"/>
      <c r="P10" s="66" t="s">
        <v>755</v>
      </c>
      <c r="Q10" s="219" t="str">
        <f>IF(R10="", "", IF(R10=T10, "△", IF(R10&gt;T10, "○","●")))</f>
        <v>○</v>
      </c>
      <c r="R10" s="27">
        <v>3</v>
      </c>
      <c r="S10" s="184"/>
      <c r="T10" s="27">
        <v>2</v>
      </c>
      <c r="U10" s="102"/>
      <c r="V10" s="70" t="s">
        <v>673</v>
      </c>
      <c r="W10" s="103" t="str">
        <f>IF(X10="", "", IF(X10=Z10, "△", IF(X10&gt;Z10, "○","●")))</f>
        <v>○</v>
      </c>
      <c r="X10" s="27">
        <v>8</v>
      </c>
      <c r="Y10" s="184" t="s">
        <v>597</v>
      </c>
      <c r="Z10" s="27">
        <v>1</v>
      </c>
      <c r="AA10" s="30"/>
      <c r="AB10" s="196" t="s">
        <v>726</v>
      </c>
      <c r="AC10" s="103" t="s">
        <v>727</v>
      </c>
      <c r="AD10" s="32">
        <v>6</v>
      </c>
      <c r="AE10" s="190" t="s">
        <v>728</v>
      </c>
      <c r="AF10" s="32">
        <v>3</v>
      </c>
      <c r="AG10" s="65"/>
      <c r="AH10" s="85" t="s">
        <v>726</v>
      </c>
      <c r="AI10" s="103" t="s">
        <v>727</v>
      </c>
      <c r="AJ10" s="66">
        <v>13</v>
      </c>
      <c r="AK10" s="190" t="s">
        <v>728</v>
      </c>
      <c r="AL10" s="27">
        <v>3</v>
      </c>
      <c r="AM10" s="185"/>
      <c r="AN10" s="258" t="s">
        <v>673</v>
      </c>
      <c r="AO10" s="103" t="str">
        <f>IF(AP10="", "", IF(AP10=AR10, "△", IF(AP10&gt;AR10, "○","●")))</f>
        <v>○</v>
      </c>
      <c r="AP10" s="66">
        <v>11</v>
      </c>
      <c r="AQ10" s="184" t="s">
        <v>597</v>
      </c>
      <c r="AR10" s="27">
        <v>1</v>
      </c>
      <c r="AS10" s="102"/>
      <c r="AT10" s="102"/>
      <c r="AU10" s="980"/>
      <c r="AV10" s="1146"/>
      <c r="AW10" s="1120"/>
      <c r="AX10" s="1120"/>
      <c r="AY10" s="1047"/>
      <c r="AZ10" s="980"/>
      <c r="BA10" s="980"/>
      <c r="BB10" s="1148"/>
      <c r="BC10" s="1075"/>
      <c r="BD10" s="1150"/>
      <c r="BE10" s="1153"/>
    </row>
    <row r="11" spans="1:60" ht="17.100000000000001" customHeight="1" x14ac:dyDescent="0.2">
      <c r="A11" s="48"/>
      <c r="B11" s="1007"/>
      <c r="C11" s="1013"/>
      <c r="D11" s="1134"/>
      <c r="E11" s="1135"/>
      <c r="F11" s="1135"/>
      <c r="G11" s="1135"/>
      <c r="H11" s="1135"/>
      <c r="I11" s="1136"/>
      <c r="J11" s="108" t="s">
        <v>755</v>
      </c>
      <c r="K11" s="103" t="str">
        <f>IF(L11="", "", IF(L11=N11, "△", IF(L11&gt;N11, "○","●")))</f>
        <v>○</v>
      </c>
      <c r="L11" s="27">
        <v>7</v>
      </c>
      <c r="M11" s="184"/>
      <c r="N11" s="27">
        <v>3</v>
      </c>
      <c r="O11" s="185"/>
      <c r="P11" s="103"/>
      <c r="Q11" s="103" t="str">
        <f t="shared" si="0"/>
        <v/>
      </c>
      <c r="R11" s="27"/>
      <c r="S11" s="184"/>
      <c r="T11" s="27"/>
      <c r="U11" s="102"/>
      <c r="V11" s="66"/>
      <c r="W11" s="103" t="str">
        <f>IF(X11="", "", IF(X11=Z11, "△", IF(X11&gt;Z11, "○","●")))</f>
        <v/>
      </c>
      <c r="X11" s="27"/>
      <c r="Y11" s="184"/>
      <c r="Z11" s="27"/>
      <c r="AA11" s="30"/>
      <c r="AB11" s="99"/>
      <c r="AC11" s="103" t="str">
        <f>IF(AD11="", "", IF(AD11=AF11, "△", IF(AD11&gt;AF11, "○","●")))</f>
        <v/>
      </c>
      <c r="AD11" s="32"/>
      <c r="AE11" s="190"/>
      <c r="AF11" s="32"/>
      <c r="AG11" s="65"/>
      <c r="AH11" s="66" t="s">
        <v>757</v>
      </c>
      <c r="AI11" s="103" t="s">
        <v>723</v>
      </c>
      <c r="AJ11" s="27">
        <v>7</v>
      </c>
      <c r="AK11" s="190" t="s">
        <v>721</v>
      </c>
      <c r="AL11" s="27">
        <v>4</v>
      </c>
      <c r="AM11" s="185"/>
      <c r="AN11" s="66"/>
      <c r="AO11" s="103" t="str">
        <f>IF(AP11="", "", IF(AP11=AR11, "△", IF(AP11&gt;AR11, "○","●")))</f>
        <v/>
      </c>
      <c r="AP11" s="27"/>
      <c r="AQ11" s="184"/>
      <c r="AR11" s="27"/>
      <c r="AS11" s="102"/>
      <c r="AT11" s="102"/>
      <c r="AU11" s="980"/>
      <c r="AV11" s="1146"/>
      <c r="AW11" s="1120"/>
      <c r="AX11" s="1120"/>
      <c r="AY11" s="1047"/>
      <c r="AZ11" s="980"/>
      <c r="BA11" s="980"/>
      <c r="BB11" s="1148"/>
      <c r="BC11" s="1075"/>
      <c r="BD11" s="1150"/>
      <c r="BE11" s="1153"/>
    </row>
    <row r="12" spans="1:60" ht="17.100000000000001" customHeight="1" x14ac:dyDescent="0.2">
      <c r="A12" s="48"/>
      <c r="B12" s="1007"/>
      <c r="C12" s="1013"/>
      <c r="D12" s="1134"/>
      <c r="E12" s="1135"/>
      <c r="F12" s="1135"/>
      <c r="G12" s="1135"/>
      <c r="H12" s="1135"/>
      <c r="I12" s="1136"/>
      <c r="J12" s="108" t="s">
        <v>757</v>
      </c>
      <c r="K12" s="103" t="str">
        <f>IF(L12="", "", IF(L12=N12, "△", IF(L12&gt;N12, "○","●")))</f>
        <v>○</v>
      </c>
      <c r="L12" s="66">
        <v>12</v>
      </c>
      <c r="M12" s="184"/>
      <c r="N12" s="27">
        <v>7</v>
      </c>
      <c r="O12" s="185"/>
      <c r="P12" s="66"/>
      <c r="Q12" s="103" t="str">
        <f t="shared" si="0"/>
        <v/>
      </c>
      <c r="R12" s="27"/>
      <c r="S12" s="184"/>
      <c r="T12" s="27"/>
      <c r="U12" s="102"/>
      <c r="V12" s="66"/>
      <c r="W12" s="103" t="str">
        <f>IF(X12="", "", IF(X12=Z12, "△", IF(X12&gt;Z12, "○","●")))</f>
        <v/>
      </c>
      <c r="X12" s="27"/>
      <c r="Y12" s="184"/>
      <c r="Z12" s="27"/>
      <c r="AA12" s="30"/>
      <c r="AB12" s="99"/>
      <c r="AC12" s="103" t="str">
        <f>IF(AD12="", "", IF(AD12=AF12, "△", IF(AD12&gt;AF12, "○","●")))</f>
        <v/>
      </c>
      <c r="AD12" s="32"/>
      <c r="AE12" s="190"/>
      <c r="AF12" s="32"/>
      <c r="AG12" s="65"/>
      <c r="AH12" s="66"/>
      <c r="AI12" s="103" t="str">
        <f>IF(AJ12="", "", IF(AJ12=AL12, "△", IF(AJ12&gt;AL12, "○","●")))</f>
        <v/>
      </c>
      <c r="AJ12" s="27"/>
      <c r="AK12" s="190"/>
      <c r="AL12" s="27"/>
      <c r="AM12" s="185"/>
      <c r="AN12" s="66"/>
      <c r="AO12" s="103" t="str">
        <f>IF(AP12="", "", IF(AP12=AR12, "△", IF(AP12&gt;AR12, "○","●")))</f>
        <v/>
      </c>
      <c r="AP12" s="27"/>
      <c r="AQ12" s="184"/>
      <c r="AR12" s="27"/>
      <c r="AS12" s="102"/>
      <c r="AT12" s="102"/>
      <c r="AU12" s="980"/>
      <c r="AV12" s="1146"/>
      <c r="AW12" s="1120"/>
      <c r="AX12" s="1120"/>
      <c r="AY12" s="1047"/>
      <c r="AZ12" s="980"/>
      <c r="BA12" s="980"/>
      <c r="BB12" s="1148"/>
      <c r="BC12" s="1075"/>
      <c r="BD12" s="1150"/>
      <c r="BE12" s="1153"/>
    </row>
    <row r="13" spans="1:60" ht="17.100000000000001" customHeight="1" x14ac:dyDescent="0.2">
      <c r="A13" s="48"/>
      <c r="B13" s="1007"/>
      <c r="C13" s="1014"/>
      <c r="D13" s="1137"/>
      <c r="E13" s="1138"/>
      <c r="F13" s="1138"/>
      <c r="G13" s="1138"/>
      <c r="H13" s="1138"/>
      <c r="I13" s="1139"/>
      <c r="J13" s="115"/>
      <c r="K13" s="88" t="str">
        <f>IF(L13="", "", IF(L13=N13, "△", IF(L13&gt;N13, "○","●")))</f>
        <v/>
      </c>
      <c r="L13" s="41"/>
      <c r="M13" s="187"/>
      <c r="N13" s="41"/>
      <c r="O13" s="188"/>
      <c r="P13" s="189"/>
      <c r="Q13" s="88" t="str">
        <f t="shared" si="0"/>
        <v/>
      </c>
      <c r="R13" s="41"/>
      <c r="S13" s="187"/>
      <c r="T13" s="41"/>
      <c r="U13" s="114"/>
      <c r="V13" s="280"/>
      <c r="W13" s="88" t="str">
        <f>IF(X13="", "", IF(X13=Z13, "△", IF(X13&gt;Z13, "○","●")))</f>
        <v/>
      </c>
      <c r="X13" s="41"/>
      <c r="Y13" s="187"/>
      <c r="Z13" s="41"/>
      <c r="AA13" s="43"/>
      <c r="AB13" s="111"/>
      <c r="AC13" s="88" t="str">
        <f>IF(AD13="", "", IF(AD13=AF13, "△", IF(AD13&gt;AF13, "○","●")))</f>
        <v/>
      </c>
      <c r="AD13" s="44"/>
      <c r="AE13" s="195"/>
      <c r="AF13" s="44"/>
      <c r="AG13" s="112"/>
      <c r="AH13" s="189"/>
      <c r="AI13" s="88" t="str">
        <f>IF(AJ13="", "", IF(AJ13=AL13, "△", IF(AJ13&gt;AL13, "○","●")))</f>
        <v/>
      </c>
      <c r="AJ13" s="41"/>
      <c r="AK13" s="195"/>
      <c r="AL13" s="41"/>
      <c r="AM13" s="188"/>
      <c r="AN13" s="113"/>
      <c r="AO13" s="88" t="str">
        <f>IF(AP13="", "", IF(AP13=AR13, "△", IF(AP13&gt;AR13, "○","●")))</f>
        <v/>
      </c>
      <c r="AP13" s="41"/>
      <c r="AQ13" s="187"/>
      <c r="AR13" s="41"/>
      <c r="AS13" s="187"/>
      <c r="AT13" s="281"/>
      <c r="AU13" s="988"/>
      <c r="AV13" s="1147"/>
      <c r="AW13" s="1121"/>
      <c r="AX13" s="1121"/>
      <c r="AY13" s="1122"/>
      <c r="AZ13" s="988"/>
      <c r="BA13" s="988"/>
      <c r="BB13" s="1125"/>
      <c r="BC13" s="1076"/>
      <c r="BD13" s="1151"/>
      <c r="BE13" s="1154"/>
    </row>
    <row r="14" spans="1:60" ht="17.100000000000001" customHeight="1" x14ac:dyDescent="0.2">
      <c r="A14" s="48"/>
      <c r="B14" s="1006" t="s">
        <v>104</v>
      </c>
      <c r="C14" s="1007">
        <v>2</v>
      </c>
      <c r="D14" s="66" t="s">
        <v>609</v>
      </c>
      <c r="E14" s="103" t="str">
        <f>IF(F14="", "", IF(F14=H14, "△", IF(F14&gt;H14, "○","●")))</f>
        <v>●</v>
      </c>
      <c r="F14" s="27">
        <v>1</v>
      </c>
      <c r="G14" s="186"/>
      <c r="H14" s="27">
        <v>10</v>
      </c>
      <c r="I14" s="185"/>
      <c r="J14" s="1128"/>
      <c r="K14" s="1129"/>
      <c r="L14" s="1129"/>
      <c r="M14" s="1129"/>
      <c r="N14" s="1129"/>
      <c r="O14" s="1130"/>
      <c r="P14" s="66" t="s">
        <v>673</v>
      </c>
      <c r="Q14" s="103" t="str">
        <f t="shared" si="0"/>
        <v>○</v>
      </c>
      <c r="R14" s="66">
        <v>10</v>
      </c>
      <c r="S14" s="184" t="s">
        <v>607</v>
      </c>
      <c r="T14" s="27">
        <v>0</v>
      </c>
      <c r="U14" s="185"/>
      <c r="V14" s="66" t="s">
        <v>667</v>
      </c>
      <c r="W14" s="103" t="str">
        <f t="shared" ref="W14:W33" si="1">IF(X14="", "", IF(X14=Z14, "△", IF(X14&gt;Z14, "○","●")))</f>
        <v>●</v>
      </c>
      <c r="X14" s="27">
        <v>5</v>
      </c>
      <c r="Y14" s="184"/>
      <c r="Z14" s="66">
        <v>10</v>
      </c>
      <c r="AA14" s="30"/>
      <c r="AB14" s="66" t="s">
        <v>640</v>
      </c>
      <c r="AC14" s="103" t="str">
        <f t="shared" ref="AC14:AC23" si="2">IF(AD14="", "", IF(AD14=AF14, "△", IF(AD14&gt;AF14, "○","●")))</f>
        <v>●</v>
      </c>
      <c r="AD14" s="27">
        <v>3</v>
      </c>
      <c r="AE14" s="184"/>
      <c r="AF14" s="27">
        <v>6</v>
      </c>
      <c r="AG14" s="102"/>
      <c r="AH14" s="66" t="s">
        <v>609</v>
      </c>
      <c r="AI14" s="103" t="str">
        <f t="shared" ref="AI14:AI43" si="3">IF(AJ14="", "", IF(AJ14=AL14, "△", IF(AJ14&gt;AL14, "○","●")))</f>
        <v>○</v>
      </c>
      <c r="AJ14" s="27">
        <v>7</v>
      </c>
      <c r="AK14" s="184"/>
      <c r="AL14" s="27">
        <v>6</v>
      </c>
      <c r="AM14" s="185"/>
      <c r="AN14" s="66" t="s">
        <v>651</v>
      </c>
      <c r="AO14" s="103" t="str">
        <f t="shared" ref="AO14:AO33" si="4">IF(AP14="", "", IF(AP14=AR14, "△", IF(AP14&gt;AR14, "○","●")))</f>
        <v>○</v>
      </c>
      <c r="AP14" s="66">
        <v>12</v>
      </c>
      <c r="AQ14" s="184"/>
      <c r="AR14" s="27">
        <v>4</v>
      </c>
      <c r="AS14" s="102"/>
      <c r="AT14" s="124"/>
      <c r="AU14" s="980">
        <f>AV14+AW14+AX14</f>
        <v>15</v>
      </c>
      <c r="AV14" s="1120">
        <f>COUNTIF(D14:AS18,"○")</f>
        <v>7</v>
      </c>
      <c r="AW14" s="1120">
        <f>COUNTIF(D14:AS18,"●")</f>
        <v>8</v>
      </c>
      <c r="AX14" s="1120">
        <f>COUNTIF(D14:AS18,"△")</f>
        <v>0</v>
      </c>
      <c r="AY14" s="1046">
        <f>SUM(L14:L18,F14:F18,AJ14:AJ18,AD14:AD18,X14:X18,R14:R18,AP14:AP18)</f>
        <v>92</v>
      </c>
      <c r="AZ14" s="979">
        <f>SUM(N14:N18,H14:H18,AL14:AL18,AF14:AF18,Z14:Z18,T14:T18,AR14:AR18)</f>
        <v>74</v>
      </c>
      <c r="BA14" s="979">
        <f>SUM(AY14-AZ14)</f>
        <v>18</v>
      </c>
      <c r="BB14" s="1148" t="str">
        <f>B14</f>
        <v>岐阜
信長クラブ</v>
      </c>
      <c r="BC14" s="1074">
        <f>IF(ISERROR(AV14/AU14-AX14),"",AV14/(AU14-AX14))</f>
        <v>0.46666666666666667</v>
      </c>
      <c r="BD14" s="1150">
        <f>(AV14*2)+(AX14*1)</f>
        <v>14</v>
      </c>
      <c r="BE14" s="1153">
        <f>IF(ISBLANK(BD14),"",RANK(BD14,$BD$9:$BD$43))</f>
        <v>2</v>
      </c>
      <c r="BG14" s="177"/>
      <c r="BH14" s="18"/>
    </row>
    <row r="15" spans="1:60" ht="17.100000000000001" customHeight="1" x14ac:dyDescent="0.2">
      <c r="A15" s="48"/>
      <c r="B15" s="1007"/>
      <c r="C15" s="1007"/>
      <c r="D15" s="66" t="s">
        <v>671</v>
      </c>
      <c r="E15" s="103" t="str">
        <f>IF(F15="", "", IF(F15=H15, "△", IF(F15&gt;H15, "○","●")))</f>
        <v>●</v>
      </c>
      <c r="F15" s="27">
        <v>1</v>
      </c>
      <c r="G15" s="184"/>
      <c r="H15" s="27">
        <v>7</v>
      </c>
      <c r="I15" s="185" t="s">
        <v>607</v>
      </c>
      <c r="J15" s="1128"/>
      <c r="K15" s="1129"/>
      <c r="L15" s="1129"/>
      <c r="M15" s="1129"/>
      <c r="N15" s="1129"/>
      <c r="O15" s="1130"/>
      <c r="P15" s="66" t="s">
        <v>726</v>
      </c>
      <c r="Q15" s="103" t="s">
        <v>729</v>
      </c>
      <c r="R15" s="27">
        <v>0</v>
      </c>
      <c r="T15" s="27">
        <v>2</v>
      </c>
      <c r="U15" s="102"/>
      <c r="V15" s="66"/>
      <c r="W15" s="103" t="str">
        <f t="shared" si="1"/>
        <v/>
      </c>
      <c r="X15" s="27"/>
      <c r="Y15" s="184"/>
      <c r="Z15" s="27"/>
      <c r="AA15" s="30"/>
      <c r="AB15" s="66" t="s">
        <v>671</v>
      </c>
      <c r="AC15" s="103" t="str">
        <f t="shared" si="2"/>
        <v>○</v>
      </c>
      <c r="AD15" s="66">
        <v>15</v>
      </c>
      <c r="AE15" s="184"/>
      <c r="AF15" s="27">
        <v>1</v>
      </c>
      <c r="AG15" s="102"/>
      <c r="AH15" s="66" t="s">
        <v>673</v>
      </c>
      <c r="AI15" s="103" t="str">
        <f t="shared" si="3"/>
        <v>●</v>
      </c>
      <c r="AJ15" s="27">
        <v>4</v>
      </c>
      <c r="AK15" s="184"/>
      <c r="AL15" s="27">
        <v>6</v>
      </c>
      <c r="AM15" s="185"/>
      <c r="AN15" s="66" t="s">
        <v>726</v>
      </c>
      <c r="AO15" s="103" t="s">
        <v>730</v>
      </c>
      <c r="AP15" s="27">
        <v>11</v>
      </c>
      <c r="AQ15" s="184" t="s">
        <v>762</v>
      </c>
      <c r="AR15" s="27">
        <v>1</v>
      </c>
      <c r="AS15" s="102"/>
      <c r="AT15" s="102"/>
      <c r="AU15" s="980"/>
      <c r="AV15" s="1120"/>
      <c r="AW15" s="1120"/>
      <c r="AX15" s="1120"/>
      <c r="AY15" s="1047"/>
      <c r="AZ15" s="980"/>
      <c r="BA15" s="980"/>
      <c r="BB15" s="1148"/>
      <c r="BC15" s="1075"/>
      <c r="BD15" s="1150"/>
      <c r="BE15" s="1153"/>
      <c r="BG15" s="177"/>
      <c r="BH15" s="18"/>
    </row>
    <row r="16" spans="1:60" ht="17.100000000000001" customHeight="1" x14ac:dyDescent="0.2">
      <c r="A16" s="48"/>
      <c r="B16" s="1007"/>
      <c r="C16" s="1007"/>
      <c r="D16" s="66" t="s">
        <v>755</v>
      </c>
      <c r="E16" s="103" t="str">
        <f>IF(F16="", "", IF(F16=H16, "△", IF(F16&gt;H16, "○","●")))</f>
        <v>●</v>
      </c>
      <c r="F16" s="27">
        <v>3</v>
      </c>
      <c r="G16" s="184"/>
      <c r="H16" s="27">
        <v>7</v>
      </c>
      <c r="I16" s="185"/>
      <c r="J16" s="1128"/>
      <c r="K16" s="1129"/>
      <c r="L16" s="1129"/>
      <c r="M16" s="1129"/>
      <c r="N16" s="1129"/>
      <c r="O16" s="1130"/>
      <c r="P16" s="66"/>
      <c r="Q16" s="103" t="str">
        <f t="shared" si="0"/>
        <v/>
      </c>
      <c r="R16" s="27"/>
      <c r="S16" s="184"/>
      <c r="T16" s="27"/>
      <c r="U16" s="102"/>
      <c r="V16" s="66"/>
      <c r="W16" s="103" t="str">
        <f t="shared" si="1"/>
        <v/>
      </c>
      <c r="X16" s="27"/>
      <c r="Y16" s="184"/>
      <c r="Z16" s="27"/>
      <c r="AA16" s="30"/>
      <c r="AB16" s="66" t="s">
        <v>755</v>
      </c>
      <c r="AC16" s="103" t="str">
        <f t="shared" si="2"/>
        <v>○</v>
      </c>
      <c r="AD16" s="27">
        <v>9</v>
      </c>
      <c r="AE16" s="184"/>
      <c r="AF16" s="27">
        <v>1</v>
      </c>
      <c r="AG16" s="102"/>
      <c r="AH16" s="66" t="s">
        <v>757</v>
      </c>
      <c r="AI16" s="103" t="str">
        <f t="shared" si="3"/>
        <v>○</v>
      </c>
      <c r="AJ16" s="27">
        <v>4</v>
      </c>
      <c r="AK16" s="184" t="s">
        <v>721</v>
      </c>
      <c r="AL16" s="27">
        <v>1</v>
      </c>
      <c r="AM16" s="185"/>
      <c r="AN16" s="66"/>
      <c r="AO16" s="103" t="str">
        <f t="shared" si="4"/>
        <v/>
      </c>
      <c r="AP16" s="27"/>
      <c r="AQ16" s="184"/>
      <c r="AR16" s="27"/>
      <c r="AS16" s="102"/>
      <c r="AT16" s="102"/>
      <c r="AU16" s="980"/>
      <c r="AV16" s="1120"/>
      <c r="AW16" s="1120"/>
      <c r="AX16" s="1120"/>
      <c r="AY16" s="1047"/>
      <c r="AZ16" s="980"/>
      <c r="BA16" s="980"/>
      <c r="BB16" s="1148"/>
      <c r="BC16" s="1075"/>
      <c r="BD16" s="1150"/>
      <c r="BE16" s="1153"/>
      <c r="BG16" s="177"/>
      <c r="BH16" s="18"/>
    </row>
    <row r="17" spans="1:60" ht="17.100000000000001" customHeight="1" x14ac:dyDescent="0.2">
      <c r="A17" s="48"/>
      <c r="B17" s="1007"/>
      <c r="C17" s="1007"/>
      <c r="D17" s="66" t="s">
        <v>757</v>
      </c>
      <c r="E17" s="103" t="str">
        <f>IF(F17="", "", IF(F17=H17, "△", IF(F17&gt;H17, "○","●")))</f>
        <v>●</v>
      </c>
      <c r="F17" s="27">
        <v>7</v>
      </c>
      <c r="G17" s="184"/>
      <c r="H17" s="27">
        <v>12</v>
      </c>
      <c r="I17" s="185"/>
      <c r="J17" s="1128"/>
      <c r="K17" s="1129"/>
      <c r="L17" s="1129"/>
      <c r="M17" s="1129"/>
      <c r="N17" s="1129"/>
      <c r="O17" s="1130"/>
      <c r="P17" s="66"/>
      <c r="Q17" s="103" t="str">
        <f t="shared" si="0"/>
        <v/>
      </c>
      <c r="R17" s="27"/>
      <c r="S17" s="184"/>
      <c r="T17" s="27"/>
      <c r="U17" s="102"/>
      <c r="V17" s="66"/>
      <c r="W17" s="103" t="str">
        <f t="shared" si="1"/>
        <v/>
      </c>
      <c r="X17" s="27"/>
      <c r="Y17" s="184"/>
      <c r="Z17" s="27"/>
      <c r="AA17" s="30"/>
      <c r="AB17" s="66"/>
      <c r="AC17" s="103" t="str">
        <f t="shared" si="2"/>
        <v/>
      </c>
      <c r="AD17" s="27"/>
      <c r="AE17" s="184"/>
      <c r="AF17" s="27"/>
      <c r="AG17" s="102"/>
      <c r="AH17" s="66"/>
      <c r="AI17" s="103" t="str">
        <f t="shared" si="3"/>
        <v/>
      </c>
      <c r="AJ17" s="27"/>
      <c r="AK17" s="184"/>
      <c r="AL17" s="27"/>
      <c r="AM17" s="185"/>
      <c r="AN17" s="66"/>
      <c r="AO17" s="103" t="str">
        <f t="shared" si="4"/>
        <v/>
      </c>
      <c r="AP17" s="27"/>
      <c r="AQ17" s="184"/>
      <c r="AR17" s="27"/>
      <c r="AS17" s="102"/>
      <c r="AT17" s="102"/>
      <c r="AU17" s="980"/>
      <c r="AV17" s="1120"/>
      <c r="AW17" s="1120"/>
      <c r="AX17" s="1120"/>
      <c r="AY17" s="1047"/>
      <c r="AZ17" s="980"/>
      <c r="BA17" s="980"/>
      <c r="BB17" s="1148"/>
      <c r="BC17" s="1075"/>
      <c r="BD17" s="1150"/>
      <c r="BE17" s="1153"/>
      <c r="BG17" s="177"/>
      <c r="BH17" s="18"/>
    </row>
    <row r="18" spans="1:60" ht="17.100000000000001" customHeight="1" x14ac:dyDescent="0.2">
      <c r="A18" s="48"/>
      <c r="B18" s="1008"/>
      <c r="C18" s="1008"/>
      <c r="D18" s="189"/>
      <c r="E18" s="88" t="str">
        <f>IF(F18="", "", IF(F18=H18, "△", IF(F18&gt;H18, "○","●")))</f>
        <v/>
      </c>
      <c r="F18" s="41"/>
      <c r="G18" s="187"/>
      <c r="H18" s="41"/>
      <c r="I18" s="188"/>
      <c r="J18" s="1131"/>
      <c r="K18" s="1132"/>
      <c r="L18" s="1132"/>
      <c r="M18" s="1132"/>
      <c r="N18" s="1132"/>
      <c r="O18" s="1133"/>
      <c r="P18" s="113"/>
      <c r="Q18" s="88" t="str">
        <f t="shared" si="0"/>
        <v/>
      </c>
      <c r="R18" s="41"/>
      <c r="S18" s="187"/>
      <c r="T18" s="41"/>
      <c r="U18" s="114"/>
      <c r="V18" s="113"/>
      <c r="W18" s="88" t="str">
        <f t="shared" si="1"/>
        <v/>
      </c>
      <c r="X18" s="41"/>
      <c r="Y18" s="187"/>
      <c r="Z18" s="41"/>
      <c r="AA18" s="43"/>
      <c r="AB18" s="113"/>
      <c r="AC18" s="88" t="str">
        <f t="shared" si="2"/>
        <v/>
      </c>
      <c r="AD18" s="41"/>
      <c r="AE18" s="187"/>
      <c r="AF18" s="41"/>
      <c r="AG18" s="114"/>
      <c r="AH18" s="189"/>
      <c r="AI18" s="88" t="str">
        <f t="shared" si="3"/>
        <v/>
      </c>
      <c r="AJ18" s="41"/>
      <c r="AK18" s="187"/>
      <c r="AL18" s="41"/>
      <c r="AM18" s="188"/>
      <c r="AN18" s="113"/>
      <c r="AO18" s="88" t="str">
        <f t="shared" si="4"/>
        <v/>
      </c>
      <c r="AP18" s="41"/>
      <c r="AQ18" s="187"/>
      <c r="AR18" s="41"/>
      <c r="AS18" s="114"/>
      <c r="AT18" s="114"/>
      <c r="AU18" s="988"/>
      <c r="AV18" s="1121"/>
      <c r="AW18" s="1121"/>
      <c r="AX18" s="1121"/>
      <c r="AY18" s="1122"/>
      <c r="AZ18" s="988"/>
      <c r="BA18" s="988"/>
      <c r="BB18" s="1125"/>
      <c r="BC18" s="1076"/>
      <c r="BD18" s="1151"/>
      <c r="BE18" s="1154"/>
      <c r="BG18" s="177"/>
      <c r="BH18" s="18"/>
    </row>
    <row r="19" spans="1:60" ht="17.100000000000001" customHeight="1" x14ac:dyDescent="0.2">
      <c r="B19" s="1006" t="s">
        <v>71</v>
      </c>
      <c r="C19" s="1007">
        <v>4</v>
      </c>
      <c r="D19" s="196" t="s">
        <v>610</v>
      </c>
      <c r="E19" s="103" t="str">
        <f t="shared" ref="E19:E43" si="5">IF(F19="", "", IF(F19=H19, "△", IF(F19&gt;H19, "○","●")))</f>
        <v>○</v>
      </c>
      <c r="F19" s="27">
        <v>3</v>
      </c>
      <c r="G19" s="184"/>
      <c r="H19" s="27">
        <v>0</v>
      </c>
      <c r="I19" s="198"/>
      <c r="J19" s="108" t="s">
        <v>588</v>
      </c>
      <c r="K19" s="103" t="str">
        <f t="shared" ref="K19:K43" si="6">IF(L19="", "", IF(L19=N19, "△", IF(L19&gt;N19, "○","●")))</f>
        <v>●</v>
      </c>
      <c r="L19" s="27">
        <v>0</v>
      </c>
      <c r="M19" s="184"/>
      <c r="N19" s="66">
        <v>10</v>
      </c>
      <c r="O19" s="186" t="s">
        <v>607</v>
      </c>
      <c r="P19" s="1134" t="str">
        <f>IF(R19="", "", IF(R19=T19, "△", IF(R19&gt;T19, "○","●")))</f>
        <v/>
      </c>
      <c r="Q19" s="1135"/>
      <c r="R19" s="1135"/>
      <c r="S19" s="1135"/>
      <c r="T19" s="1135"/>
      <c r="U19" s="1136"/>
      <c r="V19" s="66" t="s">
        <v>640</v>
      </c>
      <c r="W19" s="103" t="str">
        <f t="shared" si="1"/>
        <v>△</v>
      </c>
      <c r="X19" s="27">
        <v>5</v>
      </c>
      <c r="Y19" s="184"/>
      <c r="Z19" s="27">
        <v>5</v>
      </c>
      <c r="AA19" s="30"/>
      <c r="AB19" s="66" t="s">
        <v>588</v>
      </c>
      <c r="AC19" s="103" t="str">
        <f t="shared" si="2"/>
        <v>○</v>
      </c>
      <c r="AD19" s="27">
        <v>4</v>
      </c>
      <c r="AE19" s="201"/>
      <c r="AF19" s="27">
        <v>0</v>
      </c>
      <c r="AG19" s="202"/>
      <c r="AH19" s="196" t="s">
        <v>610</v>
      </c>
      <c r="AI19" s="103" t="str">
        <f t="shared" si="3"/>
        <v>○</v>
      </c>
      <c r="AJ19" s="27">
        <v>5</v>
      </c>
      <c r="AK19" s="190"/>
      <c r="AL19" s="27">
        <v>1</v>
      </c>
      <c r="AM19" s="197"/>
      <c r="AN19" s="199"/>
      <c r="AO19" s="103" t="str">
        <f t="shared" si="4"/>
        <v/>
      </c>
      <c r="AP19" s="125"/>
      <c r="AQ19" s="200"/>
      <c r="AR19" s="125"/>
      <c r="AS19" s="134"/>
      <c r="AT19" s="203"/>
      <c r="AU19" s="980">
        <f>AV19+AW19+AX19</f>
        <v>9</v>
      </c>
      <c r="AV19" s="1120">
        <f>COUNTIF(D19:AS23,"○")</f>
        <v>6</v>
      </c>
      <c r="AW19" s="1120">
        <f>COUNTIF(D19:AS23,"●")</f>
        <v>2</v>
      </c>
      <c r="AX19" s="1120">
        <f>COUNTIF(D19:AS23,"△")</f>
        <v>1</v>
      </c>
      <c r="AY19" s="1046">
        <f>SUM(L19:L23,F19:F23,AJ19:AJ23,AD19:AD23,X19:X23,R19:R23,AP19:AP23)</f>
        <v>34</v>
      </c>
      <c r="AZ19" s="979">
        <f>SUM(N19:N23,H19:H23,AL19:AL23,AF19:AF23,Z19:Z23,T19:T23,AR19:AR23)</f>
        <v>29</v>
      </c>
      <c r="BA19" s="979">
        <f>SUM(AY19-AZ19)</f>
        <v>5</v>
      </c>
      <c r="BB19" s="983" t="str">
        <f>B19</f>
        <v>各務原クラブ</v>
      </c>
      <c r="BC19" s="1074">
        <f>IF(ISERROR(AV19/AU19-AX19),"",AV19/(AU19-AX19))</f>
        <v>0.75</v>
      </c>
      <c r="BD19" s="1150">
        <f>(AV19*2)+(AX19*1)</f>
        <v>13</v>
      </c>
      <c r="BE19" s="1153">
        <f>IF(ISBLANK(BD19),"",RANK(BD19,$BD$9:$BD$43))</f>
        <v>3</v>
      </c>
      <c r="BG19" s="177"/>
    </row>
    <row r="20" spans="1:60" ht="17.100000000000001" customHeight="1" x14ac:dyDescent="0.2">
      <c r="B20" s="1007"/>
      <c r="C20" s="1007"/>
      <c r="D20" s="66" t="s">
        <v>755</v>
      </c>
      <c r="E20" s="103" t="str">
        <f>IF(F20="", "", IF(F20=H20, "△", IF(F20&gt;H20, "○","●")))</f>
        <v>●</v>
      </c>
      <c r="F20" s="27">
        <v>2</v>
      </c>
      <c r="G20" s="184"/>
      <c r="H20" s="27">
        <v>3</v>
      </c>
      <c r="I20" s="102"/>
      <c r="J20" s="108" t="s">
        <v>726</v>
      </c>
      <c r="K20" s="103" t="s">
        <v>727</v>
      </c>
      <c r="L20" s="27">
        <v>2</v>
      </c>
      <c r="M20" s="184"/>
      <c r="N20" s="27">
        <v>0</v>
      </c>
      <c r="O20" s="102"/>
      <c r="P20" s="1134"/>
      <c r="Q20" s="1135"/>
      <c r="R20" s="1135"/>
      <c r="S20" s="1135"/>
      <c r="T20" s="1135"/>
      <c r="U20" s="1136"/>
      <c r="V20" s="66"/>
      <c r="W20" s="103" t="str">
        <f t="shared" si="1"/>
        <v/>
      </c>
      <c r="X20" s="27"/>
      <c r="Y20" s="184"/>
      <c r="Z20" s="27"/>
      <c r="AA20" s="30"/>
      <c r="AB20" s="66" t="s">
        <v>726</v>
      </c>
      <c r="AC20" s="103" t="s">
        <v>727</v>
      </c>
      <c r="AD20" s="27">
        <v>8</v>
      </c>
      <c r="AE20" s="201"/>
      <c r="AF20" s="27">
        <v>6</v>
      </c>
      <c r="AG20" s="202"/>
      <c r="AH20" s="66" t="s">
        <v>755</v>
      </c>
      <c r="AI20" s="103" t="str">
        <f t="shared" si="3"/>
        <v>○</v>
      </c>
      <c r="AJ20" s="27">
        <v>5</v>
      </c>
      <c r="AK20" s="184" t="s">
        <v>721</v>
      </c>
      <c r="AL20" s="27">
        <v>4</v>
      </c>
      <c r="AM20" s="202"/>
      <c r="AN20" s="199"/>
      <c r="AO20" s="103" t="str">
        <f t="shared" si="4"/>
        <v/>
      </c>
      <c r="AP20" s="125"/>
      <c r="AQ20" s="200"/>
      <c r="AR20" s="125"/>
      <c r="AS20" s="134"/>
      <c r="AT20" s="134"/>
      <c r="AU20" s="980"/>
      <c r="AV20" s="1120"/>
      <c r="AW20" s="1120"/>
      <c r="AX20" s="1120"/>
      <c r="AY20" s="1047"/>
      <c r="AZ20" s="980"/>
      <c r="BA20" s="980"/>
      <c r="BB20" s="983"/>
      <c r="BC20" s="1075"/>
      <c r="BD20" s="1150"/>
      <c r="BE20" s="1153"/>
      <c r="BG20" s="18"/>
    </row>
    <row r="21" spans="1:60" ht="17.100000000000001" customHeight="1" x14ac:dyDescent="0.2">
      <c r="B21" s="1007"/>
      <c r="C21" s="1007"/>
      <c r="D21" s="66"/>
      <c r="E21" s="103" t="str">
        <f t="shared" si="5"/>
        <v/>
      </c>
      <c r="F21" s="27"/>
      <c r="G21" s="184"/>
      <c r="H21" s="27"/>
      <c r="I21" s="185"/>
      <c r="J21" s="108"/>
      <c r="K21" s="103" t="str">
        <f t="shared" si="6"/>
        <v/>
      </c>
      <c r="L21" s="27"/>
      <c r="M21" s="184"/>
      <c r="N21" s="27"/>
      <c r="O21" s="102"/>
      <c r="P21" s="1134"/>
      <c r="Q21" s="1135"/>
      <c r="R21" s="1135"/>
      <c r="S21" s="1135"/>
      <c r="T21" s="1135"/>
      <c r="U21" s="1136"/>
      <c r="V21" s="66"/>
      <c r="W21" s="103" t="str">
        <f t="shared" si="1"/>
        <v/>
      </c>
      <c r="X21" s="27"/>
      <c r="Y21" s="184"/>
      <c r="Z21" s="27"/>
      <c r="AA21" s="30"/>
      <c r="AB21" s="66"/>
      <c r="AC21" s="103" t="str">
        <f t="shared" si="2"/>
        <v/>
      </c>
      <c r="AD21" s="27"/>
      <c r="AE21" s="201"/>
      <c r="AF21" s="27"/>
      <c r="AG21" s="201"/>
      <c r="AH21" s="66"/>
      <c r="AI21" s="103" t="str">
        <f t="shared" si="3"/>
        <v/>
      </c>
      <c r="AJ21" s="27"/>
      <c r="AK21" s="184"/>
      <c r="AL21" s="27"/>
      <c r="AM21" s="202"/>
      <c r="AN21" s="199"/>
      <c r="AO21" s="103" t="str">
        <f t="shared" si="4"/>
        <v/>
      </c>
      <c r="AP21" s="125"/>
      <c r="AQ21" s="200"/>
      <c r="AR21" s="125"/>
      <c r="AS21" s="134"/>
      <c r="AT21" s="203"/>
      <c r="AU21" s="980"/>
      <c r="AV21" s="1120"/>
      <c r="AW21" s="1120"/>
      <c r="AX21" s="1120"/>
      <c r="AY21" s="1047"/>
      <c r="AZ21" s="980"/>
      <c r="BA21" s="980"/>
      <c r="BB21" s="983"/>
      <c r="BC21" s="1075"/>
      <c r="BD21" s="1150"/>
      <c r="BE21" s="1153"/>
      <c r="BG21" s="18"/>
    </row>
    <row r="22" spans="1:60" ht="17.100000000000001" customHeight="1" x14ac:dyDescent="0.2">
      <c r="B22" s="1007"/>
      <c r="C22" s="1007"/>
      <c r="D22" s="66"/>
      <c r="E22" s="103" t="str">
        <f t="shared" si="5"/>
        <v/>
      </c>
      <c r="F22" s="27"/>
      <c r="G22" s="184"/>
      <c r="H22" s="27"/>
      <c r="I22" s="102"/>
      <c r="J22" s="108"/>
      <c r="K22" s="103" t="str">
        <f t="shared" si="6"/>
        <v/>
      </c>
      <c r="L22" s="27"/>
      <c r="M22" s="184"/>
      <c r="N22" s="27"/>
      <c r="O22" s="102"/>
      <c r="P22" s="1134"/>
      <c r="Q22" s="1135"/>
      <c r="R22" s="1135"/>
      <c r="S22" s="1135"/>
      <c r="T22" s="1135"/>
      <c r="U22" s="1136"/>
      <c r="V22" s="66"/>
      <c r="W22" s="103" t="str">
        <f t="shared" si="1"/>
        <v/>
      </c>
      <c r="X22" s="27"/>
      <c r="Y22" s="184"/>
      <c r="Z22" s="27"/>
      <c r="AA22" s="30"/>
      <c r="AB22" s="66"/>
      <c r="AC22" s="103" t="str">
        <f t="shared" si="2"/>
        <v/>
      </c>
      <c r="AD22" s="27"/>
      <c r="AE22" s="201"/>
      <c r="AF22" s="27"/>
      <c r="AG22" s="202"/>
      <c r="AH22" s="66"/>
      <c r="AI22" s="103" t="str">
        <f t="shared" si="3"/>
        <v/>
      </c>
      <c r="AJ22" s="27"/>
      <c r="AK22" s="184"/>
      <c r="AL22" s="27"/>
      <c r="AM22" s="202"/>
      <c r="AN22" s="199"/>
      <c r="AO22" s="103" t="str">
        <f t="shared" si="4"/>
        <v/>
      </c>
      <c r="AP22" s="125"/>
      <c r="AQ22" s="200"/>
      <c r="AR22" s="125"/>
      <c r="AS22" s="134"/>
      <c r="AT22" s="134"/>
      <c r="AU22" s="980"/>
      <c r="AV22" s="1120"/>
      <c r="AW22" s="1120"/>
      <c r="AX22" s="1120"/>
      <c r="AY22" s="1047"/>
      <c r="AZ22" s="980"/>
      <c r="BA22" s="980"/>
      <c r="BB22" s="983"/>
      <c r="BC22" s="1075"/>
      <c r="BD22" s="1150"/>
      <c r="BE22" s="1153"/>
      <c r="BG22" s="18"/>
    </row>
    <row r="23" spans="1:60" ht="17.100000000000001" customHeight="1" x14ac:dyDescent="0.2">
      <c r="B23" s="1008"/>
      <c r="C23" s="1008"/>
      <c r="D23" s="113"/>
      <c r="E23" s="88" t="str">
        <f t="shared" si="5"/>
        <v/>
      </c>
      <c r="F23" s="41"/>
      <c r="G23" s="187"/>
      <c r="H23" s="41"/>
      <c r="I23" s="114"/>
      <c r="J23" s="115"/>
      <c r="K23" s="88" t="str">
        <f t="shared" si="6"/>
        <v/>
      </c>
      <c r="L23" s="41"/>
      <c r="M23" s="187"/>
      <c r="N23" s="41"/>
      <c r="O23" s="114"/>
      <c r="P23" s="1137"/>
      <c r="Q23" s="1138"/>
      <c r="R23" s="1138"/>
      <c r="S23" s="1138"/>
      <c r="T23" s="1138"/>
      <c r="U23" s="1139"/>
      <c r="V23" s="113"/>
      <c r="W23" s="88" t="str">
        <f t="shared" si="1"/>
        <v/>
      </c>
      <c r="X23" s="41"/>
      <c r="Y23" s="187"/>
      <c r="Z23" s="41"/>
      <c r="AA23" s="43"/>
      <c r="AB23" s="113"/>
      <c r="AC23" s="88" t="str">
        <f t="shared" si="2"/>
        <v/>
      </c>
      <c r="AD23" s="41"/>
      <c r="AE23" s="207"/>
      <c r="AF23" s="41"/>
      <c r="AG23" s="204"/>
      <c r="AH23" s="113"/>
      <c r="AI23" s="88" t="str">
        <f t="shared" si="3"/>
        <v/>
      </c>
      <c r="AJ23" s="41"/>
      <c r="AK23" s="187"/>
      <c r="AL23" s="41"/>
      <c r="AM23" s="204"/>
      <c r="AN23" s="205"/>
      <c r="AO23" s="88" t="str">
        <f t="shared" si="4"/>
        <v/>
      </c>
      <c r="AP23" s="126"/>
      <c r="AQ23" s="206"/>
      <c r="AR23" s="126"/>
      <c r="AS23" s="98"/>
      <c r="AT23" s="98"/>
      <c r="AU23" s="988"/>
      <c r="AV23" s="1121"/>
      <c r="AW23" s="1121"/>
      <c r="AX23" s="1121"/>
      <c r="AY23" s="1122"/>
      <c r="AZ23" s="988"/>
      <c r="BA23" s="988"/>
      <c r="BB23" s="1072"/>
      <c r="BC23" s="1076"/>
      <c r="BD23" s="1151"/>
      <c r="BE23" s="1154"/>
      <c r="BG23" s="18"/>
    </row>
    <row r="24" spans="1:60" ht="17.100000000000001" customHeight="1" x14ac:dyDescent="0.2">
      <c r="B24" s="1014" t="s">
        <v>80</v>
      </c>
      <c r="C24" s="1007">
        <v>6</v>
      </c>
      <c r="D24" s="66" t="s">
        <v>640</v>
      </c>
      <c r="E24" s="103" t="str">
        <f>IF(F24="", "", IF(F24=H24, "△", IF(F24&gt;H24, "○","●")))</f>
        <v>●</v>
      </c>
      <c r="F24" s="27">
        <v>4</v>
      </c>
      <c r="G24" s="184"/>
      <c r="H24" s="27">
        <v>12</v>
      </c>
      <c r="I24" s="185" t="s">
        <v>597</v>
      </c>
      <c r="J24" s="108" t="s">
        <v>651</v>
      </c>
      <c r="K24" s="103" t="str">
        <f>IF(L24="", "", IF(L24=N24, "△", IF(L24&gt;N24, "○","●")))</f>
        <v>○</v>
      </c>
      <c r="L24" s="66">
        <v>10</v>
      </c>
      <c r="M24" s="184"/>
      <c r="N24" s="27">
        <v>5</v>
      </c>
      <c r="O24" s="102"/>
      <c r="P24" s="66" t="s">
        <v>640</v>
      </c>
      <c r="Q24" s="103" t="str">
        <f>IF(R24="", "", IF(R24=T24, "△", IF(R24&gt;T24, "○","●")))</f>
        <v>△</v>
      </c>
      <c r="R24" s="27">
        <v>5</v>
      </c>
      <c r="S24" s="201"/>
      <c r="T24" s="27">
        <v>5</v>
      </c>
      <c r="U24" s="202"/>
      <c r="V24" s="1134" t="str">
        <f>IF(X24="", "", IF(X24=Z24, "△", IF(X24&gt;Z24, "○","●")))</f>
        <v/>
      </c>
      <c r="W24" s="1135"/>
      <c r="X24" s="1135"/>
      <c r="Y24" s="1135"/>
      <c r="Z24" s="1135"/>
      <c r="AA24" s="1136"/>
      <c r="AB24" s="66" t="s">
        <v>609</v>
      </c>
      <c r="AC24" s="103" t="str">
        <f>IF(AD24="", "", IF(AD24=AF24, "△", IF(AD24&gt;AF24, "○","●")))</f>
        <v>●</v>
      </c>
      <c r="AD24" s="27">
        <v>0</v>
      </c>
      <c r="AE24" s="201"/>
      <c r="AF24" s="27">
        <v>7</v>
      </c>
      <c r="AG24" s="202"/>
      <c r="AH24" s="66" t="s">
        <v>588</v>
      </c>
      <c r="AI24" s="103" t="str">
        <f>IF(AJ24="", "", IF(AJ24=AL24, "△", IF(AJ24&gt;AL24, "○","●")))</f>
        <v>●</v>
      </c>
      <c r="AJ24" s="27">
        <v>9</v>
      </c>
      <c r="AK24" s="184"/>
      <c r="AL24" s="66">
        <v>16</v>
      </c>
      <c r="AM24" s="202" t="s">
        <v>607</v>
      </c>
      <c r="AN24" s="66" t="s">
        <v>610</v>
      </c>
      <c r="AO24" s="103" t="str">
        <f>IF(AP24="", "", IF(AP24=AR24, "△", IF(AP24&gt;AR24, "○","●")))</f>
        <v>○</v>
      </c>
      <c r="AP24" s="27">
        <v>3</v>
      </c>
      <c r="AQ24" s="201"/>
      <c r="AR24" s="27">
        <v>0</v>
      </c>
      <c r="AS24" s="202"/>
      <c r="AT24" s="124"/>
      <c r="AU24" s="980">
        <f>AV24+AW24+AX24</f>
        <v>10</v>
      </c>
      <c r="AV24" s="1120">
        <f>COUNTIF(D24:AS28,"○")</f>
        <v>5</v>
      </c>
      <c r="AW24" s="1120">
        <f>COUNTIF(D24:AS28,"●")</f>
        <v>4</v>
      </c>
      <c r="AX24" s="1120">
        <f>COUNTIF(D24:AS28,"△")</f>
        <v>1</v>
      </c>
      <c r="AY24" s="1046">
        <f>SUM(L24:L28,F24:F28,AJ24:AJ28,AD24:AD28,X24:X28,R24:R28,AP24:AP28)</f>
        <v>49</v>
      </c>
      <c r="AZ24" s="979">
        <f>SUM(N24:N28,H24:H28,AL24:AL28,AF24:AF28,Z24:Z28,T24:T28,AR24:AR28)</f>
        <v>58</v>
      </c>
      <c r="BA24" s="979">
        <f>SUM(AY24-AZ24)</f>
        <v>-9</v>
      </c>
      <c r="BB24" s="1043" t="str">
        <f>B24</f>
        <v>中津川シニア</v>
      </c>
      <c r="BC24" s="1074">
        <f>IF(ISERROR(AV24/AU24-AX24),"",AV24/(AU24-AX24))</f>
        <v>0.55555555555555558</v>
      </c>
      <c r="BD24" s="1150">
        <f>(AV24*2)+(AX24*1)</f>
        <v>11</v>
      </c>
      <c r="BE24" s="1153">
        <f>IF(ISBLANK(BD24),"",RANK(BD24,$BD$9:$BD$43))</f>
        <v>4</v>
      </c>
      <c r="BG24" s="18"/>
    </row>
    <row r="25" spans="1:60" ht="17.100000000000001" customHeight="1" x14ac:dyDescent="0.2">
      <c r="B25" s="1157"/>
      <c r="C25" s="1007"/>
      <c r="D25" s="66" t="s">
        <v>673</v>
      </c>
      <c r="E25" s="103" t="str">
        <f>IF(F25="", "", IF(F25=H25, "△", IF(F25&gt;H25, "○","●")))</f>
        <v>●</v>
      </c>
      <c r="F25" s="27">
        <v>1</v>
      </c>
      <c r="G25" s="184"/>
      <c r="H25" s="27">
        <v>8</v>
      </c>
      <c r="I25" s="102" t="s">
        <v>597</v>
      </c>
      <c r="J25" s="108"/>
      <c r="K25" s="103" t="str">
        <f>IF(L25="", "", IF(L25=N25, "△", IF(L25&gt;N25, "○","●")))</f>
        <v/>
      </c>
      <c r="L25" s="27"/>
      <c r="M25" s="184"/>
      <c r="N25" s="27"/>
      <c r="O25" s="185"/>
      <c r="P25" s="66"/>
      <c r="Q25" s="103" t="str">
        <f>IF(R25="", "", IF(R25=T25, "△", IF(R25&gt;T25, "○","●")))</f>
        <v/>
      </c>
      <c r="R25" s="27"/>
      <c r="S25" s="201"/>
      <c r="T25" s="27"/>
      <c r="U25" s="202"/>
      <c r="V25" s="1134"/>
      <c r="W25" s="1135"/>
      <c r="X25" s="1135"/>
      <c r="Y25" s="1135"/>
      <c r="Z25" s="1135"/>
      <c r="AA25" s="1136"/>
      <c r="AB25" s="66" t="s">
        <v>586</v>
      </c>
      <c r="AC25" s="103" t="str">
        <f>IF(AD25="", "", IF(AD25=AF25, "△", IF(AD25&gt;AF25, "○","●")))</f>
        <v>○</v>
      </c>
      <c r="AD25" s="27">
        <v>4</v>
      </c>
      <c r="AE25" s="201"/>
      <c r="AF25" s="27">
        <v>2</v>
      </c>
      <c r="AG25" s="202"/>
      <c r="AH25" s="66"/>
      <c r="AI25" s="103" t="str">
        <f>IF(AJ25="", "", IF(AJ25=AL25, "△", IF(AJ25&gt;AL25, "○","●")))</f>
        <v/>
      </c>
      <c r="AJ25" s="27"/>
      <c r="AK25" s="184"/>
      <c r="AL25" s="27"/>
      <c r="AM25" s="202"/>
      <c r="AN25" s="66" t="s">
        <v>757</v>
      </c>
      <c r="AO25" s="103" t="str">
        <f>IF(AP25="", "", IF(AP25=AR25, "△", IF(AP25&gt;AR25, "○","●")))</f>
        <v>○</v>
      </c>
      <c r="AP25" s="27">
        <v>6</v>
      </c>
      <c r="AQ25" s="201"/>
      <c r="AR25" s="27">
        <v>2</v>
      </c>
      <c r="AS25" s="202"/>
      <c r="AT25" s="102"/>
      <c r="AU25" s="980"/>
      <c r="AV25" s="1120"/>
      <c r="AW25" s="1120"/>
      <c r="AX25" s="1120"/>
      <c r="AY25" s="1047"/>
      <c r="AZ25" s="980"/>
      <c r="BA25" s="980"/>
      <c r="BB25" s="1043"/>
      <c r="BC25" s="1075"/>
      <c r="BD25" s="1150"/>
      <c r="BE25" s="1153"/>
      <c r="BG25" s="18"/>
    </row>
    <row r="26" spans="1:60" ht="17.100000000000001" customHeight="1" x14ac:dyDescent="0.2">
      <c r="B26" s="1157"/>
      <c r="C26" s="1007"/>
      <c r="D26" s="66"/>
      <c r="E26" s="103" t="str">
        <f>IF(F26="", "", IF(F26=H26, "△", IF(F26&gt;H26, "○","●")))</f>
        <v/>
      </c>
      <c r="F26" s="27"/>
      <c r="G26" s="184"/>
      <c r="H26" s="27"/>
      <c r="I26" s="102"/>
      <c r="J26" s="108"/>
      <c r="K26" s="103" t="str">
        <f>IF(L26="", "", IF(L26=N26, "△", IF(L26&gt;N26, "○","●")))</f>
        <v/>
      </c>
      <c r="L26" s="27"/>
      <c r="M26" s="184"/>
      <c r="N26" s="27"/>
      <c r="O26" s="102"/>
      <c r="P26" s="66"/>
      <c r="Q26" s="103" t="str">
        <f>IF(R26="", "", IF(R26=T26, "△", IF(R26&gt;T26, "○","●")))</f>
        <v/>
      </c>
      <c r="R26" s="27"/>
      <c r="S26" s="201"/>
      <c r="T26" s="27"/>
      <c r="U26" s="202"/>
      <c r="V26" s="1134"/>
      <c r="W26" s="1135"/>
      <c r="X26" s="1135"/>
      <c r="Y26" s="1135"/>
      <c r="Z26" s="1135"/>
      <c r="AA26" s="1136"/>
      <c r="AB26" s="66" t="s">
        <v>757</v>
      </c>
      <c r="AC26" s="103" t="str">
        <f>IF(AD26="", "", IF(AD26=AF26, "△", IF(AD26&gt;AF26, "○","●")))</f>
        <v>○</v>
      </c>
      <c r="AD26" s="27">
        <v>7</v>
      </c>
      <c r="AE26" s="201"/>
      <c r="AF26" s="27">
        <v>1</v>
      </c>
      <c r="AG26" s="202"/>
      <c r="AH26" s="66"/>
      <c r="AI26" s="103" t="str">
        <f>IF(AJ26="", "", IF(AJ26=AL26, "△", IF(AJ26&gt;AL26, "○","●")))</f>
        <v/>
      </c>
      <c r="AJ26" s="27"/>
      <c r="AK26" s="184"/>
      <c r="AL26" s="27"/>
      <c r="AM26" s="202"/>
      <c r="AN26" s="66"/>
      <c r="AO26" s="103" t="str">
        <f>IF(AP26="", "", IF(AP26=AR26, "△", IF(AP26&gt;AR26, "○","●")))</f>
        <v/>
      </c>
      <c r="AP26" s="27"/>
      <c r="AQ26" s="201"/>
      <c r="AR26" s="27"/>
      <c r="AS26" s="202"/>
      <c r="AT26" s="102"/>
      <c r="AU26" s="980"/>
      <c r="AV26" s="1120"/>
      <c r="AW26" s="1120"/>
      <c r="AX26" s="1120"/>
      <c r="AY26" s="1047"/>
      <c r="AZ26" s="980"/>
      <c r="BA26" s="980"/>
      <c r="BB26" s="1043"/>
      <c r="BC26" s="1075"/>
      <c r="BD26" s="1150"/>
      <c r="BE26" s="1153"/>
      <c r="BG26" s="18"/>
    </row>
    <row r="27" spans="1:60" ht="17.100000000000001" customHeight="1" x14ac:dyDescent="0.2">
      <c r="B27" s="1158"/>
      <c r="C27" s="1007"/>
      <c r="D27" s="66"/>
      <c r="E27" s="103" t="str">
        <f>IF(F27="", "", IF(F27=H27, "△", IF(F27&gt;H27, "○","●")))</f>
        <v/>
      </c>
      <c r="F27" s="27"/>
      <c r="G27" s="184"/>
      <c r="H27" s="27"/>
      <c r="I27" s="102"/>
      <c r="J27" s="108"/>
      <c r="K27" s="103" t="str">
        <f>IF(L27="", "", IF(L27=N27, "△", IF(L27&gt;N27, "○","●")))</f>
        <v/>
      </c>
      <c r="L27" s="27"/>
      <c r="M27" s="184"/>
      <c r="N27" s="27"/>
      <c r="O27" s="185"/>
      <c r="P27" s="66"/>
      <c r="Q27" s="103" t="str">
        <f>IF(R27="", "", IF(R27=T27, "△", IF(R27&gt;T27, "○","●")))</f>
        <v/>
      </c>
      <c r="R27" s="27"/>
      <c r="S27" s="201"/>
      <c r="T27" s="27"/>
      <c r="U27" s="202"/>
      <c r="V27" s="1134"/>
      <c r="W27" s="1135"/>
      <c r="X27" s="1135"/>
      <c r="Y27" s="1135"/>
      <c r="Z27" s="1135"/>
      <c r="AA27" s="1136"/>
      <c r="AB27" s="66"/>
      <c r="AC27" s="103" t="str">
        <f>IF(AD27="", "", IF(AD27=AF27, "△", IF(AD27&gt;AF27, "○","●")))</f>
        <v/>
      </c>
      <c r="AD27" s="27"/>
      <c r="AE27" s="201"/>
      <c r="AF27" s="27"/>
      <c r="AG27" s="202"/>
      <c r="AH27" s="66"/>
      <c r="AI27" s="103" t="str">
        <f>IF(AJ27="", "", IF(AJ27=AL27, "△", IF(AJ27&gt;AL27, "○","●")))</f>
        <v/>
      </c>
      <c r="AJ27" s="27"/>
      <c r="AK27" s="184"/>
      <c r="AL27" s="27"/>
      <c r="AM27" s="202"/>
      <c r="AN27" s="66"/>
      <c r="AO27" s="103" t="str">
        <f>IF(AP27="", "", IF(AP27=AR27, "△", IF(AP27&gt;AR27, "○","●")))</f>
        <v/>
      </c>
      <c r="AP27" s="27"/>
      <c r="AQ27" s="201"/>
      <c r="AR27" s="27"/>
      <c r="AS27" s="202"/>
      <c r="AT27" s="102"/>
      <c r="AU27" s="980"/>
      <c r="AV27" s="1120"/>
      <c r="AW27" s="1120"/>
      <c r="AX27" s="1120"/>
      <c r="AY27" s="1047"/>
      <c r="AZ27" s="980"/>
      <c r="BA27" s="980"/>
      <c r="BB27" s="1043"/>
      <c r="BC27" s="1075"/>
      <c r="BD27" s="1150"/>
      <c r="BE27" s="1153"/>
      <c r="BG27" s="18"/>
    </row>
    <row r="28" spans="1:60" ht="17.100000000000001" customHeight="1" x14ac:dyDescent="0.2">
      <c r="B28" s="1158"/>
      <c r="C28" s="1008"/>
      <c r="D28" s="113"/>
      <c r="E28" s="88" t="str">
        <f>IF(F28="", "", IF(F28=H28, "△", IF(F28&gt;H28, "○","●")))</f>
        <v/>
      </c>
      <c r="F28" s="41"/>
      <c r="G28" s="187"/>
      <c r="H28" s="41"/>
      <c r="I28" s="188"/>
      <c r="J28" s="115"/>
      <c r="K28" s="88" t="str">
        <f>IF(L28="", "", IF(L28=N28, "△", IF(L28&gt;N28, "○","●")))</f>
        <v/>
      </c>
      <c r="L28" s="41"/>
      <c r="M28" s="187"/>
      <c r="N28" s="41"/>
      <c r="O28" s="188"/>
      <c r="P28" s="113"/>
      <c r="Q28" s="88" t="str">
        <f>IF(R28="", "", IF(R28=T28, "△", IF(R28&gt;T28, "○","●")))</f>
        <v/>
      </c>
      <c r="R28" s="41"/>
      <c r="S28" s="207"/>
      <c r="T28" s="41"/>
      <c r="U28" s="204"/>
      <c r="V28" s="1137"/>
      <c r="W28" s="1138"/>
      <c r="X28" s="1138"/>
      <c r="Y28" s="1138"/>
      <c r="Z28" s="1138"/>
      <c r="AA28" s="1139"/>
      <c r="AB28" s="113"/>
      <c r="AC28" s="88" t="str">
        <f>IF(AD28="", "", IF(AD28=AF28, "△", IF(AD28&gt;AF28, "○","●")))</f>
        <v/>
      </c>
      <c r="AD28" s="41"/>
      <c r="AE28" s="207"/>
      <c r="AF28" s="41"/>
      <c r="AG28" s="204"/>
      <c r="AH28" s="113"/>
      <c r="AI28" s="88" t="str">
        <f>IF(AJ28="", "", IF(AJ28=AL28, "△", IF(AJ28&gt;AL28, "○","●")))</f>
        <v/>
      </c>
      <c r="AJ28" s="41"/>
      <c r="AK28" s="187"/>
      <c r="AL28" s="41"/>
      <c r="AM28" s="204"/>
      <c r="AN28" s="113"/>
      <c r="AO28" s="88" t="str">
        <f>IF(AP28="", "", IF(AP28=AR28, "△", IF(AP28&gt;AR28, "○","●")))</f>
        <v/>
      </c>
      <c r="AP28" s="41"/>
      <c r="AQ28" s="207"/>
      <c r="AR28" s="41"/>
      <c r="AS28" s="204"/>
      <c r="AT28" s="114"/>
      <c r="AU28" s="988"/>
      <c r="AV28" s="1121"/>
      <c r="AW28" s="1121"/>
      <c r="AX28" s="1121"/>
      <c r="AY28" s="1122"/>
      <c r="AZ28" s="988"/>
      <c r="BA28" s="988"/>
      <c r="BB28" s="1073"/>
      <c r="BC28" s="1076"/>
      <c r="BD28" s="1151"/>
      <c r="BE28" s="1154"/>
      <c r="BG28" s="18"/>
    </row>
    <row r="29" spans="1:60" ht="17.100000000000001" customHeight="1" x14ac:dyDescent="0.2">
      <c r="B29" s="1159" t="s">
        <v>115</v>
      </c>
      <c r="C29" s="1012">
        <v>5</v>
      </c>
      <c r="D29" s="221" t="s">
        <v>651</v>
      </c>
      <c r="E29" s="219" t="str">
        <f t="shared" si="5"/>
        <v>●</v>
      </c>
      <c r="F29" s="33">
        <v>6</v>
      </c>
      <c r="G29" s="224"/>
      <c r="H29" s="33">
        <v>11</v>
      </c>
      <c r="I29" s="104"/>
      <c r="J29" s="100" t="s">
        <v>640</v>
      </c>
      <c r="K29" s="219" t="str">
        <f t="shared" si="6"/>
        <v>○</v>
      </c>
      <c r="L29" s="29">
        <v>6</v>
      </c>
      <c r="M29" s="220"/>
      <c r="N29" s="29">
        <v>3</v>
      </c>
      <c r="O29" s="119"/>
      <c r="P29" s="221" t="s">
        <v>588</v>
      </c>
      <c r="Q29" s="219" t="str">
        <f t="shared" ref="Q29:Q43" si="7">IF(R29="", "", IF(R29=T29, "△", IF(R29&gt;T29, "○","●")))</f>
        <v>●</v>
      </c>
      <c r="R29" s="29">
        <v>0</v>
      </c>
      <c r="S29" s="220"/>
      <c r="T29" s="29">
        <v>4</v>
      </c>
      <c r="U29" s="119"/>
      <c r="V29" s="221" t="s">
        <v>609</v>
      </c>
      <c r="W29" s="219" t="str">
        <f t="shared" si="1"/>
        <v>○</v>
      </c>
      <c r="X29" s="29">
        <v>7</v>
      </c>
      <c r="Y29" s="220"/>
      <c r="Z29" s="29">
        <v>0</v>
      </c>
      <c r="AA29" s="34"/>
      <c r="AB29" s="1142" t="str">
        <f>IF(AD29="", "", IF(AD29=AF29, "△", IF(AD29&gt;AF29, "○","●")))</f>
        <v/>
      </c>
      <c r="AC29" s="1143"/>
      <c r="AD29" s="1143"/>
      <c r="AE29" s="1143"/>
      <c r="AF29" s="1143"/>
      <c r="AG29" s="1144"/>
      <c r="AH29" s="221" t="s">
        <v>640</v>
      </c>
      <c r="AI29" s="219" t="str">
        <f t="shared" si="3"/>
        <v>○</v>
      </c>
      <c r="AJ29" s="29">
        <v>5</v>
      </c>
      <c r="AK29" s="222" t="s">
        <v>597</v>
      </c>
      <c r="AL29" s="29">
        <v>2</v>
      </c>
      <c r="AM29" s="223"/>
      <c r="AN29" s="221" t="s">
        <v>609</v>
      </c>
      <c r="AO29" s="219" t="str">
        <f t="shared" si="4"/>
        <v>△</v>
      </c>
      <c r="AP29" s="29">
        <v>9</v>
      </c>
      <c r="AQ29" s="220"/>
      <c r="AR29" s="29">
        <v>9</v>
      </c>
      <c r="AS29" s="119"/>
      <c r="AT29" s="279"/>
      <c r="AU29" s="979">
        <f>AV29+AW29+AX29</f>
        <v>16</v>
      </c>
      <c r="AV29" s="1119">
        <f>COUNTIF(D29:AS33,"○")</f>
        <v>4</v>
      </c>
      <c r="AW29" s="1145">
        <f>COUNTIF(D29:AS33,"●")</f>
        <v>11</v>
      </c>
      <c r="AX29" s="1119">
        <f>COUNTIF(D29:AS33,"△")</f>
        <v>1</v>
      </c>
      <c r="AY29" s="1046">
        <f>SUM(L29:L33,F29:F33,AJ29:AJ33,AD29:AD33,X29:X33,R29:R33,AP29:AP33)</f>
        <v>65</v>
      </c>
      <c r="AZ29" s="1046">
        <f>SUM(N29:N33,H29:H33,AL29:AL33,AF29:AF33,Z29:Z33,T29:T33,AR29:AR33)</f>
        <v>120</v>
      </c>
      <c r="BA29" s="979">
        <f>SUM(AY29-AZ29)</f>
        <v>-55</v>
      </c>
      <c r="BB29" s="1042" t="str">
        <f>B29</f>
        <v>古希郡上</v>
      </c>
      <c r="BC29" s="1074">
        <f>IF(ISERROR(AV29/AU29-AX29),"",AV29/(AU29-AX29))</f>
        <v>0.26666666666666666</v>
      </c>
      <c r="BD29" s="1149">
        <f>(AV29*2)+(AX29*1)</f>
        <v>9</v>
      </c>
      <c r="BE29" s="1152">
        <f>IF(ISBLANK(BD29),"",RANK(BD29,$BD$9:$BD$43))</f>
        <v>6</v>
      </c>
      <c r="BG29" s="18"/>
    </row>
    <row r="30" spans="1:60" ht="17.100000000000001" customHeight="1" x14ac:dyDescent="0.2">
      <c r="B30" s="1158"/>
      <c r="C30" s="1013"/>
      <c r="D30" s="66" t="s">
        <v>726</v>
      </c>
      <c r="E30" s="103" t="s">
        <v>729</v>
      </c>
      <c r="F30" s="32">
        <v>3</v>
      </c>
      <c r="G30" s="190"/>
      <c r="H30" s="32">
        <v>6</v>
      </c>
      <c r="I30" s="65" t="s">
        <v>728</v>
      </c>
      <c r="J30" s="258" t="s">
        <v>671</v>
      </c>
      <c r="K30" s="103" t="str">
        <f t="shared" si="6"/>
        <v>●</v>
      </c>
      <c r="L30" s="27">
        <v>1</v>
      </c>
      <c r="M30" s="184"/>
      <c r="N30" s="66">
        <v>15</v>
      </c>
      <c r="O30" s="185"/>
      <c r="P30" s="66" t="s">
        <v>726</v>
      </c>
      <c r="Q30" s="103" t="s">
        <v>729</v>
      </c>
      <c r="R30" s="27">
        <v>6</v>
      </c>
      <c r="S30" s="184"/>
      <c r="T30" s="27">
        <v>8</v>
      </c>
      <c r="U30" s="185"/>
      <c r="V30" s="66" t="s">
        <v>651</v>
      </c>
      <c r="W30" s="103" t="str">
        <f t="shared" si="1"/>
        <v>●</v>
      </c>
      <c r="X30" s="27">
        <v>2</v>
      </c>
      <c r="Y30" s="184"/>
      <c r="Z30" s="27">
        <v>4</v>
      </c>
      <c r="AA30" s="30"/>
      <c r="AB30" s="1134"/>
      <c r="AC30" s="1135"/>
      <c r="AD30" s="1135"/>
      <c r="AE30" s="1135"/>
      <c r="AF30" s="1135"/>
      <c r="AG30" s="1136"/>
      <c r="AH30" s="66" t="s">
        <v>671</v>
      </c>
      <c r="AI30" s="103" t="str">
        <f t="shared" si="3"/>
        <v>●</v>
      </c>
      <c r="AJ30" s="27">
        <v>2</v>
      </c>
      <c r="AK30" s="190"/>
      <c r="AL30" s="66">
        <v>25</v>
      </c>
      <c r="AM30" s="202"/>
      <c r="AN30" s="66" t="s">
        <v>674</v>
      </c>
      <c r="AO30" s="103" t="str">
        <f t="shared" si="4"/>
        <v>●</v>
      </c>
      <c r="AP30" s="27">
        <v>4</v>
      </c>
      <c r="AQ30" s="184"/>
      <c r="AR30" s="27">
        <v>8</v>
      </c>
      <c r="AS30" s="185"/>
      <c r="AT30" s="185"/>
      <c r="AU30" s="980"/>
      <c r="AV30" s="1120"/>
      <c r="AW30" s="1146"/>
      <c r="AX30" s="1120"/>
      <c r="AY30" s="1047"/>
      <c r="AZ30" s="1047"/>
      <c r="BA30" s="980"/>
      <c r="BB30" s="1043"/>
      <c r="BC30" s="1075"/>
      <c r="BD30" s="1150"/>
      <c r="BE30" s="1153"/>
      <c r="BG30" s="18"/>
    </row>
    <row r="31" spans="1:60" ht="17.100000000000001" customHeight="1" x14ac:dyDescent="0.2">
      <c r="B31" s="1158"/>
      <c r="C31" s="1013"/>
      <c r="D31" s="196"/>
      <c r="E31" s="103" t="str">
        <f t="shared" si="5"/>
        <v/>
      </c>
      <c r="F31" s="32"/>
      <c r="G31" s="190"/>
      <c r="H31" s="32"/>
      <c r="I31" s="65"/>
      <c r="J31" s="107" t="s">
        <v>755</v>
      </c>
      <c r="K31" s="103" t="str">
        <f t="shared" si="6"/>
        <v>●</v>
      </c>
      <c r="L31" s="27">
        <v>1</v>
      </c>
      <c r="M31" s="184"/>
      <c r="N31" s="27">
        <v>9</v>
      </c>
      <c r="O31" s="185"/>
      <c r="P31" s="70"/>
      <c r="Q31" s="103" t="str">
        <f t="shared" si="7"/>
        <v/>
      </c>
      <c r="R31" s="27"/>
      <c r="S31" s="184"/>
      <c r="T31" s="27"/>
      <c r="U31" s="70"/>
      <c r="V31" s="66" t="s">
        <v>757</v>
      </c>
      <c r="W31" s="103" t="str">
        <f t="shared" si="1"/>
        <v>●</v>
      </c>
      <c r="X31" s="27">
        <v>1</v>
      </c>
      <c r="Y31" s="184"/>
      <c r="Z31" s="27">
        <v>7</v>
      </c>
      <c r="AA31" s="30"/>
      <c r="AB31" s="1134"/>
      <c r="AC31" s="1135"/>
      <c r="AD31" s="1135"/>
      <c r="AE31" s="1135"/>
      <c r="AF31" s="1135"/>
      <c r="AG31" s="1136"/>
      <c r="AH31" s="66" t="s">
        <v>755</v>
      </c>
      <c r="AI31" s="103" t="str">
        <f t="shared" si="3"/>
        <v>●</v>
      </c>
      <c r="AJ31" s="27">
        <v>3</v>
      </c>
      <c r="AK31" s="190"/>
      <c r="AL31" s="27">
        <v>4</v>
      </c>
      <c r="AM31" s="202"/>
      <c r="AN31" s="196" t="s">
        <v>759</v>
      </c>
      <c r="AO31" s="219" t="str">
        <f t="shared" si="4"/>
        <v>○</v>
      </c>
      <c r="AP31" s="27">
        <v>9</v>
      </c>
      <c r="AQ31" s="184" t="s">
        <v>758</v>
      </c>
      <c r="AR31" s="27">
        <v>5</v>
      </c>
      <c r="AS31" s="185"/>
      <c r="AT31" s="185"/>
      <c r="AU31" s="980"/>
      <c r="AV31" s="1120"/>
      <c r="AW31" s="1146"/>
      <c r="AX31" s="1120"/>
      <c r="AY31" s="1047"/>
      <c r="AZ31" s="1047"/>
      <c r="BA31" s="980"/>
      <c r="BB31" s="1043"/>
      <c r="BC31" s="1075"/>
      <c r="BD31" s="1150"/>
      <c r="BE31" s="1153"/>
      <c r="BG31" s="18"/>
    </row>
    <row r="32" spans="1:60" ht="17.100000000000001" customHeight="1" x14ac:dyDescent="0.2">
      <c r="B32" s="1158"/>
      <c r="C32" s="1013"/>
      <c r="D32" s="66"/>
      <c r="E32" s="103" t="str">
        <f t="shared" si="5"/>
        <v/>
      </c>
      <c r="F32" s="32"/>
      <c r="G32" s="190"/>
      <c r="H32" s="32"/>
      <c r="I32" s="190"/>
      <c r="J32" s="107"/>
      <c r="K32" s="103" t="str">
        <f t="shared" si="6"/>
        <v/>
      </c>
      <c r="L32" s="27"/>
      <c r="M32" s="184"/>
      <c r="N32" s="27"/>
      <c r="O32" s="185"/>
      <c r="P32" s="196"/>
      <c r="Q32" s="103" t="str">
        <f t="shared" si="7"/>
        <v/>
      </c>
      <c r="R32" s="27"/>
      <c r="S32" s="184"/>
      <c r="T32" s="27"/>
      <c r="U32" s="185"/>
      <c r="V32" s="66"/>
      <c r="W32" s="103" t="str">
        <f t="shared" si="1"/>
        <v/>
      </c>
      <c r="X32" s="27"/>
      <c r="Y32" s="184"/>
      <c r="Z32" s="27"/>
      <c r="AA32" s="30"/>
      <c r="AB32" s="1134"/>
      <c r="AC32" s="1135"/>
      <c r="AD32" s="1135"/>
      <c r="AE32" s="1135"/>
      <c r="AF32" s="1135"/>
      <c r="AG32" s="1136"/>
      <c r="AH32" s="196"/>
      <c r="AI32" s="103" t="str">
        <f t="shared" si="3"/>
        <v/>
      </c>
      <c r="AJ32" s="27"/>
      <c r="AK32" s="190"/>
      <c r="AL32" s="27"/>
      <c r="AM32" s="202"/>
      <c r="AN32" s="196"/>
      <c r="AO32" s="103" t="str">
        <f t="shared" si="4"/>
        <v/>
      </c>
      <c r="AP32" s="27"/>
      <c r="AQ32" s="184"/>
      <c r="AR32" s="27"/>
      <c r="AS32" s="185"/>
      <c r="AT32" s="185"/>
      <c r="AU32" s="980"/>
      <c r="AV32" s="1120"/>
      <c r="AW32" s="1146"/>
      <c r="AX32" s="1120"/>
      <c r="AY32" s="1047"/>
      <c r="AZ32" s="1047"/>
      <c r="BA32" s="980"/>
      <c r="BB32" s="1043"/>
      <c r="BC32" s="1075"/>
      <c r="BD32" s="1150"/>
      <c r="BE32" s="1153"/>
      <c r="BG32" s="18"/>
    </row>
    <row r="33" spans="1:59" ht="17.100000000000001" customHeight="1" x14ac:dyDescent="0.2">
      <c r="B33" s="1158"/>
      <c r="C33" s="1014"/>
      <c r="D33" s="113"/>
      <c r="E33" s="88" t="str">
        <f t="shared" si="5"/>
        <v/>
      </c>
      <c r="F33" s="44"/>
      <c r="G33" s="195"/>
      <c r="H33" s="44"/>
      <c r="I33" s="112"/>
      <c r="J33" s="194"/>
      <c r="K33" s="88" t="str">
        <f t="shared" si="6"/>
        <v/>
      </c>
      <c r="L33" s="41"/>
      <c r="M33" s="187"/>
      <c r="N33" s="41"/>
      <c r="O33" s="188"/>
      <c r="P33" s="113"/>
      <c r="Q33" s="88" t="str">
        <f t="shared" si="7"/>
        <v/>
      </c>
      <c r="R33" s="41"/>
      <c r="S33" s="187"/>
      <c r="T33" s="41"/>
      <c r="U33" s="188"/>
      <c r="V33" s="189"/>
      <c r="W33" s="88" t="str">
        <f t="shared" si="1"/>
        <v/>
      </c>
      <c r="X33" s="41"/>
      <c r="Y33" s="187"/>
      <c r="Z33" s="41"/>
      <c r="AA33" s="43"/>
      <c r="AB33" s="1137"/>
      <c r="AC33" s="1138"/>
      <c r="AD33" s="1138"/>
      <c r="AE33" s="1138"/>
      <c r="AF33" s="1138"/>
      <c r="AG33" s="1139"/>
      <c r="AH33" s="189"/>
      <c r="AI33" s="88" t="str">
        <f t="shared" si="3"/>
        <v/>
      </c>
      <c r="AJ33" s="41"/>
      <c r="AK33" s="195"/>
      <c r="AL33" s="41"/>
      <c r="AM33" s="204"/>
      <c r="AN33" s="113"/>
      <c r="AO33" s="88" t="str">
        <f t="shared" si="4"/>
        <v/>
      </c>
      <c r="AP33" s="41"/>
      <c r="AQ33" s="187"/>
      <c r="AR33" s="41"/>
      <c r="AS33" s="188"/>
      <c r="AT33" s="188"/>
      <c r="AU33" s="988"/>
      <c r="AV33" s="1121"/>
      <c r="AW33" s="1147"/>
      <c r="AX33" s="1121"/>
      <c r="AY33" s="1122"/>
      <c r="AZ33" s="1122"/>
      <c r="BA33" s="988"/>
      <c r="BB33" s="1073"/>
      <c r="BC33" s="1076"/>
      <c r="BD33" s="1151"/>
      <c r="BE33" s="1154"/>
      <c r="BG33" s="18"/>
    </row>
    <row r="34" spans="1:59" ht="17.100000000000001" customHeight="1" x14ac:dyDescent="0.2">
      <c r="B34" s="1006" t="s">
        <v>106</v>
      </c>
      <c r="C34" s="1012">
        <v>1</v>
      </c>
      <c r="D34" s="221" t="s">
        <v>587</v>
      </c>
      <c r="E34" s="219" t="str">
        <f>IF(F34="", "", IF(F34=H34, "△", IF(F34&gt;H34, "○","●")))</f>
        <v>●</v>
      </c>
      <c r="F34" s="33">
        <v>3</v>
      </c>
      <c r="G34" s="222"/>
      <c r="H34" s="33">
        <v>4</v>
      </c>
      <c r="I34" s="104"/>
      <c r="J34" s="100" t="s">
        <v>610</v>
      </c>
      <c r="K34" s="219" t="str">
        <f>IF(L34="", "", IF(L34=N34, "△", IF(L34&gt;N34, "○","●")))</f>
        <v>●</v>
      </c>
      <c r="L34" s="29">
        <v>6</v>
      </c>
      <c r="M34" s="220"/>
      <c r="N34" s="29">
        <v>7</v>
      </c>
      <c r="O34" s="275"/>
      <c r="P34" s="221" t="s">
        <v>609</v>
      </c>
      <c r="Q34" s="219" t="str">
        <f>IF(R34="", "", IF(R34=T34, "△", IF(R34&gt;T34, "○","●")))</f>
        <v>●</v>
      </c>
      <c r="R34" s="29">
        <v>1</v>
      </c>
      <c r="S34" s="224"/>
      <c r="T34" s="29">
        <v>5</v>
      </c>
      <c r="U34" s="275"/>
      <c r="V34" s="221" t="s">
        <v>588</v>
      </c>
      <c r="W34" s="219" t="str">
        <f t="shared" ref="W34:W43" si="8">IF(X34="", "", IF(X34=Z34, "△", IF(X34&gt;Z34, "○","●")))</f>
        <v>○</v>
      </c>
      <c r="X34" s="221">
        <v>16</v>
      </c>
      <c r="Y34" s="220" t="s">
        <v>607</v>
      </c>
      <c r="Z34" s="29">
        <v>9</v>
      </c>
      <c r="AA34" s="34"/>
      <c r="AB34" s="276" t="s">
        <v>649</v>
      </c>
      <c r="AC34" s="219" t="str">
        <f t="shared" ref="AC34:AC43" si="9">IF(AD34="", "", IF(AD34=AF34, "△", IF(AD34&gt;AF34, "○","●")))</f>
        <v>●</v>
      </c>
      <c r="AD34" s="33">
        <v>2</v>
      </c>
      <c r="AE34" s="222"/>
      <c r="AF34" s="33">
        <v>5</v>
      </c>
      <c r="AG34" s="275" t="s">
        <v>607</v>
      </c>
      <c r="AH34" s="1142" t="str">
        <f>IF(AJ34="", "", IF(AJ34=AL34, "△", IF(AJ34&gt;AL34, "○","●")))</f>
        <v/>
      </c>
      <c r="AI34" s="1143"/>
      <c r="AJ34" s="1143"/>
      <c r="AK34" s="1143"/>
      <c r="AL34" s="1143"/>
      <c r="AM34" s="1144"/>
      <c r="AN34" s="221" t="s">
        <v>726</v>
      </c>
      <c r="AO34" s="219" t="s">
        <v>727</v>
      </c>
      <c r="AP34" s="29">
        <v>7</v>
      </c>
      <c r="AQ34" s="224"/>
      <c r="AR34" s="29">
        <v>2</v>
      </c>
      <c r="AS34" s="275"/>
      <c r="AT34" s="275"/>
      <c r="AU34" s="979">
        <f>AV34+AW34+AX34</f>
        <v>13</v>
      </c>
      <c r="AV34" s="1119">
        <f>COUNTIF(D34:AS38,"○")</f>
        <v>5</v>
      </c>
      <c r="AW34" s="1119">
        <f>COUNTIF(D34:AS38,"●")</f>
        <v>8</v>
      </c>
      <c r="AX34" s="1119">
        <f>COUNTIF(D34:AS38,"△")</f>
        <v>0</v>
      </c>
      <c r="AY34" s="1046">
        <f>SUM(L34:L38,F34:F38,AJ34:AJ38,AD34:AD38,X34:X38,R34:R38,AP34:AP38)</f>
        <v>82</v>
      </c>
      <c r="AZ34" s="979">
        <f>SUM(N34:N38,H34:H38,AL34:AL38,AF34:AF38,Z34:Z38,T34:T38,AR34:AR38)</f>
        <v>70</v>
      </c>
      <c r="BA34" s="979">
        <f>SUM(AY34-AZ34)</f>
        <v>12</v>
      </c>
      <c r="BB34" s="1042" t="str">
        <f>B34</f>
        <v>古希稲羽</v>
      </c>
      <c r="BC34" s="1074">
        <f>IF(ISERROR(AV34/AU34-AX34),"",AV34/(AU34-AX34))</f>
        <v>0.38461538461538464</v>
      </c>
      <c r="BD34" s="1149">
        <f>(AV34*2)+(AX34*1)</f>
        <v>10</v>
      </c>
      <c r="BE34" s="1152">
        <f>IF(ISBLANK(BD34),"",RANK(BD34,$BD$9:$BD$43))</f>
        <v>5</v>
      </c>
    </row>
    <row r="35" spans="1:59" ht="17.100000000000001" customHeight="1" x14ac:dyDescent="0.2">
      <c r="B35" s="1155"/>
      <c r="C35" s="1013"/>
      <c r="D35" s="66" t="s">
        <v>726</v>
      </c>
      <c r="E35" s="103" t="s">
        <v>729</v>
      </c>
      <c r="F35" s="32">
        <v>3</v>
      </c>
      <c r="G35" s="184"/>
      <c r="H35" s="32">
        <v>13</v>
      </c>
      <c r="I35" s="65" t="s">
        <v>728</v>
      </c>
      <c r="J35" s="242" t="s">
        <v>682</v>
      </c>
      <c r="K35" s="103" t="str">
        <f>IF(L35="", "", IF(L35=N35, "△", IF(L35&gt;N35, "○","●")))</f>
        <v>○</v>
      </c>
      <c r="L35" s="27">
        <v>6</v>
      </c>
      <c r="M35" s="184"/>
      <c r="N35" s="27">
        <v>4</v>
      </c>
      <c r="O35" s="102"/>
      <c r="P35" s="66" t="s">
        <v>755</v>
      </c>
      <c r="Q35" s="219" t="str">
        <f>IF(R35="", "", IF(R35=T35, "△", IF(R35&gt;T35, "○","●")))</f>
        <v>●</v>
      </c>
      <c r="R35" s="27">
        <v>4</v>
      </c>
      <c r="S35" s="184"/>
      <c r="T35" s="27">
        <v>5</v>
      </c>
      <c r="U35" s="185" t="s">
        <v>756</v>
      </c>
      <c r="V35" s="66"/>
      <c r="W35" s="103" t="str">
        <f t="shared" si="8"/>
        <v/>
      </c>
      <c r="X35" s="27"/>
      <c r="Y35" s="184"/>
      <c r="Z35" s="27"/>
      <c r="AA35" s="30"/>
      <c r="AB35" s="99" t="s">
        <v>670</v>
      </c>
      <c r="AC35" s="103" t="str">
        <f t="shared" si="9"/>
        <v>○</v>
      </c>
      <c r="AD35" s="99">
        <v>25</v>
      </c>
      <c r="AE35" s="190"/>
      <c r="AF35" s="32">
        <v>2</v>
      </c>
      <c r="AG35" s="65"/>
      <c r="AH35" s="1134"/>
      <c r="AI35" s="1135"/>
      <c r="AJ35" s="1135"/>
      <c r="AK35" s="1135"/>
      <c r="AL35" s="1135"/>
      <c r="AM35" s="1136"/>
      <c r="AN35" s="66"/>
      <c r="AO35" s="103" t="str">
        <f>IF(AP35="", "", IF(AP35=AR35, "△", IF(AP35&gt;AR35, "○","●")))</f>
        <v/>
      </c>
      <c r="AP35" s="27"/>
      <c r="AQ35" s="184"/>
      <c r="AR35" s="27"/>
      <c r="AS35" s="102"/>
      <c r="AT35" s="102"/>
      <c r="AU35" s="980"/>
      <c r="AV35" s="1120"/>
      <c r="AW35" s="1120"/>
      <c r="AX35" s="1120"/>
      <c r="AY35" s="1047"/>
      <c r="AZ35" s="980"/>
      <c r="BA35" s="980"/>
      <c r="BB35" s="1043"/>
      <c r="BC35" s="1075"/>
      <c r="BD35" s="1150"/>
      <c r="BE35" s="1153"/>
    </row>
    <row r="36" spans="1:59" ht="17.100000000000001" customHeight="1" x14ac:dyDescent="0.2">
      <c r="B36" s="1155"/>
      <c r="C36" s="1013"/>
      <c r="D36" s="66" t="s">
        <v>757</v>
      </c>
      <c r="E36" s="103" t="s">
        <v>720</v>
      </c>
      <c r="F36" s="32">
        <v>4</v>
      </c>
      <c r="G36" s="184"/>
      <c r="H36" s="32">
        <v>7</v>
      </c>
      <c r="I36" s="193" t="s">
        <v>761</v>
      </c>
      <c r="J36" s="108" t="s">
        <v>760</v>
      </c>
      <c r="K36" s="219" t="str">
        <f>IF(L36="", "", IF(L36=N36, "△", IF(L36&gt;N36, "○","●")))</f>
        <v>●</v>
      </c>
      <c r="L36" s="27">
        <v>1</v>
      </c>
      <c r="M36" s="184"/>
      <c r="N36" s="27">
        <v>4</v>
      </c>
      <c r="O36" s="965" t="s">
        <v>721</v>
      </c>
      <c r="P36" s="66"/>
      <c r="Q36" s="103" t="str">
        <f>IF(R36="", "", IF(R36=T36, "△", IF(R36&gt;T36, "○","●")))</f>
        <v/>
      </c>
      <c r="R36" s="27"/>
      <c r="S36" s="184"/>
      <c r="T36" s="27"/>
      <c r="U36" s="102"/>
      <c r="V36" s="66"/>
      <c r="W36" s="103" t="str">
        <f t="shared" si="8"/>
        <v/>
      </c>
      <c r="X36" s="27"/>
      <c r="Y36" s="184"/>
      <c r="Z36" s="27"/>
      <c r="AA36" s="30"/>
      <c r="AB36" s="99" t="s">
        <v>754</v>
      </c>
      <c r="AC36" s="103" t="str">
        <f t="shared" si="9"/>
        <v>○</v>
      </c>
      <c r="AD36" s="32">
        <v>4</v>
      </c>
      <c r="AE36" s="190"/>
      <c r="AF36" s="32">
        <v>3</v>
      </c>
      <c r="AG36" s="65"/>
      <c r="AH36" s="1134"/>
      <c r="AI36" s="1135"/>
      <c r="AJ36" s="1135"/>
      <c r="AK36" s="1135"/>
      <c r="AL36" s="1135"/>
      <c r="AM36" s="1136"/>
      <c r="AN36" s="66"/>
      <c r="AO36" s="103" t="str">
        <f>IF(AP36="", "", IF(AP36=AR36, "△", IF(AP36&gt;AR36, "○","●")))</f>
        <v/>
      </c>
      <c r="AP36" s="27"/>
      <c r="AQ36" s="184"/>
      <c r="AR36" s="27"/>
      <c r="AS36" s="102"/>
      <c r="AT36" s="102"/>
      <c r="AU36" s="980"/>
      <c r="AV36" s="1120"/>
      <c r="AW36" s="1120"/>
      <c r="AX36" s="1120"/>
      <c r="AY36" s="1047"/>
      <c r="AZ36" s="980"/>
      <c r="BA36" s="980"/>
      <c r="BB36" s="1043"/>
      <c r="BC36" s="1075"/>
      <c r="BD36" s="1150"/>
      <c r="BE36" s="1153"/>
    </row>
    <row r="37" spans="1:59" ht="17.100000000000001" customHeight="1" x14ac:dyDescent="0.2">
      <c r="B37" s="1155"/>
      <c r="C37" s="1013"/>
      <c r="D37" s="66"/>
      <c r="E37" s="103" t="str">
        <f>IF(F37="", "", IF(F37=H37, "△", IF(F37&gt;H37, "○","●")))</f>
        <v/>
      </c>
      <c r="F37" s="32"/>
      <c r="G37" s="184"/>
      <c r="H37" s="32"/>
      <c r="I37" s="65"/>
      <c r="J37" s="108"/>
      <c r="K37" s="103" t="str">
        <f>IF(L37="", "", IF(L37=N37, "△", IF(L37&gt;N37, "○","●")))</f>
        <v/>
      </c>
      <c r="L37" s="27"/>
      <c r="M37" s="184"/>
      <c r="N37" s="27"/>
      <c r="O37" s="102"/>
      <c r="P37" s="66"/>
      <c r="Q37" s="103" t="str">
        <f>IF(R37="", "", IF(R37=T37, "△", IF(R37&gt;T37, "○","●")))</f>
        <v/>
      </c>
      <c r="R37" s="27"/>
      <c r="S37" s="184"/>
      <c r="T37" s="27"/>
      <c r="U37" s="102"/>
      <c r="V37" s="66"/>
      <c r="W37" s="103" t="str">
        <f t="shared" si="8"/>
        <v/>
      </c>
      <c r="X37" s="27"/>
      <c r="Y37" s="184"/>
      <c r="Z37" s="27"/>
      <c r="AA37" s="30"/>
      <c r="AB37" s="99"/>
      <c r="AC37" s="103" t="str">
        <f t="shared" si="9"/>
        <v/>
      </c>
      <c r="AD37" s="32"/>
      <c r="AE37" s="190"/>
      <c r="AF37" s="32"/>
      <c r="AG37" s="65"/>
      <c r="AH37" s="1134"/>
      <c r="AI37" s="1135"/>
      <c r="AJ37" s="1135"/>
      <c r="AK37" s="1135"/>
      <c r="AL37" s="1135"/>
      <c r="AM37" s="1136"/>
      <c r="AN37" s="66"/>
      <c r="AO37" s="103" t="str">
        <f>IF(AP37="", "", IF(AP37=AR37, "△", IF(AP37&gt;AR37, "○","●")))</f>
        <v/>
      </c>
      <c r="AP37" s="27"/>
      <c r="AQ37" s="184"/>
      <c r="AR37" s="27"/>
      <c r="AS37" s="102"/>
      <c r="AT37" s="102"/>
      <c r="AU37" s="980"/>
      <c r="AV37" s="1120"/>
      <c r="AW37" s="1120"/>
      <c r="AX37" s="1120"/>
      <c r="AY37" s="1047"/>
      <c r="AZ37" s="980"/>
      <c r="BA37" s="980"/>
      <c r="BB37" s="1043"/>
      <c r="BC37" s="1075"/>
      <c r="BD37" s="1150"/>
      <c r="BE37" s="1153"/>
    </row>
    <row r="38" spans="1:59" ht="17.100000000000001" customHeight="1" x14ac:dyDescent="0.2">
      <c r="B38" s="1156"/>
      <c r="C38" s="1014"/>
      <c r="D38" s="113"/>
      <c r="E38" s="88" t="str">
        <f>IF(F38="", "", IF(F38=H38, "△", IF(F38&gt;H38, "○","●")))</f>
        <v/>
      </c>
      <c r="F38" s="44"/>
      <c r="G38" s="187"/>
      <c r="H38" s="44"/>
      <c r="I38" s="112"/>
      <c r="J38" s="115"/>
      <c r="K38" s="88" t="str">
        <f>IF(L38="", "", IF(L38=N38, "△", IF(L38&gt;N38, "○","●")))</f>
        <v/>
      </c>
      <c r="L38" s="41"/>
      <c r="M38" s="187"/>
      <c r="N38" s="41"/>
      <c r="O38" s="114"/>
      <c r="P38" s="113"/>
      <c r="Q38" s="88" t="str">
        <f>IF(R38="", "", IF(R38=T38, "△", IF(R38&gt;T38, "○","●")))</f>
        <v/>
      </c>
      <c r="R38" s="41"/>
      <c r="S38" s="187"/>
      <c r="T38" s="41"/>
      <c r="U38" s="114"/>
      <c r="V38" s="113"/>
      <c r="W38" s="88" t="str">
        <f t="shared" si="8"/>
        <v/>
      </c>
      <c r="X38" s="41"/>
      <c r="Y38" s="187"/>
      <c r="Z38" s="41"/>
      <c r="AA38" s="43"/>
      <c r="AB38" s="111"/>
      <c r="AC38" s="88" t="str">
        <f t="shared" si="9"/>
        <v/>
      </c>
      <c r="AD38" s="44"/>
      <c r="AE38" s="195"/>
      <c r="AF38" s="44"/>
      <c r="AG38" s="112"/>
      <c r="AH38" s="1137"/>
      <c r="AI38" s="1138"/>
      <c r="AJ38" s="1138"/>
      <c r="AK38" s="1138"/>
      <c r="AL38" s="1138"/>
      <c r="AM38" s="1139"/>
      <c r="AN38" s="113"/>
      <c r="AO38" s="88" t="str">
        <f>IF(AP38="", "", IF(AP38=AR38, "△", IF(AP38&gt;AR38, "○","●")))</f>
        <v/>
      </c>
      <c r="AP38" s="41"/>
      <c r="AQ38" s="187"/>
      <c r="AR38" s="41"/>
      <c r="AS38" s="114"/>
      <c r="AT38" s="114"/>
      <c r="AU38" s="988"/>
      <c r="AV38" s="1121"/>
      <c r="AW38" s="1121"/>
      <c r="AX38" s="1121"/>
      <c r="AY38" s="1122"/>
      <c r="AZ38" s="988"/>
      <c r="BA38" s="988"/>
      <c r="BB38" s="1073"/>
      <c r="BC38" s="1076"/>
      <c r="BD38" s="1151"/>
      <c r="BE38" s="1154"/>
    </row>
    <row r="39" spans="1:59" ht="17.100000000000001" customHeight="1" x14ac:dyDescent="0.2">
      <c r="A39" s="48"/>
      <c r="B39" s="1007" t="s">
        <v>79</v>
      </c>
      <c r="C39" s="1012">
        <v>7</v>
      </c>
      <c r="D39" s="66" t="s">
        <v>651</v>
      </c>
      <c r="E39" s="103" t="str">
        <f t="shared" si="5"/>
        <v>○</v>
      </c>
      <c r="F39" s="32">
        <v>6</v>
      </c>
      <c r="G39" s="190"/>
      <c r="H39" s="32">
        <v>2</v>
      </c>
      <c r="I39" s="65"/>
      <c r="J39" s="108" t="s">
        <v>651</v>
      </c>
      <c r="K39" s="103" t="str">
        <f t="shared" si="6"/>
        <v>●</v>
      </c>
      <c r="L39" s="27">
        <v>4</v>
      </c>
      <c r="M39" s="184"/>
      <c r="N39" s="66">
        <v>12</v>
      </c>
      <c r="O39" s="64"/>
      <c r="P39" s="66"/>
      <c r="Q39" s="103" t="str">
        <f t="shared" si="7"/>
        <v/>
      </c>
      <c r="R39" s="27"/>
      <c r="S39" s="201"/>
      <c r="T39" s="27"/>
      <c r="U39" s="202"/>
      <c r="V39" s="166" t="s">
        <v>610</v>
      </c>
      <c r="W39" s="103" t="str">
        <f t="shared" si="8"/>
        <v>●</v>
      </c>
      <c r="X39" s="27">
        <v>0</v>
      </c>
      <c r="Y39" s="184"/>
      <c r="Z39" s="27">
        <v>3</v>
      </c>
      <c r="AA39" s="102"/>
      <c r="AB39" s="99" t="s">
        <v>610</v>
      </c>
      <c r="AC39" s="103" t="str">
        <f t="shared" si="9"/>
        <v>△</v>
      </c>
      <c r="AD39" s="27">
        <v>9</v>
      </c>
      <c r="AE39" s="201"/>
      <c r="AF39" s="32">
        <v>9</v>
      </c>
      <c r="AG39" s="210"/>
      <c r="AH39" s="191" t="s">
        <v>726</v>
      </c>
      <c r="AI39" s="103" t="s">
        <v>729</v>
      </c>
      <c r="AJ39" s="32">
        <v>2</v>
      </c>
      <c r="AK39" s="190"/>
      <c r="AL39" s="32">
        <v>7</v>
      </c>
      <c r="AM39" s="197"/>
      <c r="AN39" s="1134" t="str">
        <f>IF(AP39="", "", IF(AP39=AR39, "△", IF(AP39&gt;AR39, "○","●")))</f>
        <v/>
      </c>
      <c r="AO39" s="1135"/>
      <c r="AP39" s="1135"/>
      <c r="AQ39" s="1135"/>
      <c r="AR39" s="1135"/>
      <c r="AS39" s="1136"/>
      <c r="AT39" s="211"/>
      <c r="AU39" s="979">
        <f>AV39+AW39+AX39</f>
        <v>10</v>
      </c>
      <c r="AV39" s="1119">
        <f>COUNTIF(D39:AS43,"○")</f>
        <v>2</v>
      </c>
      <c r="AW39" s="1119">
        <f>COUNTIF(D39:AS43,"●")</f>
        <v>7</v>
      </c>
      <c r="AX39" s="1119">
        <f>COUNTIF(D39:AS43,"△")</f>
        <v>1</v>
      </c>
      <c r="AY39" s="1046">
        <f>SUM(L39:L43,F39:F43,AJ39:AJ43,AD39:AD43,X39:X43,R39:R43,AP39:AP43)</f>
        <v>38</v>
      </c>
      <c r="AZ39" s="979">
        <f>SUM(N39:N43,H39:H43,AL39:AL43,AF39:AF43,Z39:Z43,T39:T43,AR39:AR43)</f>
        <v>74</v>
      </c>
      <c r="BA39" s="979">
        <f>SUM(AY39-AZ39)</f>
        <v>-36</v>
      </c>
      <c r="BB39" s="1042" t="str">
        <f>B39</f>
        <v>可児シニア</v>
      </c>
      <c r="BC39" s="1074">
        <f>IF(ISERROR(AV39/AU39-AX39),"",AV39/(AU39-AX39))</f>
        <v>0.22222222222222221</v>
      </c>
      <c r="BD39" s="1149">
        <f>(AV39*2)+(AX39*1)</f>
        <v>5</v>
      </c>
      <c r="BE39" s="1153">
        <f>IF(ISBLANK(BD39),"",RANK(BD39,$BD$9:$BD$43))</f>
        <v>7</v>
      </c>
    </row>
    <row r="40" spans="1:59" ht="17.100000000000001" customHeight="1" x14ac:dyDescent="0.2">
      <c r="A40" s="48"/>
      <c r="B40" s="1007"/>
      <c r="C40" s="1013"/>
      <c r="D40" s="166" t="s">
        <v>673</v>
      </c>
      <c r="E40" s="103" t="str">
        <f t="shared" si="5"/>
        <v>●</v>
      </c>
      <c r="F40" s="32">
        <v>1</v>
      </c>
      <c r="G40" s="190"/>
      <c r="H40" s="32">
        <v>11</v>
      </c>
      <c r="I40" s="65" t="s">
        <v>597</v>
      </c>
      <c r="J40" s="108" t="s">
        <v>726</v>
      </c>
      <c r="K40" s="103" t="s">
        <v>729</v>
      </c>
      <c r="L40" s="27">
        <v>1</v>
      </c>
      <c r="M40" s="184"/>
      <c r="N40" s="66">
        <v>11</v>
      </c>
      <c r="O40" s="212" t="s">
        <v>728</v>
      </c>
      <c r="P40" s="66"/>
      <c r="Q40" s="103" t="str">
        <f t="shared" si="7"/>
        <v/>
      </c>
      <c r="R40" s="27"/>
      <c r="S40" s="201"/>
      <c r="T40" s="27"/>
      <c r="U40" s="202"/>
      <c r="V40" s="66" t="s">
        <v>757</v>
      </c>
      <c r="W40" s="103" t="str">
        <f t="shared" si="8"/>
        <v>●</v>
      </c>
      <c r="X40" s="27">
        <v>2</v>
      </c>
      <c r="Y40" s="184"/>
      <c r="Z40" s="27">
        <v>6</v>
      </c>
      <c r="AA40" s="102"/>
      <c r="AB40" s="99" t="s">
        <v>673</v>
      </c>
      <c r="AC40" s="103" t="str">
        <f t="shared" si="9"/>
        <v>○</v>
      </c>
      <c r="AD40" s="27">
        <v>8</v>
      </c>
      <c r="AE40" s="201"/>
      <c r="AF40" s="32">
        <v>4</v>
      </c>
      <c r="AG40" s="210"/>
      <c r="AH40" s="213"/>
      <c r="AI40" s="103" t="str">
        <f t="shared" si="3"/>
        <v/>
      </c>
      <c r="AJ40" s="32"/>
      <c r="AK40" s="190"/>
      <c r="AL40" s="32"/>
      <c r="AM40" s="197"/>
      <c r="AN40" s="1134"/>
      <c r="AO40" s="1135"/>
      <c r="AP40" s="1135"/>
      <c r="AQ40" s="1135"/>
      <c r="AR40" s="1135"/>
      <c r="AS40" s="1136"/>
      <c r="AT40" s="211"/>
      <c r="AU40" s="980"/>
      <c r="AV40" s="1120"/>
      <c r="AW40" s="1120"/>
      <c r="AX40" s="1120"/>
      <c r="AY40" s="1047"/>
      <c r="AZ40" s="980"/>
      <c r="BA40" s="980"/>
      <c r="BB40" s="1043"/>
      <c r="BC40" s="1075"/>
      <c r="BD40" s="1150"/>
      <c r="BE40" s="1153"/>
    </row>
    <row r="41" spans="1:59" ht="17.100000000000001" customHeight="1" x14ac:dyDescent="0.2">
      <c r="A41" s="48"/>
      <c r="B41" s="1007"/>
      <c r="C41" s="1013"/>
      <c r="D41" s="66"/>
      <c r="E41" s="103" t="str">
        <f t="shared" si="5"/>
        <v/>
      </c>
      <c r="F41" s="32"/>
      <c r="G41" s="190"/>
      <c r="H41" s="32"/>
      <c r="I41" s="193"/>
      <c r="J41" s="108"/>
      <c r="K41" s="103" t="str">
        <f t="shared" si="6"/>
        <v/>
      </c>
      <c r="L41" s="27"/>
      <c r="M41" s="184"/>
      <c r="N41" s="27"/>
      <c r="O41" s="185"/>
      <c r="P41" s="66"/>
      <c r="Q41" s="103" t="str">
        <f t="shared" si="7"/>
        <v/>
      </c>
      <c r="R41" s="27"/>
      <c r="S41" s="201"/>
      <c r="T41" s="27"/>
      <c r="U41" s="202"/>
      <c r="V41" s="66"/>
      <c r="W41" s="103" t="str">
        <f t="shared" si="8"/>
        <v/>
      </c>
      <c r="X41" s="27"/>
      <c r="Y41" s="184"/>
      <c r="Z41" s="27"/>
      <c r="AA41" s="102"/>
      <c r="AB41" s="99" t="s">
        <v>757</v>
      </c>
      <c r="AC41" s="103" t="s">
        <v>720</v>
      </c>
      <c r="AD41" s="27">
        <v>5</v>
      </c>
      <c r="AE41" s="201"/>
      <c r="AF41" s="32">
        <v>9</v>
      </c>
      <c r="AG41" s="210" t="s">
        <v>758</v>
      </c>
      <c r="AH41" s="191"/>
      <c r="AI41" s="103" t="str">
        <f t="shared" si="3"/>
        <v/>
      </c>
      <c r="AJ41" s="32"/>
      <c r="AK41" s="190"/>
      <c r="AL41" s="32"/>
      <c r="AM41" s="197"/>
      <c r="AN41" s="1134"/>
      <c r="AO41" s="1135"/>
      <c r="AP41" s="1135"/>
      <c r="AQ41" s="1135"/>
      <c r="AR41" s="1135"/>
      <c r="AS41" s="1136"/>
      <c r="AT41" s="211"/>
      <c r="AU41" s="980"/>
      <c r="AV41" s="1120"/>
      <c r="AW41" s="1120"/>
      <c r="AX41" s="1120"/>
      <c r="AY41" s="1047"/>
      <c r="AZ41" s="980"/>
      <c r="BA41" s="980"/>
      <c r="BB41" s="1043"/>
      <c r="BC41" s="1075"/>
      <c r="BD41" s="1150"/>
      <c r="BE41" s="1153"/>
    </row>
    <row r="42" spans="1:59" ht="17.100000000000001" customHeight="1" x14ac:dyDescent="0.2">
      <c r="A42" s="48"/>
      <c r="B42" s="1013"/>
      <c r="C42" s="1013"/>
      <c r="D42" s="196"/>
      <c r="E42" s="103" t="str">
        <f t="shared" si="5"/>
        <v/>
      </c>
      <c r="F42" s="32"/>
      <c r="G42" s="190"/>
      <c r="H42" s="32"/>
      <c r="I42" s="210"/>
      <c r="J42" s="108"/>
      <c r="K42" s="103" t="str">
        <f t="shared" si="6"/>
        <v/>
      </c>
      <c r="L42" s="27"/>
      <c r="M42" s="184"/>
      <c r="N42" s="27"/>
      <c r="O42" s="68"/>
      <c r="P42" s="196"/>
      <c r="Q42" s="103" t="str">
        <f t="shared" si="7"/>
        <v/>
      </c>
      <c r="R42" s="27"/>
      <c r="S42" s="201"/>
      <c r="T42" s="27"/>
      <c r="U42" s="202"/>
      <c r="V42" s="66"/>
      <c r="W42" s="103" t="str">
        <f t="shared" si="8"/>
        <v/>
      </c>
      <c r="X42" s="27"/>
      <c r="Y42" s="184"/>
      <c r="Z42" s="27"/>
      <c r="AA42" s="185"/>
      <c r="AB42" s="99"/>
      <c r="AC42" s="103" t="str">
        <f t="shared" si="9"/>
        <v/>
      </c>
      <c r="AD42" s="32"/>
      <c r="AE42" s="214"/>
      <c r="AF42" s="32"/>
      <c r="AG42" s="210"/>
      <c r="AH42" s="191"/>
      <c r="AI42" s="103" t="str">
        <f t="shared" si="3"/>
        <v/>
      </c>
      <c r="AJ42" s="32"/>
      <c r="AK42" s="190"/>
      <c r="AL42" s="32"/>
      <c r="AM42" s="210"/>
      <c r="AN42" s="1134"/>
      <c r="AO42" s="1135"/>
      <c r="AP42" s="1135"/>
      <c r="AQ42" s="1135"/>
      <c r="AR42" s="1135"/>
      <c r="AS42" s="1136"/>
      <c r="AT42" s="211"/>
      <c r="AU42" s="980"/>
      <c r="AV42" s="1120"/>
      <c r="AW42" s="1120"/>
      <c r="AX42" s="1120"/>
      <c r="AY42" s="1047"/>
      <c r="AZ42" s="980"/>
      <c r="BA42" s="980"/>
      <c r="BB42" s="1043"/>
      <c r="BC42" s="1075"/>
      <c r="BD42" s="1150"/>
      <c r="BE42" s="1153"/>
    </row>
    <row r="43" spans="1:59" ht="17.100000000000001" customHeight="1" x14ac:dyDescent="0.2">
      <c r="A43" s="48"/>
      <c r="B43" s="1014"/>
      <c r="C43" s="1014"/>
      <c r="D43" s="113"/>
      <c r="E43" s="88" t="str">
        <f t="shared" si="5"/>
        <v/>
      </c>
      <c r="F43" s="44"/>
      <c r="G43" s="195"/>
      <c r="H43" s="44"/>
      <c r="I43" s="112"/>
      <c r="J43" s="194"/>
      <c r="K43" s="88" t="str">
        <f t="shared" si="6"/>
        <v/>
      </c>
      <c r="L43" s="41"/>
      <c r="M43" s="187"/>
      <c r="N43" s="41"/>
      <c r="O43" s="114"/>
      <c r="P43" s="113"/>
      <c r="Q43" s="88" t="str">
        <f t="shared" si="7"/>
        <v/>
      </c>
      <c r="R43" s="41"/>
      <c r="S43" s="207"/>
      <c r="T43" s="41"/>
      <c r="U43" s="204"/>
      <c r="V43" s="189"/>
      <c r="W43" s="88" t="str">
        <f t="shared" si="8"/>
        <v/>
      </c>
      <c r="X43" s="41"/>
      <c r="Y43" s="187"/>
      <c r="Z43" s="41"/>
      <c r="AA43" s="188"/>
      <c r="AB43" s="111"/>
      <c r="AC43" s="88" t="str">
        <f t="shared" si="9"/>
        <v/>
      </c>
      <c r="AD43" s="44"/>
      <c r="AE43" s="217"/>
      <c r="AF43" s="44"/>
      <c r="AG43" s="216"/>
      <c r="AH43" s="215"/>
      <c r="AI43" s="88" t="str">
        <f t="shared" si="3"/>
        <v/>
      </c>
      <c r="AJ43" s="44"/>
      <c r="AK43" s="195"/>
      <c r="AL43" s="44"/>
      <c r="AM43" s="216"/>
      <c r="AN43" s="1137"/>
      <c r="AO43" s="1138"/>
      <c r="AP43" s="1138"/>
      <c r="AQ43" s="1138"/>
      <c r="AR43" s="1138"/>
      <c r="AS43" s="1139"/>
      <c r="AT43" s="211"/>
      <c r="AU43" s="988"/>
      <c r="AV43" s="1121"/>
      <c r="AW43" s="1121"/>
      <c r="AX43" s="1121"/>
      <c r="AY43" s="1122"/>
      <c r="AZ43" s="988"/>
      <c r="BA43" s="988"/>
      <c r="BB43" s="1073"/>
      <c r="BC43" s="1076"/>
      <c r="BD43" s="1151"/>
      <c r="BE43" s="1154"/>
    </row>
    <row r="44" spans="1:59" ht="18" customHeight="1" x14ac:dyDescent="0.2">
      <c r="AB44" s="4"/>
      <c r="AI44" s="4"/>
      <c r="AM44" s="4"/>
      <c r="AR44" s="4"/>
      <c r="AS44" s="4"/>
      <c r="AT44" s="4"/>
      <c r="AU44" s="709">
        <f>SUM(AU6:AU43)</f>
        <v>88</v>
      </c>
      <c r="AV44" s="966">
        <f>SUM(AV6:AV43)</f>
        <v>42</v>
      </c>
      <c r="AW44" s="966">
        <f>SUM(AW6:AW43)</f>
        <v>42</v>
      </c>
      <c r="AX44" s="709">
        <f>SUM(AX6:AX43)</f>
        <v>4</v>
      </c>
      <c r="AY44" s="966">
        <f>SUM(AY9:AY43)</f>
        <v>473</v>
      </c>
      <c r="AZ44" s="966">
        <f>SUM(AZ9:AZ43)</f>
        <v>473</v>
      </c>
      <c r="BA44" s="709">
        <f>SUM(BA9:BA43)</f>
        <v>0</v>
      </c>
      <c r="BB44" s="4"/>
      <c r="BC44" s="4"/>
      <c r="BD44" s="4"/>
      <c r="BE44" s="4"/>
    </row>
    <row r="45" spans="1:59" ht="13.5" customHeight="1" x14ac:dyDescent="0.2">
      <c r="AI45" s="4"/>
    </row>
    <row r="46" spans="1:59" ht="25.5" customHeight="1" x14ac:dyDescent="0.2">
      <c r="AI46" s="4"/>
    </row>
    <row r="47" spans="1:59" ht="42" customHeight="1" x14ac:dyDescent="0.2">
      <c r="S47" s="225"/>
      <c r="AI47" s="4"/>
      <c r="AZ47" s="1116">
        <f>SUM(N47:N51,H47:H51,AL47:AL51,AF47:AF51,Z47:Z51,T47:T51,AR47:AR51)</f>
        <v>473</v>
      </c>
    </row>
    <row r="48" spans="1:59" ht="30.75" customHeight="1" x14ac:dyDescent="0.2">
      <c r="B48" s="4" t="s">
        <v>95</v>
      </c>
      <c r="D48" s="227"/>
      <c r="F48" s="4">
        <f>SUM(F9:F47)</f>
        <v>48</v>
      </c>
      <c r="H48" s="4">
        <f>SUM(H9:H47)</f>
        <v>113</v>
      </c>
      <c r="I48" s="227">
        <f>F48-H48</f>
        <v>-65</v>
      </c>
      <c r="L48" s="4">
        <f>SUM(L9:L47)</f>
        <v>74</v>
      </c>
      <c r="N48" s="4">
        <f>SUM(N9:N47)</f>
        <v>92</v>
      </c>
      <c r="O48" s="227">
        <f>L48-N48</f>
        <v>-18</v>
      </c>
      <c r="P48" s="227"/>
      <c r="R48" s="4">
        <f>SUM(R9:R47)</f>
        <v>29</v>
      </c>
      <c r="T48" s="4">
        <f>SUM(T9:T47)</f>
        <v>34</v>
      </c>
      <c r="U48" s="227">
        <f>R48-T48</f>
        <v>-5</v>
      </c>
      <c r="V48" s="227"/>
      <c r="X48" s="4">
        <f>SUM(X9:X47)</f>
        <v>58</v>
      </c>
      <c r="Z48" s="4">
        <f>SUM(Z9:Z47)</f>
        <v>49</v>
      </c>
      <c r="AA48" s="227">
        <f>X48-Z48</f>
        <v>9</v>
      </c>
      <c r="AB48" s="227"/>
      <c r="AD48" s="4">
        <f>SUM(AD9:AD47)</f>
        <v>120</v>
      </c>
      <c r="AF48" s="4">
        <f>SUM(AF9:AF47)</f>
        <v>65</v>
      </c>
      <c r="AG48" s="227">
        <f>AD48-AF48</f>
        <v>55</v>
      </c>
      <c r="AH48" s="227"/>
      <c r="AJ48" s="4">
        <f>SUM(AJ9:AJ47)</f>
        <v>70</v>
      </c>
      <c r="AL48" s="4">
        <f>SUM(AL9:AL47)</f>
        <v>82</v>
      </c>
      <c r="AM48" s="227">
        <f>AJ48-AL48</f>
        <v>-12</v>
      </c>
      <c r="AN48" s="227"/>
      <c r="AP48" s="4">
        <f>SUM(AP9:AP47)</f>
        <v>74</v>
      </c>
      <c r="AR48" s="967">
        <f>SUM(AR9:AR47)</f>
        <v>38</v>
      </c>
      <c r="AS48" s="227">
        <f>AP48-AR48</f>
        <v>36</v>
      </c>
      <c r="AT48" s="227"/>
      <c r="AU48">
        <f t="shared" ref="AU48:BA48" si="10">SUM(AU9:AU43)</f>
        <v>88</v>
      </c>
      <c r="AV48">
        <f t="shared" si="10"/>
        <v>42</v>
      </c>
      <c r="AW48">
        <f t="shared" si="10"/>
        <v>42</v>
      </c>
      <c r="AX48">
        <f t="shared" si="10"/>
        <v>4</v>
      </c>
      <c r="AY48" s="229">
        <f t="shared" si="10"/>
        <v>473</v>
      </c>
      <c r="AZ48" s="1117"/>
      <c r="BA48">
        <f t="shared" si="10"/>
        <v>0</v>
      </c>
    </row>
    <row r="49" spans="2:57" x14ac:dyDescent="0.2">
      <c r="AZ49" s="1117"/>
    </row>
    <row r="50" spans="2:57" ht="15.75" customHeight="1" x14ac:dyDescent="0.2">
      <c r="B50" s="1"/>
      <c r="C50" s="1"/>
      <c r="D50" s="1"/>
      <c r="E50" s="1"/>
      <c r="F50" s="1"/>
      <c r="G50" s="1"/>
      <c r="H50" s="1"/>
      <c r="I50" s="1"/>
      <c r="J50" s="1"/>
      <c r="K50" s="1"/>
      <c r="L50" s="3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2"/>
      <c r="AC50" s="1"/>
      <c r="AD50" s="1"/>
      <c r="AE50" s="1"/>
      <c r="AF50" s="1"/>
      <c r="AG50" s="1"/>
      <c r="AH50" s="1"/>
      <c r="AI50" s="707"/>
      <c r="AJ50" s="1"/>
      <c r="AK50" s="1"/>
      <c r="AL50" s="1"/>
      <c r="AM50" s="12"/>
      <c r="AN50" s="1"/>
      <c r="AO50" s="1"/>
      <c r="AP50" s="1"/>
      <c r="AQ50" s="1"/>
      <c r="AR50" s="12"/>
      <c r="AS50" s="12"/>
      <c r="AT50" s="12"/>
      <c r="AU50" s="12"/>
      <c r="AV50" s="12"/>
      <c r="AW50" s="12"/>
      <c r="AX50" s="12"/>
      <c r="AY50" s="12"/>
      <c r="AZ50" s="1117"/>
      <c r="BA50" s="12"/>
      <c r="BB50" s="12"/>
      <c r="BC50" s="12"/>
      <c r="BD50" s="12"/>
      <c r="BE50" s="12"/>
    </row>
    <row r="51" spans="2:57" ht="6.75" customHeight="1" x14ac:dyDescent="0.2">
      <c r="AZ51" s="1118"/>
    </row>
  </sheetData>
  <sheetProtection formatCells="0" formatColumns="0" formatRows="0" insertColumns="0" insertRows="0" deleteColumns="0" deleteRows="0"/>
  <mergeCells count="119">
    <mergeCell ref="BE39:BE43"/>
    <mergeCell ref="AZ29:AZ33"/>
    <mergeCell ref="AZ39:AZ43"/>
    <mergeCell ref="BD39:BD43"/>
    <mergeCell ref="BE24:BE28"/>
    <mergeCell ref="AN39:AS43"/>
    <mergeCell ref="C34:C38"/>
    <mergeCell ref="BB39:BB43"/>
    <mergeCell ref="AW29:AW33"/>
    <mergeCell ref="C24:C28"/>
    <mergeCell ref="AV39:AV43"/>
    <mergeCell ref="AV24:AV28"/>
    <mergeCell ref="AW39:AW43"/>
    <mergeCell ref="AX24:AX28"/>
    <mergeCell ref="BA34:BA38"/>
    <mergeCell ref="AX39:AX43"/>
    <mergeCell ref="AY34:AY38"/>
    <mergeCell ref="AY29:AY33"/>
    <mergeCell ref="AY24:AY28"/>
    <mergeCell ref="AW24:AW28"/>
    <mergeCell ref="BD24:BD28"/>
    <mergeCell ref="BD29:BD33"/>
    <mergeCell ref="BE34:BE38"/>
    <mergeCell ref="AZ34:AZ38"/>
    <mergeCell ref="BC39:BC43"/>
    <mergeCell ref="BC34:BC38"/>
    <mergeCell ref="BA29:BA33"/>
    <mergeCell ref="BA24:BA28"/>
    <mergeCell ref="BC24:BC28"/>
    <mergeCell ref="BB24:BB28"/>
    <mergeCell ref="BA39:BA43"/>
    <mergeCell ref="AZ24:AZ28"/>
    <mergeCell ref="C29:C33"/>
    <mergeCell ref="AX29:AX33"/>
    <mergeCell ref="AH34:AM38"/>
    <mergeCell ref="AB29:AG33"/>
    <mergeCell ref="AV29:AV33"/>
    <mergeCell ref="V24:AA28"/>
    <mergeCell ref="AU24:AU28"/>
    <mergeCell ref="AU34:AU38"/>
    <mergeCell ref="AX19:AX23"/>
    <mergeCell ref="B34:B38"/>
    <mergeCell ref="AU29:AU33"/>
    <mergeCell ref="C39:C43"/>
    <mergeCell ref="AU39:AU43"/>
    <mergeCell ref="B39:B43"/>
    <mergeCell ref="B24:B28"/>
    <mergeCell ref="B29:B33"/>
    <mergeCell ref="AY39:AY43"/>
    <mergeCell ref="BA19:BA23"/>
    <mergeCell ref="BB34:BB38"/>
    <mergeCell ref="BE7:BE8"/>
    <mergeCell ref="BB14:BB18"/>
    <mergeCell ref="BD34:BD38"/>
    <mergeCell ref="BC7:BC8"/>
    <mergeCell ref="BD19:BD23"/>
    <mergeCell ref="BB9:BB13"/>
    <mergeCell ref="BC9:BC13"/>
    <mergeCell ref="BC19:BC23"/>
    <mergeCell ref="BB19:BB23"/>
    <mergeCell ref="BB29:BB33"/>
    <mergeCell ref="BC29:BC33"/>
    <mergeCell ref="BE29:BE33"/>
    <mergeCell ref="BE19:BE23"/>
    <mergeCell ref="BD7:BD8"/>
    <mergeCell ref="BB7:BB8"/>
    <mergeCell ref="BD14:BD18"/>
    <mergeCell ref="BE9:BE13"/>
    <mergeCell ref="BE14:BE18"/>
    <mergeCell ref="BD9:BD13"/>
    <mergeCell ref="BC14:BC18"/>
    <mergeCell ref="B7:B8"/>
    <mergeCell ref="C7:C8"/>
    <mergeCell ref="AH7:AM7"/>
    <mergeCell ref="D7:I7"/>
    <mergeCell ref="J7:O7"/>
    <mergeCell ref="V7:AA7"/>
    <mergeCell ref="B9:B13"/>
    <mergeCell ref="AV19:AV23"/>
    <mergeCell ref="B19:B23"/>
    <mergeCell ref="B14:B18"/>
    <mergeCell ref="C14:C18"/>
    <mergeCell ref="J14:O18"/>
    <mergeCell ref="P19:U23"/>
    <mergeCell ref="AB7:AG7"/>
    <mergeCell ref="AU7:AU8"/>
    <mergeCell ref="AV7:AV8"/>
    <mergeCell ref="P7:U7"/>
    <mergeCell ref="AU9:AU13"/>
    <mergeCell ref="C9:C13"/>
    <mergeCell ref="D9:I13"/>
    <mergeCell ref="AV9:AV13"/>
    <mergeCell ref="AV14:AV18"/>
    <mergeCell ref="C19:C23"/>
    <mergeCell ref="AU14:AU18"/>
    <mergeCell ref="AZ47:AZ51"/>
    <mergeCell ref="AX34:AX38"/>
    <mergeCell ref="AX14:AX18"/>
    <mergeCell ref="AY14:AY18"/>
    <mergeCell ref="AV34:AV38"/>
    <mergeCell ref="AN7:AS7"/>
    <mergeCell ref="BA7:BA8"/>
    <mergeCell ref="AW7:AW8"/>
    <mergeCell ref="AX7:AX8"/>
    <mergeCell ref="BA9:BA13"/>
    <mergeCell ref="AW9:AW13"/>
    <mergeCell ref="AZ9:AZ13"/>
    <mergeCell ref="AZ7:AZ8"/>
    <mergeCell ref="AY7:AY8"/>
    <mergeCell ref="AW34:AW38"/>
    <mergeCell ref="BA14:BA18"/>
    <mergeCell ref="AZ14:AZ18"/>
    <mergeCell ref="AX9:AX13"/>
    <mergeCell ref="AW14:AW18"/>
    <mergeCell ref="AZ19:AZ23"/>
    <mergeCell ref="AW19:AW23"/>
    <mergeCell ref="AU19:AU23"/>
    <mergeCell ref="AY9:AY13"/>
    <mergeCell ref="AY19:AY23"/>
  </mergeCells>
  <phoneticPr fontId="19"/>
  <printOptions horizontalCentered="1" verticalCentered="1"/>
  <pageMargins left="0" right="0" top="0" bottom="0" header="0" footer="0"/>
  <pageSetup paperSize="9" scale="70" pageOrder="overThenDown" orientation="landscape" blackAndWhite="1" horizontalDpi="4294967293" r:id="rId1"/>
  <headerFooter alignWithMargins="0">
    <oddFooter xml:space="preserve">&amp;C&amp;"ＭＳ 明朝,標準"&amp;16 </oddFooter>
  </headerFooter>
  <rowBreaks count="1" manualBreakCount="1">
    <brk id="50" min="1" max="71" man="1"/>
  </row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tabColor indexed="41"/>
  </sheetPr>
  <dimension ref="A1:BC63"/>
  <sheetViews>
    <sheetView showZeros="0" view="pageBreakPreview" topLeftCell="G19" zoomScale="96" zoomScaleNormal="100" zoomScaleSheetLayoutView="96" workbookViewId="0">
      <selection activeCell="AC21" sqref="AC21"/>
    </sheetView>
  </sheetViews>
  <sheetFormatPr defaultRowHeight="13.2" x14ac:dyDescent="0.2"/>
  <cols>
    <col min="1" max="1" width="1.6640625" customWidth="1"/>
    <col min="2" max="2" width="2.88671875" hidden="1" customWidth="1"/>
    <col min="3" max="3" width="7.77734375" customWidth="1"/>
    <col min="4" max="4" width="5.21875" customWidth="1"/>
    <col min="5" max="5" width="4.6640625" customWidth="1"/>
    <col min="6" max="6" width="4.44140625" customWidth="1"/>
    <col min="7" max="10" width="4.77734375" customWidth="1"/>
    <col min="11" max="11" width="7" customWidth="1"/>
    <col min="12" max="12" width="1.109375" customWidth="1"/>
    <col min="13" max="13" width="3.109375" hidden="1" customWidth="1"/>
    <col min="14" max="14" width="8.88671875" customWidth="1"/>
    <col min="15" max="15" width="5.21875" customWidth="1"/>
    <col min="16" max="16" width="4.33203125" customWidth="1"/>
    <col min="17" max="21" width="4.77734375" customWidth="1"/>
    <col min="22" max="22" width="5.77734375" customWidth="1"/>
    <col min="23" max="23" width="1" customWidth="1"/>
    <col min="24" max="24" width="4.33203125" hidden="1" customWidth="1"/>
    <col min="25" max="25" width="10.44140625" customWidth="1"/>
    <col min="26" max="26" width="5.21875" customWidth="1"/>
    <col min="27" max="27" width="4.6640625" customWidth="1"/>
    <col min="28" max="29" width="5.6640625" customWidth="1"/>
    <col min="30" max="30" width="6" customWidth="1"/>
    <col min="31" max="31" width="5.21875" customWidth="1"/>
    <col min="32" max="32" width="5" customWidth="1"/>
    <col min="33" max="33" width="1" customWidth="1"/>
    <col min="34" max="34" width="4.109375" hidden="1" customWidth="1"/>
    <col min="35" max="35" width="10.21875" customWidth="1"/>
    <col min="36" max="36" width="5.33203125" customWidth="1"/>
    <col min="37" max="37" width="4.88671875" customWidth="1"/>
    <col min="38" max="41" width="5.6640625" customWidth="1"/>
    <col min="42" max="42" width="5.33203125" customWidth="1"/>
    <col min="43" max="43" width="1.109375" customWidth="1"/>
    <col min="45" max="45" width="4.6640625" customWidth="1"/>
    <col min="46" max="49" width="6.6640625" customWidth="1"/>
    <col min="50" max="50" width="3" customWidth="1"/>
    <col min="51" max="51" width="0.21875" customWidth="1"/>
    <col min="52" max="52" width="4" customWidth="1"/>
  </cols>
  <sheetData>
    <row r="1" spans="1:55" ht="4.5" customHeight="1" x14ac:dyDescent="0.2"/>
    <row r="2" spans="1:55" ht="30" x14ac:dyDescent="0.2">
      <c r="E2" s="18"/>
      <c r="H2" s="18"/>
      <c r="I2" s="18"/>
      <c r="AB2" s="18"/>
      <c r="AC2" s="282"/>
      <c r="AD2" s="18"/>
      <c r="AE2" s="18"/>
      <c r="AF2" s="18"/>
      <c r="AG2" s="18"/>
      <c r="AH2" s="18"/>
      <c r="AJ2" s="18"/>
      <c r="AK2" s="18"/>
      <c r="AL2" s="18"/>
      <c r="AM2" s="18"/>
      <c r="AO2" s="18"/>
      <c r="AP2" s="18"/>
      <c r="AT2" s="905"/>
    </row>
    <row r="3" spans="1:55" ht="19.5" customHeight="1" x14ac:dyDescent="0.2">
      <c r="D3" s="18"/>
      <c r="E3" s="18"/>
      <c r="H3" s="18"/>
      <c r="AI3" s="18"/>
      <c r="AK3" s="18"/>
      <c r="AL3" s="18"/>
      <c r="AR3" s="1162"/>
      <c r="AS3" s="1162"/>
      <c r="AT3" s="1162"/>
      <c r="AU3" s="1162"/>
      <c r="AV3" s="1162"/>
      <c r="AW3" s="1162"/>
      <c r="AX3" s="1162"/>
      <c r="AY3" s="1162"/>
      <c r="AZ3" s="1162"/>
      <c r="BA3" s="1162"/>
    </row>
    <row r="4" spans="1:55" ht="19.5" customHeight="1" x14ac:dyDescent="0.2">
      <c r="D4" s="18"/>
      <c r="E4" s="18"/>
      <c r="J4" s="18"/>
      <c r="AI4" s="18"/>
      <c r="AL4" s="18"/>
    </row>
    <row r="5" spans="1:55" ht="40.5" customHeight="1" x14ac:dyDescent="0.2"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I5" s="283" t="s">
        <v>3</v>
      </c>
      <c r="AJ5" s="18"/>
      <c r="AK5" s="18"/>
      <c r="AL5" s="18"/>
      <c r="AM5" s="18"/>
      <c r="AN5" s="18"/>
      <c r="AO5" s="18"/>
      <c r="AU5" s="937"/>
      <c r="AV5" s="937"/>
      <c r="AW5" s="937"/>
      <c r="AX5" s="937"/>
      <c r="AY5" s="937"/>
      <c r="AZ5" s="937"/>
      <c r="BA5" s="937"/>
      <c r="BB5" s="937"/>
      <c r="BC5" s="937"/>
    </row>
    <row r="6" spans="1:55" ht="30.75" customHeight="1" x14ac:dyDescent="0.2">
      <c r="A6" s="18"/>
      <c r="D6" s="18"/>
      <c r="E6" s="18"/>
      <c r="F6" s="18"/>
      <c r="G6" s="18"/>
      <c r="H6" s="18"/>
      <c r="Q6" s="826"/>
      <c r="R6" s="18"/>
      <c r="S6" s="18"/>
      <c r="T6" s="827" t="s">
        <v>484</v>
      </c>
      <c r="U6" s="18"/>
      <c r="V6" s="18"/>
      <c r="W6" s="18"/>
      <c r="X6" s="18"/>
      <c r="Z6" s="18"/>
      <c r="AA6" s="18"/>
      <c r="AB6" s="18"/>
      <c r="AL6" s="825"/>
      <c r="AM6" s="825"/>
      <c r="AN6" s="18"/>
      <c r="AO6" s="18"/>
      <c r="AP6" s="285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</row>
    <row r="7" spans="1:55" ht="30.75" customHeight="1" thickBot="1" x14ac:dyDescent="0.25">
      <c r="A7" s="18"/>
      <c r="D7" s="284"/>
      <c r="E7" s="284"/>
      <c r="F7" s="284"/>
      <c r="G7" s="284"/>
      <c r="H7" s="284"/>
      <c r="I7" s="830"/>
      <c r="J7" s="830"/>
      <c r="K7" s="830"/>
      <c r="L7" s="830"/>
      <c r="M7" s="830"/>
      <c r="N7" s="830"/>
      <c r="O7" s="830"/>
      <c r="P7" s="830"/>
      <c r="Q7" s="828"/>
      <c r="R7" s="284"/>
      <c r="S7" s="284"/>
      <c r="T7" s="829"/>
      <c r="U7" s="284"/>
      <c r="V7" s="284"/>
      <c r="W7" s="284"/>
      <c r="X7" s="284"/>
      <c r="Y7" s="284"/>
      <c r="Z7" s="284"/>
      <c r="AA7" s="284"/>
      <c r="AB7" s="284"/>
      <c r="AC7" s="821"/>
      <c r="AE7" s="284"/>
      <c r="AF7" s="835" t="s">
        <v>690</v>
      </c>
      <c r="AG7" s="821"/>
      <c r="AH7" s="821"/>
      <c r="AI7" s="821"/>
      <c r="AJ7" s="821"/>
      <c r="AK7" s="821"/>
      <c r="AL7" s="815"/>
      <c r="AM7" s="815"/>
      <c r="AN7" s="284"/>
      <c r="AO7" s="284"/>
      <c r="AP7" s="285"/>
      <c r="AQ7" s="18"/>
      <c r="AR7" s="18"/>
      <c r="AS7" s="18"/>
      <c r="AT7" s="18"/>
      <c r="AU7" s="18"/>
      <c r="AV7" s="18"/>
      <c r="AW7" s="18"/>
      <c r="AX7" s="18"/>
      <c r="AY7" s="18"/>
      <c r="AZ7" s="18"/>
    </row>
    <row r="8" spans="1:55" ht="33.75" customHeight="1" x14ac:dyDescent="0.2">
      <c r="A8" s="18"/>
      <c r="B8" s="286"/>
      <c r="C8" s="1163" t="s">
        <v>128</v>
      </c>
      <c r="D8" s="1164"/>
      <c r="E8" s="1164"/>
      <c r="F8" s="1164"/>
      <c r="G8" s="1164"/>
      <c r="H8" s="905"/>
      <c r="I8" s="311" t="s">
        <v>698</v>
      </c>
      <c r="K8" s="557"/>
      <c r="M8" s="286"/>
      <c r="N8" s="824" t="s">
        <v>129</v>
      </c>
      <c r="O8" s="288"/>
      <c r="P8" s="288"/>
      <c r="Q8" s="289"/>
      <c r="R8" s="289"/>
      <c r="T8" s="287" t="s">
        <v>130</v>
      </c>
      <c r="V8" s="822"/>
      <c r="W8" s="831"/>
      <c r="X8" s="286"/>
      <c r="Y8" s="1165" t="s">
        <v>128</v>
      </c>
      <c r="Z8" s="1165"/>
      <c r="AA8" s="1165"/>
      <c r="AB8" s="1165"/>
      <c r="AD8" s="834" t="s">
        <v>131</v>
      </c>
      <c r="AE8" s="284"/>
      <c r="AF8" s="557"/>
      <c r="AG8" s="823"/>
      <c r="AH8" s="286"/>
      <c r="AI8" s="824" t="s">
        <v>129</v>
      </c>
      <c r="AL8" s="284"/>
      <c r="AM8" s="287" t="s">
        <v>132</v>
      </c>
      <c r="AO8" s="290"/>
      <c r="AP8" s="545"/>
      <c r="AQ8" s="18"/>
      <c r="AR8" s="292" t="s">
        <v>127</v>
      </c>
      <c r="AS8" s="18"/>
      <c r="AT8" s="18"/>
      <c r="AU8" s="291"/>
      <c r="AV8" s="18"/>
      <c r="AW8" s="18"/>
      <c r="AX8" s="18"/>
      <c r="AY8" s="18"/>
      <c r="AZ8" s="18"/>
      <c r="BA8" s="938"/>
    </row>
    <row r="9" spans="1:55" ht="30.75" customHeight="1" x14ac:dyDescent="0.2">
      <c r="A9" s="18"/>
      <c r="B9" s="286"/>
      <c r="C9" s="293" t="s">
        <v>133</v>
      </c>
      <c r="D9" s="294" t="s">
        <v>134</v>
      </c>
      <c r="E9" s="295" t="s">
        <v>135</v>
      </c>
      <c r="F9" s="296" t="s">
        <v>136</v>
      </c>
      <c r="G9" s="296" t="s">
        <v>137</v>
      </c>
      <c r="H9" s="296" t="s">
        <v>138</v>
      </c>
      <c r="I9" s="296" t="s">
        <v>139</v>
      </c>
      <c r="J9" s="297" t="s">
        <v>140</v>
      </c>
      <c r="K9" s="680" t="s">
        <v>141</v>
      </c>
      <c r="L9" s="298"/>
      <c r="M9" s="286"/>
      <c r="N9" s="293" t="s">
        <v>133</v>
      </c>
      <c r="O9" s="294" t="s">
        <v>142</v>
      </c>
      <c r="P9" s="295" t="s">
        <v>135</v>
      </c>
      <c r="Q9" s="296" t="s">
        <v>136</v>
      </c>
      <c r="R9" s="296" t="s">
        <v>137</v>
      </c>
      <c r="S9" s="296" t="s">
        <v>138</v>
      </c>
      <c r="T9" s="296" t="s">
        <v>139</v>
      </c>
      <c r="U9" s="297" t="s">
        <v>140</v>
      </c>
      <c r="V9" s="935" t="s">
        <v>141</v>
      </c>
      <c r="W9" s="832"/>
      <c r="X9" s="286"/>
      <c r="Y9" s="570" t="s">
        <v>133</v>
      </c>
      <c r="Z9" s="294" t="s">
        <v>142</v>
      </c>
      <c r="AA9" s="295" t="s">
        <v>135</v>
      </c>
      <c r="AB9" s="295" t="s">
        <v>143</v>
      </c>
      <c r="AC9" s="295" t="s">
        <v>144</v>
      </c>
      <c r="AD9" s="295" t="s">
        <v>145</v>
      </c>
      <c r="AE9" s="295" t="s">
        <v>146</v>
      </c>
      <c r="AF9" s="565" t="s">
        <v>492</v>
      </c>
      <c r="AG9" s="312"/>
      <c r="AI9" s="293" t="s">
        <v>133</v>
      </c>
      <c r="AJ9" s="548" t="s">
        <v>491</v>
      </c>
      <c r="AK9" s="295" t="s">
        <v>135</v>
      </c>
      <c r="AL9" s="295" t="s">
        <v>143</v>
      </c>
      <c r="AM9" s="295" t="s">
        <v>144</v>
      </c>
      <c r="AN9" s="295" t="s">
        <v>145</v>
      </c>
      <c r="AO9" s="295" t="s">
        <v>146</v>
      </c>
      <c r="AP9" s="566" t="s">
        <v>492</v>
      </c>
      <c r="AQ9" s="18"/>
      <c r="AR9" s="18"/>
      <c r="AS9" s="18"/>
      <c r="AT9" s="18"/>
      <c r="AU9" s="18"/>
      <c r="AV9" s="18"/>
      <c r="AW9" s="18"/>
      <c r="AX9" s="18"/>
      <c r="AY9" s="18"/>
      <c r="AZ9" s="18"/>
    </row>
    <row r="10" spans="1:55" ht="21.75" customHeight="1" x14ac:dyDescent="0.2">
      <c r="A10" s="18"/>
      <c r="B10" s="300">
        <v>10</v>
      </c>
      <c r="C10" s="946" t="str">
        <f>IF(B10="","",VLOOKUP(B10,'⑥シニア (投手)'!$A$7:$K$106,2,0))</f>
        <v>雪野</v>
      </c>
      <c r="D10" s="947" t="str">
        <f>IF(B10="","",VLOOKUP(B10,'⑥シニア (投手)'!$A$7:$K$106,3,0))</f>
        <v>(白)</v>
      </c>
      <c r="E10" s="948">
        <f>IF(B10="","",VLOOKUP(B10,'⑥シニア (投手)'!$A$7:$K$106,4,0))</f>
        <v>67</v>
      </c>
      <c r="F10" s="948">
        <f>IF(B10="","",VLOOKUP(B10,'⑥シニア (投手)'!$A$7:$K$106,6,0))</f>
        <v>11</v>
      </c>
      <c r="G10" s="948">
        <f>IF(B10="","",VLOOKUP(B10,'⑥シニア (投手)'!$A$7:$K$106,7,0))</f>
        <v>9</v>
      </c>
      <c r="H10" s="948">
        <f>IF(B10="","",VLOOKUP(B10,'⑥シニア (投手)'!$A$7:$K$106,8,0))</f>
        <v>0</v>
      </c>
      <c r="I10" s="948">
        <f>IF(B10="","",VLOOKUP(B10,'⑥シニア (投手)'!$A$7:$K$106,9,0))</f>
        <v>9</v>
      </c>
      <c r="J10" s="949">
        <f>IF(B10="","",VLOOKUP(B10,'⑥シニア (投手)'!$A$7:$K$106,10,0))</f>
        <v>1</v>
      </c>
      <c r="K10" s="950">
        <f>IF(B10="","",VLOOKUP(B10,'⑥シニア (投手)'!$A$7:$K$106,11,0))</f>
        <v>0.9</v>
      </c>
      <c r="L10" s="587"/>
      <c r="M10" s="291">
        <v>8</v>
      </c>
      <c r="N10" s="547" t="str">
        <f>IF(M10="","",VLOOKUP(M10,'⑧古希 (投手)'!$A$9:$K$53,2,0))</f>
        <v>竹山</v>
      </c>
      <c r="O10" s="705" t="str">
        <f>IF(M10="","",VLOOKUP(M10,'⑧古希 (投手)'!$A$9:$K$53,3,0))</f>
        <v>（エ）</v>
      </c>
      <c r="P10" s="812">
        <f>IF(M10="","",VLOOKUP(M10,'⑧古希 (投手)'!$A$9:$K$53,4,0))</f>
        <v>80</v>
      </c>
      <c r="Q10" s="812">
        <f>IF(M10="","",VLOOKUP(M10,'⑧古希 (投手)'!$A$9:$K$453,6,0))</f>
        <v>6</v>
      </c>
      <c r="R10" s="812">
        <f>IF(M10="","",VLOOKUP(M10,'⑧古希 (投手)'!$A$9:$K$53,7,0))</f>
        <v>5</v>
      </c>
      <c r="S10" s="812">
        <f>IF(M10="","",VLOOKUP(M10,'⑧古希 (投手)'!$A$9:$K$53,8,0))</f>
        <v>0</v>
      </c>
      <c r="T10" s="812">
        <f>IF(M10="","",VLOOKUP(M10,'⑧古希 (投手)'!$A$9:$K$53,9,0))</f>
        <v>4</v>
      </c>
      <c r="U10" s="812">
        <f>IF(M10="","",VLOOKUP(M10,'⑧古希 (投手)'!$A$9:$K$53,10,0))</f>
        <v>1</v>
      </c>
      <c r="V10" s="674">
        <f>IF(M10="","",VLOOKUP(M10,'⑧古希 (投手)'!$A$9:$K$53,11,0))</f>
        <v>0.8</v>
      </c>
      <c r="W10" s="833"/>
      <c r="X10" s="300">
        <v>4</v>
      </c>
      <c r="Y10" s="550" t="str">
        <f>IF(X10="","",VLOOKUP(X10,'⑨シニア(長打)'!$A$9:$J$140,2,0))</f>
        <v>小林</v>
      </c>
      <c r="Z10" s="705" t="str">
        <f>IF(X10="","",VLOOKUP(X10,'⑨シニア(長打)'!$A$9:$J$140,3,0))</f>
        <v>（フ）</v>
      </c>
      <c r="AA10" s="551">
        <f>IF(X10="","",VLOOKUP(X10,'⑨シニア(長打)'!$A$9:$J$140,4,0))</f>
        <v>61</v>
      </c>
      <c r="AB10" s="551">
        <f>IF(X10="","",VLOOKUP(X10,'⑨シニア(長打)'!$A$9:$J$140,6,0))</f>
        <v>5</v>
      </c>
      <c r="AC10" s="551">
        <f>IF(X10="","",VLOOKUP(X10,'⑨シニア(長打)'!$A$9:$J$140,7,0))</f>
        <v>1</v>
      </c>
      <c r="AD10" s="551">
        <f>IF(X10="","",VLOOKUP(X10,'⑨シニア(長打)'!$A$9:$J$140,8,0))</f>
        <v>1</v>
      </c>
      <c r="AE10" s="551">
        <f>IF(X10="","",VLOOKUP(X10,'⑨シニア(長打)'!$A$9:$J$140,9,0))</f>
        <v>7</v>
      </c>
      <c r="AF10" s="568">
        <f>IF(X10="","",VLOOKUP(X10,'⑨シニア(長打)'!$A$9:$J$140,10,0))</f>
        <v>18</v>
      </c>
      <c r="AG10" s="628"/>
      <c r="AH10" s="555">
        <v>21</v>
      </c>
      <c r="AI10" s="547" t="str">
        <f>IF(AH10="","",VLOOKUP(AH10,'⑪古希(長打） '!$A$7:$J$66,2,0))</f>
        <v>葛谷</v>
      </c>
      <c r="AJ10" s="705" t="str">
        <f>IF(AH10="","",VLOOKUP(AH10,'⑪古希(長打） '!$A$7:$J$66,3,0))</f>
        <v>（エ）</v>
      </c>
      <c r="AK10" s="551">
        <f>IF(AH10="","",VLOOKUP(AH10,'⑪古希(長打） '!$A$9:$J$66,4,0))</f>
        <v>70</v>
      </c>
      <c r="AL10" s="551">
        <f>IF(AH10="","",VLOOKUP(AH10,'⑪古希(長打） '!$A$9:$J$66,6,0))</f>
        <v>5</v>
      </c>
      <c r="AM10" s="551">
        <f>IF(AH10="","",VLOOKUP(AH10,'⑪古希(長打） '!$A$9:$J$66,7,0))</f>
        <v>0</v>
      </c>
      <c r="AN10" s="551">
        <f>IF(AH10="","",VLOOKUP(AH10,'⑪古希(長打） '!$A$9:$J$66,8,0))</f>
        <v>1</v>
      </c>
      <c r="AO10" s="551">
        <f>IF(AH10="","",VLOOKUP(AH10,'⑪古希(長打） '!$A$9:$J$66,9,0))</f>
        <v>6</v>
      </c>
      <c r="AP10" s="552">
        <f>IF(AH10="","",VLOOKUP(AH10,'⑪古希(長打） '!$A$9:$J$66,10,0))</f>
        <v>16</v>
      </c>
      <c r="AQ10" s="18"/>
      <c r="AR10" s="18"/>
      <c r="AS10" s="18"/>
      <c r="AT10" s="18"/>
      <c r="AU10" s="18"/>
      <c r="AV10" s="18"/>
      <c r="AW10" s="18"/>
      <c r="AX10" s="18"/>
      <c r="AY10" s="18"/>
      <c r="AZ10" s="18"/>
    </row>
    <row r="11" spans="1:55" ht="22.5" customHeight="1" x14ac:dyDescent="0.2">
      <c r="A11" s="18"/>
      <c r="B11" s="300">
        <v>6</v>
      </c>
      <c r="C11" s="546" t="str">
        <f>IF(B11="","",VLOOKUP(B11,'⑥シニア (投手)'!$A$7:$K$106,2,0))</f>
        <v>黄原</v>
      </c>
      <c r="D11" s="558" t="str">
        <f>IF(B11="","",VLOOKUP(B11,'⑥シニア (投手)'!$A$7:$K$106,3,0))</f>
        <v>(フ)</v>
      </c>
      <c r="E11" s="816">
        <f>IF(B11="","",VLOOKUP(B11,'⑥シニア (投手)'!$A$7:$K$106,4,0))</f>
        <v>62</v>
      </c>
      <c r="F11" s="816">
        <f>IF(B11="","",VLOOKUP(B11,'⑥シニア (投手)'!$A$7:$K$106,6,0))</f>
        <v>5</v>
      </c>
      <c r="G11" s="816">
        <f>IF(B11="","",VLOOKUP(B11,'⑥シニア (投手)'!$A$7:$K$106,7,0))</f>
        <v>2</v>
      </c>
      <c r="H11" s="816">
        <f>IF(B11="","",VLOOKUP(B11,'⑥シニア (投手)'!$A$7:$K$106,8,0))</f>
        <v>2</v>
      </c>
      <c r="I11" s="816">
        <f>IF(B11="","",VLOOKUP(B11,'⑥シニア (投手)'!$A$7:$K$106,9,0))</f>
        <v>4</v>
      </c>
      <c r="J11" s="560">
        <f>IF(B11="","",VLOOKUP(B11,'⑥シニア (投手)'!$A$7:$K$106,10,0))</f>
        <v>0</v>
      </c>
      <c r="K11" s="817">
        <f>IF(B11="","",VLOOKUP(B11,'⑥シニア (投手)'!$A$7:$K$106,11,0))</f>
        <v>1</v>
      </c>
      <c r="L11" s="587"/>
      <c r="M11" s="291">
        <v>9</v>
      </c>
      <c r="N11" s="546" t="str">
        <f>IF(M11="","",VLOOKUP(M11,'⑧古希 (投手)'!$A$9:$K$53,2,0))</f>
        <v>村瀬</v>
      </c>
      <c r="O11" s="706" t="str">
        <f>IF(M11="","",VLOOKUP(M11,'⑧古希 (投手)'!$A$9:$K$53,3,0))</f>
        <v>（エ）</v>
      </c>
      <c r="P11" s="558">
        <f>IF(M11="","",VLOOKUP(M11,'⑧古希 (投手)'!$A$9:$K$53,4,0))</f>
        <v>79</v>
      </c>
      <c r="Q11" s="558">
        <f>IF(M11="","",VLOOKUP(M11,'⑧古希 (投手)'!$A$9:$K$453,6,0))</f>
        <v>4</v>
      </c>
      <c r="R11" s="558">
        <f>IF(M11="","",VLOOKUP(M11,'⑧古希 (投手)'!$A$9:$K$53,7,0))</f>
        <v>3</v>
      </c>
      <c r="S11" s="558">
        <f>IF(M11="","",VLOOKUP(M11,'⑧古希 (投手)'!$A$9:$K$53,8,0))</f>
        <v>0</v>
      </c>
      <c r="T11" s="558">
        <f>IF(M11="","",VLOOKUP(M11,'⑧古希 (投手)'!$A$9:$K$53,9,0))</f>
        <v>3</v>
      </c>
      <c r="U11" s="558">
        <f>IF(M11="","",VLOOKUP(M11,'⑧古希 (投手)'!$A$9:$K$53,10,0))</f>
        <v>1</v>
      </c>
      <c r="V11" s="675">
        <f>IF(M11="","",VLOOKUP(M11,'⑧古希 (投手)'!$A$9:$K$53,11,0))</f>
        <v>0.75</v>
      </c>
      <c r="W11" s="833"/>
      <c r="X11" s="300">
        <v>33</v>
      </c>
      <c r="Y11" s="550" t="str">
        <f>IF(X11="","",VLOOKUP(X11,'⑨シニア(長打)'!$A$9:$J$140,2,0))</f>
        <v>清水</v>
      </c>
      <c r="Z11" s="706" t="str">
        <f>IF(X11="","",VLOOKUP(X11,'⑨シニア(長打)'!$A$9:$J$140,3,0))</f>
        <v>（高）</v>
      </c>
      <c r="AA11" s="553">
        <f>IF(X11="","",VLOOKUP(X11,'⑨シニア(長打)'!$A$9:$J$140,4,0))</f>
        <v>61</v>
      </c>
      <c r="AB11" s="553">
        <f>IF(X11="","",VLOOKUP(X11,'⑨シニア(長打)'!$A$9:$J$140,6,0))</f>
        <v>5</v>
      </c>
      <c r="AC11" s="553">
        <f>IF(X11="","",VLOOKUP(X11,'⑨シニア(長打)'!$A$9:$J$140,7,0))</f>
        <v>1</v>
      </c>
      <c r="AD11" s="553">
        <f>IF(X11="","",VLOOKUP(X11,'⑨シニア(長打)'!$A$9:$J$140,8,0))</f>
        <v>1</v>
      </c>
      <c r="AE11" s="553">
        <f>IF(X11="","",VLOOKUP(X11,'⑨シニア(長打)'!$A$9:$J$140,9,0))</f>
        <v>7</v>
      </c>
      <c r="AF11" s="569">
        <f>IF(X11="","",VLOOKUP(X11,'⑨シニア(長打)'!$A$9:$J$140,10,0))</f>
        <v>18</v>
      </c>
      <c r="AG11" s="628"/>
      <c r="AH11" s="555">
        <v>56</v>
      </c>
      <c r="AI11" s="546" t="str">
        <f>IF(AH11="","",VLOOKUP(AH11,'⑪古希(長打） '!$A$7:$J$66,2,0))</f>
        <v>溝口</v>
      </c>
      <c r="AJ11" s="706" t="str">
        <f>IF(AH11="","",VLOOKUP(AH11,'⑪古希(長打） '!$A$7:$J$66,3,0))</f>
        <v>(可)</v>
      </c>
      <c r="AK11" s="553">
        <f>IF(AH11="","",VLOOKUP(AH11,'⑪古希(長打） '!$A$7:$J$66,4,0))</f>
        <v>76</v>
      </c>
      <c r="AL11" s="553">
        <f>IF(AH11="","",VLOOKUP(AH11,'⑪古希(長打） '!$A$7:$J$66,6,0))</f>
        <v>1</v>
      </c>
      <c r="AM11" s="553">
        <f>IF(AH11="","",VLOOKUP(AH11,'⑪古希(長打） '!$A$7:$J$66,7,0))</f>
        <v>2</v>
      </c>
      <c r="AN11" s="553">
        <f>IF(AH11="","",VLOOKUP(AH11,'⑪古希(長打） '!$A$7:$J$66,8,0))</f>
        <v>3</v>
      </c>
      <c r="AO11" s="553">
        <f>IF(AH11="","",VLOOKUP(AH11,'⑪古希(長打） '!$A$7:$J$66,9,0))</f>
        <v>6</v>
      </c>
      <c r="AP11" s="554">
        <f>IF(AH11="","",VLOOKUP(AH11,'⑪古希(長打） '!$A$7:$J$66,10,0))</f>
        <v>10</v>
      </c>
      <c r="AQ11" s="18"/>
      <c r="AR11" s="18"/>
      <c r="AS11" s="18"/>
      <c r="AT11" s="18"/>
      <c r="AU11" s="18"/>
      <c r="AV11" s="18"/>
      <c r="AW11" s="18"/>
      <c r="AX11" s="18"/>
      <c r="AY11" s="18"/>
      <c r="AZ11" s="18"/>
    </row>
    <row r="12" spans="1:55" ht="23.25" customHeight="1" x14ac:dyDescent="0.2">
      <c r="A12" s="18"/>
      <c r="B12" s="300">
        <v>17</v>
      </c>
      <c r="C12" s="546" t="str">
        <f>IF(B12="","",VLOOKUP(B12,'⑥シニア (投手)'!$A$7:$K$106,2,0))</f>
        <v>大津</v>
      </c>
      <c r="D12" s="558" t="str">
        <f>IF(B12="","",VLOOKUP(B12,'⑥シニア (投手)'!$A$7:$K$106,3,0))</f>
        <v>(各)</v>
      </c>
      <c r="E12" s="816">
        <f>IF(B12="","",VLOOKUP(B12,'⑥シニア (投手)'!$A$7:$K$106,4,0))</f>
        <v>72</v>
      </c>
      <c r="F12" s="816">
        <f>IF(B12="","",VLOOKUP(B12,'⑥シニア (投手)'!$A$7:$K$106,6,0))</f>
        <v>6</v>
      </c>
      <c r="G12" s="816">
        <f>IF(B12="","",VLOOKUP(B12,'⑥シニア (投手)'!$A$7:$K$106,7,0))</f>
        <v>4</v>
      </c>
      <c r="H12" s="816">
        <f>IF(B12="","",VLOOKUP(B12,'⑥シニア (投手)'!$A$7:$K$106,8,0))</f>
        <v>2</v>
      </c>
      <c r="I12" s="816">
        <f>IF(B12="","",VLOOKUP(B12,'⑥シニア (投手)'!$A$7:$K$106,9,0))</f>
        <v>4</v>
      </c>
      <c r="J12" s="560">
        <f>IF(B12="","",VLOOKUP(B12,'⑥シニア (投手)'!$A$7:$K$106,10,0))</f>
        <v>1</v>
      </c>
      <c r="K12" s="817">
        <f>IF(B12="","",VLOOKUP(B12,'⑥シニア (投手)'!$A$7:$K$106,11,0))</f>
        <v>0.8</v>
      </c>
      <c r="L12" s="302"/>
      <c r="M12" s="291">
        <v>12</v>
      </c>
      <c r="N12" s="546" t="str">
        <f>IF(M12="","",VLOOKUP(M12,'⑧古希 (投手)'!$A$9:$K$53,2,0))</f>
        <v>大津</v>
      </c>
      <c r="O12" s="706" t="str">
        <f>IF(M12="","",VLOOKUP(M12,'⑧古希 (投手)'!$A$9:$K$53,3,0))</f>
        <v>（各）</v>
      </c>
      <c r="P12" s="558">
        <f>IF(M12="","",VLOOKUP(M12,'⑧古希 (投手)'!$A$9:$K$53,4,0))</f>
        <v>72</v>
      </c>
      <c r="Q12" s="558">
        <f>IF(M12="","",VLOOKUP(M12,'⑧古希 (投手)'!$A$9:$K$453,6,0))</f>
        <v>5</v>
      </c>
      <c r="R12" s="558">
        <f>IF(M12="","",VLOOKUP(M12,'⑧古希 (投手)'!$A$9:$K$53,7,0))</f>
        <v>3</v>
      </c>
      <c r="S12" s="558">
        <f>IF(M12="","",VLOOKUP(M12,'⑧古希 (投手)'!$A$9:$K$53,8,0))</f>
        <v>2</v>
      </c>
      <c r="T12" s="558">
        <f>IF(M12="","",VLOOKUP(M12,'⑧古希 (投手)'!$A$9:$K$53,9,0))</f>
        <v>3</v>
      </c>
      <c r="U12" s="558">
        <f>IF(M12="","",VLOOKUP(M12,'⑧古希 (投手)'!$A$9:$K$53,10,0))</f>
        <v>1</v>
      </c>
      <c r="V12" s="675">
        <f>IF(M12="","",VLOOKUP(M12,'⑧古希 (投手)'!$A$9:$K$53,11,0))</f>
        <v>0.75</v>
      </c>
      <c r="W12" s="833"/>
      <c r="X12" s="300">
        <v>115</v>
      </c>
      <c r="Y12" s="550" t="str">
        <f>IF(X12="","",VLOOKUP(X12,'⑨シニア(長打)'!$A$9:$J$140,2,0))</f>
        <v>田口善</v>
      </c>
      <c r="Z12" s="706" t="str">
        <f>IF(X12="","",VLOOKUP(X12,'⑨シニア(長打)'!$A$9:$J$140,3,0))</f>
        <v>（中）</v>
      </c>
      <c r="AA12" s="553">
        <f>IF(X12="","",VLOOKUP(X12,'⑨シニア(長打)'!$A$9:$J$140,4,0))</f>
        <v>64</v>
      </c>
      <c r="AB12" s="553">
        <f>IF(X12="","",VLOOKUP(X12,'⑨シニア(長打)'!$A$9:$J$140,6,0))</f>
        <v>2</v>
      </c>
      <c r="AC12" s="553">
        <f>IF(X12="","",VLOOKUP(X12,'⑨シニア(長打)'!$A$9:$J$140,7,0))</f>
        <v>1</v>
      </c>
      <c r="AD12" s="553">
        <f>IF(X12="","",VLOOKUP(X12,'⑨シニア(長打)'!$A$9:$J$140,8,0))</f>
        <v>2</v>
      </c>
      <c r="AE12" s="553">
        <f>IF(X12="","",VLOOKUP(X12,'⑨シニア(長打)'!$A$9:$J$140,9,0))</f>
        <v>5</v>
      </c>
      <c r="AF12" s="569">
        <f>IF(X12="","",VLOOKUP(X12,'⑨シニア(長打)'!$A$9:$J$140,10,0))</f>
        <v>10</v>
      </c>
      <c r="AG12" s="628"/>
      <c r="AH12" s="555">
        <v>1</v>
      </c>
      <c r="AI12" s="546" t="str">
        <f>IF(AH12="","",VLOOKUP(AH12,'⑪古希(長打） '!$A$7:$J$66,2,0))</f>
        <v>河合</v>
      </c>
      <c r="AJ12" s="706" t="str">
        <f>IF(AH12="","",VLOOKUP(AH12,'⑪古希(長打） '!$A$7:$J$66,3,0))</f>
        <v>（稲）</v>
      </c>
      <c r="AK12" s="553">
        <f>IF(AH12="","",VLOOKUP(AH12,'⑪古希(長打） '!$A$7:$J$66,4,0))</f>
        <v>75</v>
      </c>
      <c r="AL12" s="553">
        <f>IF(AH12="","",VLOOKUP(AH12,'⑪古希(長打） '!$A$7:$J$66,6,0))</f>
        <v>3</v>
      </c>
      <c r="AM12" s="553">
        <f>IF(AH12="","",VLOOKUP(AH12,'⑪古希(長打） '!$A$7:$J$66,7,0))</f>
        <v>0</v>
      </c>
      <c r="AN12" s="553">
        <f>IF(AH12="","",VLOOKUP(AH12,'⑪古希(長打） '!$A$7:$J$66,8,0))</f>
        <v>2</v>
      </c>
      <c r="AO12" s="553">
        <f>IF(AH12="","",VLOOKUP(AH12,'⑪古希(長打） '!$A$7:$J$66,9,0))</f>
        <v>5</v>
      </c>
      <c r="AP12" s="554">
        <f>IF(AH12="","",VLOOKUP(AH12,'⑪古希(長打） '!$A$7:$J$66,10,0))</f>
        <v>11</v>
      </c>
      <c r="AQ12" s="18"/>
      <c r="AR12" s="18"/>
      <c r="AS12" s="18"/>
      <c r="AT12" s="18"/>
      <c r="AU12" s="18"/>
      <c r="AV12" s="18"/>
      <c r="AW12" s="18"/>
      <c r="AX12" s="18"/>
      <c r="AY12" s="18"/>
      <c r="AZ12" s="938" t="s">
        <v>718</v>
      </c>
    </row>
    <row r="13" spans="1:55" ht="23.25" customHeight="1" x14ac:dyDescent="0.2">
      <c r="A13" s="18"/>
      <c r="B13" s="300">
        <v>29</v>
      </c>
      <c r="C13" s="546" t="str">
        <f>IF(B13="","",VLOOKUP(B13,'⑥シニア (投手)'!$A$7:$K$106,2,0))</f>
        <v>宇野</v>
      </c>
      <c r="D13" s="558" t="str">
        <f>IF(B13="","",VLOOKUP(B13,'⑥シニア (投手)'!$A$7:$K$106,3,0))</f>
        <v>(中)</v>
      </c>
      <c r="E13" s="816">
        <f>IF(B13="","",VLOOKUP(B13,'⑥シニア (投手)'!$A$7:$K$106,4,0))</f>
        <v>64</v>
      </c>
      <c r="F13" s="816">
        <f>IF(B13="","",VLOOKUP(B13,'⑥シニア (投手)'!$A$7:$K$106,6,0))</f>
        <v>8</v>
      </c>
      <c r="G13" s="816">
        <f>IF(B13="","",VLOOKUP(B13,'⑥シニア (投手)'!$A$7:$K$106,7,0))</f>
        <v>8</v>
      </c>
      <c r="H13" s="816">
        <f>IF(B13="","",VLOOKUP(B13,'⑥シニア (投手)'!$A$7:$K$106,8,0))</f>
        <v>0</v>
      </c>
      <c r="I13" s="816">
        <f>IF(B13="","",VLOOKUP(B13,'⑥シニア (投手)'!$A$7:$K$106,9,0))</f>
        <v>4</v>
      </c>
      <c r="J13" s="560">
        <f>IF(B13="","",VLOOKUP(B13,'⑥シニア (投手)'!$A$7:$K$106,10,0))</f>
        <v>4</v>
      </c>
      <c r="K13" s="817">
        <f>IF(B13="","",VLOOKUP(B13,'⑥シニア (投手)'!$A$7:$K$106,11,0))</f>
        <v>0.5</v>
      </c>
      <c r="L13" s="302"/>
      <c r="M13" s="291">
        <v>24</v>
      </c>
      <c r="N13" s="546" t="str">
        <f>IF(M13="","",VLOOKUP(M13,'⑧古希 (投手)'!$A$9:$K$53,2,0))</f>
        <v>関</v>
      </c>
      <c r="O13" s="706" t="str">
        <f>IF(M13="","",VLOOKUP(M13,'⑧古希 (投手)'!$A$9:$K$53,3,0))</f>
        <v>（可）</v>
      </c>
      <c r="P13" s="558">
        <f>IF(M13="","",VLOOKUP(M13,'⑧古希 (投手)'!$A$9:$K$53,4,0))</f>
        <v>71</v>
      </c>
      <c r="Q13" s="558">
        <f>IF(M13="","",VLOOKUP(M13,'⑧古希 (投手)'!$A$9:$K$453,6,0))</f>
        <v>4</v>
      </c>
      <c r="R13" s="558">
        <f>IF(M13="","",VLOOKUP(M13,'⑧古希 (投手)'!$A$9:$K$53,7,0))</f>
        <v>3</v>
      </c>
      <c r="S13" s="558">
        <f>IF(M13="","",VLOOKUP(M13,'⑧古希 (投手)'!$A$9:$K$53,8,0))</f>
        <v>0</v>
      </c>
      <c r="T13" s="558">
        <f>IF(M13="","",VLOOKUP(M13,'⑧古希 (投手)'!$A$9:$K$53,9,0))</f>
        <v>2</v>
      </c>
      <c r="U13" s="558">
        <f>IF(M13="","",VLOOKUP(M13,'⑧古希 (投手)'!$A$9:$K$53,10,0))</f>
        <v>1</v>
      </c>
      <c r="V13" s="675">
        <f>IF(M13="","",VLOOKUP(M13,'⑧古希 (投手)'!$A$9:$K$53,11,0))</f>
        <v>0.66666666666666663</v>
      </c>
      <c r="W13" s="833"/>
      <c r="X13" s="300">
        <v>16</v>
      </c>
      <c r="Y13" s="550" t="str">
        <f>IF(X13="","",VLOOKUP(X13,'⑨シニア(長打)'!$A$9:$J$140,2,0))</f>
        <v>板津秋</v>
      </c>
      <c r="Z13" s="706" t="str">
        <f>IF(X13="","",VLOOKUP(X13,'⑨シニア(長打)'!$A$9:$J$140,3,0))</f>
        <v>（フ）</v>
      </c>
      <c r="AA13" s="553">
        <f>IF(X13="","",VLOOKUP(X13,'⑨シニア(長打)'!$A$9:$J$140,4,0))</f>
        <v>64</v>
      </c>
      <c r="AB13" s="553">
        <f>IF(X13="","",VLOOKUP(X13,'⑨シニア(長打)'!$A$9:$J$140,6,0))</f>
        <v>1</v>
      </c>
      <c r="AC13" s="553">
        <f>IF(X13="","",VLOOKUP(X13,'⑨シニア(長打)'!$A$9:$J$140,7,0))</f>
        <v>1</v>
      </c>
      <c r="AD13" s="553">
        <f>IF(X13="","",VLOOKUP(X13,'⑨シニア(長打)'!$A$9:$J$140,8,0))</f>
        <v>3</v>
      </c>
      <c r="AE13" s="553">
        <f>IF(X13="","",VLOOKUP(X13,'⑨シニア(長打)'!$A$9:$J$140,9,0))</f>
        <v>5</v>
      </c>
      <c r="AF13" s="569">
        <f>IF(X13="","",VLOOKUP(X13,'⑨シニア(長打)'!$A$9:$J$140,10,0))</f>
        <v>8</v>
      </c>
      <c r="AG13" s="628"/>
      <c r="AH13" s="555">
        <v>22</v>
      </c>
      <c r="AI13" s="546" t="str">
        <f>IF(AH13="","",VLOOKUP(AH13,'⑪古希(長打） '!$A$7:$J$66,2,0))</f>
        <v>国定</v>
      </c>
      <c r="AJ13" s="706" t="str">
        <f>IF(AH13="","",VLOOKUP(AH13,'⑪古希(長打） '!$A$7:$J$66,3,0))</f>
        <v>（エ）</v>
      </c>
      <c r="AK13" s="553">
        <f>IF(AH13="","",VLOOKUP(AH13,'⑪古希(長打） '!$A$7:$J$66,4,0))</f>
        <v>73</v>
      </c>
      <c r="AL13" s="553">
        <f>IF(AH13="","",VLOOKUP(AH13,'⑪古希(長打） '!$A$7:$J$66,6,0))</f>
        <v>3</v>
      </c>
      <c r="AM13" s="553">
        <f>IF(AH13="","",VLOOKUP(AH13,'⑪古希(長打） '!$A$7:$J$66,7,0))</f>
        <v>0</v>
      </c>
      <c r="AN13" s="553">
        <f>IF(AH13="","",VLOOKUP(AH13,'⑪古希(長打） '!$A$7:$J$66,8,0))</f>
        <v>1</v>
      </c>
      <c r="AO13" s="553">
        <f>IF(AH13="","",VLOOKUP(AH13,'⑪古希(長打） '!$A$7:$J$66,9,0))</f>
        <v>4</v>
      </c>
      <c r="AP13" s="554">
        <f>IF(AH13="","",VLOOKUP(AH13,'⑪古希(長打） '!$A$7:$J$66,10,0))</f>
        <v>10</v>
      </c>
      <c r="AQ13" s="18"/>
      <c r="AR13" s="18"/>
      <c r="AS13" s="18"/>
      <c r="AT13" s="18"/>
      <c r="AU13" s="18"/>
      <c r="AV13" s="18"/>
      <c r="AW13" s="18"/>
      <c r="AX13" s="18"/>
      <c r="AY13" s="18"/>
      <c r="AZ13" s="18"/>
    </row>
    <row r="14" spans="1:55" ht="19.2" x14ac:dyDescent="0.2">
      <c r="A14" s="18"/>
      <c r="B14" s="300">
        <v>5</v>
      </c>
      <c r="C14" s="546" t="str">
        <f>IF(B14="","",VLOOKUP(B14,'⑥シニア (投手)'!$A$7:$K$106,2,0))</f>
        <v>田口</v>
      </c>
      <c r="D14" s="558" t="str">
        <f>IF(B14="","",VLOOKUP(B14,'⑥シニア (投手)'!$A$7:$K$106,3,0))</f>
        <v>(フ)</v>
      </c>
      <c r="E14" s="816">
        <f>IF(B14="","",VLOOKUP(B14,'⑥シニア (投手)'!$A$7:$K$106,4,0))</f>
        <v>66</v>
      </c>
      <c r="F14" s="816">
        <f>IF(B14="","",VLOOKUP(B14,'⑥シニア (投手)'!$A$7:$K$106,6,0))</f>
        <v>4</v>
      </c>
      <c r="G14" s="816">
        <f>IF(B14="","",VLOOKUP(B14,'⑥シニア (投手)'!$A$7:$K$106,7,0))</f>
        <v>2</v>
      </c>
      <c r="H14" s="816">
        <f>IF(B14="","",VLOOKUP(B14,'⑥シニア (投手)'!$A$7:$K$106,8,0))</f>
        <v>0</v>
      </c>
      <c r="I14" s="816">
        <f>IF(B14="","",VLOOKUP(B14,'⑥シニア (投手)'!$A$7:$K$106,9,0))</f>
        <v>3</v>
      </c>
      <c r="J14" s="560">
        <f>IF(B14="","",VLOOKUP(B14,'⑥シニア (投手)'!$A$7:$K$106,10,0))</f>
        <v>0</v>
      </c>
      <c r="K14" s="817">
        <f>IF(B14="","",VLOOKUP(B14,'⑥シニア (投手)'!$A$7:$K$106,11,0))</f>
        <v>1</v>
      </c>
      <c r="L14" s="302"/>
      <c r="M14" s="307">
        <v>2</v>
      </c>
      <c r="N14" s="546" t="str">
        <f>IF(M14="","",VLOOKUP(M14,'⑧古希 (投手)'!$A$9:$K$53,2,0))</f>
        <v>大竹</v>
      </c>
      <c r="O14" s="706" t="str">
        <f>IF(M14="","",VLOOKUP(M14,'⑧古希 (投手)'!$A$9:$K$53,3,0))</f>
        <v>（稲）</v>
      </c>
      <c r="P14" s="558">
        <f>IF(M14="","",VLOOKUP(M14,'⑧古希 (投手)'!$A$9:$K$53,4,0))</f>
        <v>71</v>
      </c>
      <c r="Q14" s="558">
        <f>IF(M14="","",VLOOKUP(M14,'⑧古希 (投手)'!$A$9:$K$453,6,0))</f>
        <v>5</v>
      </c>
      <c r="R14" s="558">
        <f>IF(M14="","",VLOOKUP(M14,'⑧古希 (投手)'!$A$9:$K$53,7,0))</f>
        <v>3</v>
      </c>
      <c r="S14" s="558">
        <f>IF(M14="","",VLOOKUP(M14,'⑧古希 (投手)'!$A$9:$K$53,8,0))</f>
        <v>0</v>
      </c>
      <c r="T14" s="558">
        <f>IF(M14="","",VLOOKUP(M14,'⑧古希 (投手)'!$A$9:$K$53,9,0))</f>
        <v>2</v>
      </c>
      <c r="U14" s="558">
        <f>IF(M14="","",VLOOKUP(M14,'⑧古希 (投手)'!$A$9:$K$53,10,0))</f>
        <v>2</v>
      </c>
      <c r="V14" s="675">
        <f>IF(M14="","",VLOOKUP(M14,'⑧古希 (投手)'!$A$9:$K$53,11,0))</f>
        <v>0.5</v>
      </c>
      <c r="W14" s="286"/>
      <c r="X14" s="567"/>
      <c r="Y14" s="550" t="str">
        <f>IF(X14="","",VLOOKUP(X14,'⑨シニア(長打)'!$A$9:$J$140,2,0))</f>
        <v/>
      </c>
      <c r="Z14" s="706" t="str">
        <f>IF(X14="","",VLOOKUP(X14,'⑨シニア(長打)'!$A$9:$J$140,3,0))</f>
        <v/>
      </c>
      <c r="AA14" s="553" t="str">
        <f>IF(X14="","",VLOOKUP(X14,'⑨シニア(長打)'!$A$9:$J$140,4,0))</f>
        <v/>
      </c>
      <c r="AB14" s="553" t="str">
        <f>IF(X14="","",VLOOKUP(X14,'⑨シニア(長打)'!$A$9:$J$140,6,0))</f>
        <v/>
      </c>
      <c r="AC14" s="553" t="str">
        <f>IF(X14="","",VLOOKUP(X14,'⑨シニア(長打)'!$A$9:$J$140,7,0))</f>
        <v/>
      </c>
      <c r="AD14" s="553" t="str">
        <f>IF(X14="","",VLOOKUP(X14,'⑨シニア(長打)'!$A$9:$J$140,8,0))</f>
        <v/>
      </c>
      <c r="AE14" s="553" t="str">
        <f>IF(X14="","",VLOOKUP(X14,'⑨シニア(長打)'!$A$9:$J$140,9,0))</f>
        <v/>
      </c>
      <c r="AF14" s="569" t="str">
        <f>IF(X14="","",VLOOKUP(X14,'⑨シニア(長打)'!$A$9:$J$140,10,0))</f>
        <v/>
      </c>
      <c r="AG14" s="628"/>
      <c r="AH14" s="555">
        <v>2</v>
      </c>
      <c r="AI14" s="546" t="str">
        <f>IF(AH14="","",VLOOKUP(AH14,'⑪古希(長打） '!$A$7:$J$66,2,0))</f>
        <v>山内</v>
      </c>
      <c r="AJ14" s="706" t="str">
        <f>IF(AH14="","",VLOOKUP(AH14,'⑪古希(長打） '!$A$7:$J$66,3,0))</f>
        <v>(稲)</v>
      </c>
      <c r="AK14" s="553">
        <f>IF(AH14="","",VLOOKUP(AH14,'⑪古希(長打） '!$A$7:$J$66,4,0))</f>
        <v>72</v>
      </c>
      <c r="AL14" s="553">
        <f>IF(AH14="","",VLOOKUP(AH14,'⑪古希(長打） '!$A$7:$J$66,6,0))</f>
        <v>2</v>
      </c>
      <c r="AM14" s="553">
        <f>IF(AH14="","",VLOOKUP(AH14,'⑪古希(長打） '!$A$7:$J$66,7,0))</f>
        <v>0</v>
      </c>
      <c r="AN14" s="553">
        <f>IF(AH14="","",VLOOKUP(AH14,'⑪古希(長打） '!$A$7:$J$66,8,0))</f>
        <v>2</v>
      </c>
      <c r="AO14" s="553">
        <f>IF(AH14="","",VLOOKUP(AH14,'⑪古希(長打） '!$A$7:$J$66,9,0))</f>
        <v>4</v>
      </c>
      <c r="AP14" s="554">
        <f>IF(AH14="","",VLOOKUP(AH14,'⑪古希(長打） '!$A$7:$J$66,10,0))</f>
        <v>8</v>
      </c>
      <c r="AQ14" s="18"/>
      <c r="AR14" s="18"/>
      <c r="AS14" s="18"/>
      <c r="AT14" s="18"/>
      <c r="AU14" s="18"/>
      <c r="AV14" s="18"/>
      <c r="AW14" s="18"/>
      <c r="AX14" s="18"/>
      <c r="AY14" s="18"/>
      <c r="AZ14" s="18"/>
    </row>
    <row r="15" spans="1:55" ht="18.75" customHeight="1" x14ac:dyDescent="0.2">
      <c r="A15" s="18"/>
      <c r="B15" s="300">
        <v>16</v>
      </c>
      <c r="C15" s="546" t="str">
        <f>IF(B15="","",VLOOKUP(B15,'⑥シニア (投手)'!$A$7:$K$106,2,0))</f>
        <v>西堀</v>
      </c>
      <c r="D15" s="558" t="str">
        <f>IF(B15="","",VLOOKUP(B15,'⑥シニア (投手)'!$A$7:$K$106,3,0))</f>
        <v>(高)</v>
      </c>
      <c r="E15" s="816">
        <f>IF(B15="","",VLOOKUP(B15,'⑥シニア (投手)'!$A$7:$K$106,4,0))</f>
        <v>74</v>
      </c>
      <c r="F15" s="816">
        <f>IF(B15="","",VLOOKUP(B15,'⑥シニア (投手)'!$A$7:$K$106,6,0))</f>
        <v>4</v>
      </c>
      <c r="G15" s="816">
        <f>IF(B15="","",VLOOKUP(B15,'⑥シニア (投手)'!$A$7:$K$106,7,0))</f>
        <v>4</v>
      </c>
      <c r="H15" s="816">
        <f>IF(B15="","",VLOOKUP(B15,'⑥シニア (投手)'!$A$7:$K$106,8,0))</f>
        <v>0</v>
      </c>
      <c r="I15" s="816">
        <f>IF(B15="","",VLOOKUP(B15,'⑥シニア (投手)'!$A$7:$K$106,9,0))</f>
        <v>3</v>
      </c>
      <c r="J15" s="560">
        <f>IF(B15="","",VLOOKUP(B15,'⑥シニア (投手)'!$A$7:$K$106,10,0))</f>
        <v>1</v>
      </c>
      <c r="K15" s="817">
        <f>IF(B15="","",VLOOKUP(B15,'⑥シニア (投手)'!$A$7:$K$106,11,0))</f>
        <v>0.75</v>
      </c>
      <c r="L15" s="302"/>
      <c r="M15" s="307">
        <v>6</v>
      </c>
      <c r="N15" s="546" t="str">
        <f>IF(M15="","",VLOOKUP(M15,'⑧古希 (投手)'!$A$9:$K$53,2,0))</f>
        <v>多賀</v>
      </c>
      <c r="O15" s="706" t="str">
        <f>IF(M15="","",VLOOKUP(M15,'⑧古希 (投手)'!$A$9:$K$53,3,0))</f>
        <v>（信）</v>
      </c>
      <c r="P15" s="558">
        <f>IF(M15="","",VLOOKUP(M15,'⑧古希 (投手)'!$A$9:$K$53,4,0))</f>
        <v>71</v>
      </c>
      <c r="Q15" s="558">
        <f>IF(M15="","",VLOOKUP(M15,'⑧古希 (投手)'!$A$9:$K$453,6,0))</f>
        <v>4</v>
      </c>
      <c r="R15" s="558">
        <f>IF(M15="","",VLOOKUP(M15,'⑧古希 (投手)'!$A$9:$K$53,7,0))</f>
        <v>3</v>
      </c>
      <c r="S15" s="558">
        <f>IF(M15="","",VLOOKUP(M15,'⑧古希 (投手)'!$A$9:$K$53,8,0))</f>
        <v>0</v>
      </c>
      <c r="T15" s="558">
        <f>IF(M15="","",VLOOKUP(M15,'⑧古希 (投手)'!$A$9:$K$53,9,0))</f>
        <v>2</v>
      </c>
      <c r="U15" s="558">
        <f>IF(M15="","",VLOOKUP(M15,'⑧古希 (投手)'!$A$9:$K$53,10,0))</f>
        <v>2</v>
      </c>
      <c r="V15" s="675">
        <f>IF(M15="","",VLOOKUP(M15,'⑧古希 (投手)'!$A$9:$K$53,11,0))</f>
        <v>0.5</v>
      </c>
      <c r="W15" s="286"/>
      <c r="X15" s="567"/>
      <c r="Y15" s="550" t="str">
        <f>IF(X15="","",VLOOKUP(X15,'⑨シニア(長打)'!$A$9:$J$140,2,0))</f>
        <v/>
      </c>
      <c r="Z15" s="706" t="str">
        <f>IF(X15="","",VLOOKUP(X15,'⑨シニア(長打)'!$A$9:$J$140,3,0))</f>
        <v/>
      </c>
      <c r="AA15" s="553" t="str">
        <f>IF(X15="","",VLOOKUP(X15,'⑨シニア(長打)'!$A$9:$J$140,4,0))</f>
        <v/>
      </c>
      <c r="AB15" s="553" t="str">
        <f>IF(X15="","",VLOOKUP(X15,'⑨シニア(長打)'!$A$9:$J$140,6,0))</f>
        <v/>
      </c>
      <c r="AC15" s="553" t="str">
        <f>IF(X15="","",VLOOKUP(X15,'⑨シニア(長打)'!$A$9:$J$140,7,0))</f>
        <v/>
      </c>
      <c r="AD15" s="553" t="str">
        <f>IF(X15="","",VLOOKUP(X15,'⑨シニア(長打)'!$A$9:$J$140,8,0))</f>
        <v/>
      </c>
      <c r="AE15" s="553" t="str">
        <f>IF(X15="","",VLOOKUP(X15,'⑨シニア(長打)'!$A$9:$J$140,9,0))</f>
        <v/>
      </c>
      <c r="AF15" s="569" t="str">
        <f>IF(X15="","",VLOOKUP(X15,'⑨シニア(長打)'!$A$9:$J$140,10,0))</f>
        <v/>
      </c>
      <c r="AG15" s="628"/>
      <c r="AH15" s="555">
        <v>10</v>
      </c>
      <c r="AI15" s="546" t="str">
        <f>IF(AH15="","",VLOOKUP(AH15,'⑪古希(長打） '!$A$7:$J$66,2,0))</f>
        <v>高木</v>
      </c>
      <c r="AJ15" s="706" t="str">
        <f>IF(AH15="","",VLOOKUP(AH15,'⑪古希(長打） '!$A$7:$J$66,3,0))</f>
        <v>(信)</v>
      </c>
      <c r="AK15" s="553">
        <f>IF(AH15="","",VLOOKUP(AH15,'⑪古希(長打） '!$A$7:$J$66,4,0))</f>
        <v>70</v>
      </c>
      <c r="AL15" s="553">
        <f>IF(AH15="","",VLOOKUP(AH15,'⑪古希(長打） '!$A$7:$J$66,6,0))</f>
        <v>2</v>
      </c>
      <c r="AM15" s="553">
        <f>IF(AH15="","",VLOOKUP(AH15,'⑪古希(長打） '!$A$7:$J$66,7,0))</f>
        <v>0</v>
      </c>
      <c r="AN15" s="553">
        <f>IF(AH15="","",VLOOKUP(AH15,'⑪古希(長打） '!$A$7:$J$66,8,0))</f>
        <v>2</v>
      </c>
      <c r="AO15" s="553">
        <f>IF(AH15="","",VLOOKUP(AH15,'⑪古希(長打） '!$A$7:$J$66,9,0))</f>
        <v>4</v>
      </c>
      <c r="AP15" s="554">
        <f>IF(AH15="","",VLOOKUP(AH15,'⑪古希(長打） '!$A$7:$J$66,10,0))</f>
        <v>8</v>
      </c>
      <c r="AQ15" s="18"/>
      <c r="AR15" s="18"/>
      <c r="AS15" s="18"/>
      <c r="AT15" s="18"/>
      <c r="AU15" s="18"/>
      <c r="AV15" s="18"/>
      <c r="AW15" s="18"/>
      <c r="AX15" s="18"/>
      <c r="AY15" s="18"/>
      <c r="AZ15" s="18"/>
    </row>
    <row r="16" spans="1:55" ht="18.75" customHeight="1" x14ac:dyDescent="0.2">
      <c r="A16" s="18"/>
      <c r="B16" s="300">
        <v>1</v>
      </c>
      <c r="C16" s="546" t="str">
        <f>IF(B16="","",VLOOKUP(B16,'⑥シニア (投手)'!$A$7:$K$106,2,0))</f>
        <v>岡田</v>
      </c>
      <c r="D16" s="558" t="str">
        <f>IF(B16="","",VLOOKUP(B16,'⑥シニア (投手)'!$A$7:$K$106,3,0))</f>
        <v>(シ)</v>
      </c>
      <c r="E16" s="816">
        <f>IF(B16="","",VLOOKUP(B16,'⑥シニア (投手)'!$A$7:$K$106,4,0))</f>
        <v>62</v>
      </c>
      <c r="F16" s="816">
        <f>IF(B16="","",VLOOKUP(B16,'⑥シニア (投手)'!$A$7:$K$106,6,0))</f>
        <v>4</v>
      </c>
      <c r="G16" s="816">
        <f>IF(B16="","",VLOOKUP(B16,'⑥シニア (投手)'!$A$7:$K$106,7,0))</f>
        <v>1</v>
      </c>
      <c r="H16" s="816">
        <f>IF(B16="","",VLOOKUP(B16,'⑥シニア (投手)'!$A$7:$K$106,8,0))</f>
        <v>1</v>
      </c>
      <c r="I16" s="816">
        <f>IF(B16="","",VLOOKUP(B16,'⑥シニア (投手)'!$A$7:$K$106,9,0))</f>
        <v>3</v>
      </c>
      <c r="J16" s="560">
        <f>IF(B16="","",VLOOKUP(B16,'⑥シニア (投手)'!$A$7:$K$106,10,0))</f>
        <v>1</v>
      </c>
      <c r="K16" s="817">
        <f>IF(B16="","",VLOOKUP(B16,'⑥シニア (投手)'!$A$7:$K$106,11,0))</f>
        <v>0.75</v>
      </c>
      <c r="L16" s="302"/>
      <c r="M16" s="307">
        <v>17</v>
      </c>
      <c r="N16" s="951" t="str">
        <f>IF(M16="","",VLOOKUP(M16,'⑧古希 (投手)'!$A$9:$K$53,2,0))</f>
        <v>国居</v>
      </c>
      <c r="O16" s="957" t="str">
        <f>IF(M16="","",VLOOKUP(M16,'⑧古希 (投手)'!$A$9:$K$53,3,0))</f>
        <v>（郡）</v>
      </c>
      <c r="P16" s="952">
        <f>IF(M16="","",VLOOKUP(M16,'⑧古希 (投手)'!$A$9:$K$53,4,0))</f>
        <v>79</v>
      </c>
      <c r="Q16" s="952">
        <f>IF(M16="","",VLOOKUP(M16,'⑧古希 (投手)'!$A$9:$K$453,6,0))</f>
        <v>5</v>
      </c>
      <c r="R16" s="952">
        <f>IF(M16="","",VLOOKUP(M16,'⑧古希 (投手)'!$A$9:$K$53,7,0))</f>
        <v>3</v>
      </c>
      <c r="S16" s="952">
        <f>IF(M16="","",VLOOKUP(M16,'⑧古希 (投手)'!$A$9:$K$53,8,0))</f>
        <v>1</v>
      </c>
      <c r="T16" s="952">
        <f>IF(M16="","",VLOOKUP(M16,'⑧古希 (投手)'!$A$9:$K$53,9,0))</f>
        <v>2</v>
      </c>
      <c r="U16" s="952">
        <f>IF(M16="","",VLOOKUP(M16,'⑧古希 (投手)'!$A$9:$K$53,10,0))</f>
        <v>3</v>
      </c>
      <c r="V16" s="960">
        <f>IF(M16="","",VLOOKUP(M16,'⑧古希 (投手)'!$A$9:$K$53,11,0))</f>
        <v>0.4</v>
      </c>
      <c r="W16" s="286"/>
      <c r="X16" s="567"/>
      <c r="Y16" s="550" t="str">
        <f>IF(X16="","",VLOOKUP(X16,'⑨シニア(長打)'!$A$9:$J$140,2,0))</f>
        <v/>
      </c>
      <c r="Z16" s="706" t="str">
        <f>IF(X16="","",VLOOKUP(X16,'⑨シニア(長打)'!$A$9:$J$140,3,0))</f>
        <v/>
      </c>
      <c r="AA16" s="553" t="str">
        <f>IF(X16="","",VLOOKUP(X16,'⑨シニア(長打)'!$A$9:$J$140,4,0))</f>
        <v/>
      </c>
      <c r="AB16" s="553" t="str">
        <f>IF(X16="","",VLOOKUP(X16,'⑨シニア(長打)'!$A$9:$J$140,6,0))</f>
        <v/>
      </c>
      <c r="AC16" s="553" t="str">
        <f>IF(X16="","",VLOOKUP(X16,'⑨シニア(長打)'!$A$9:$J$140,7,0))</f>
        <v/>
      </c>
      <c r="AD16" s="553" t="str">
        <f>IF(X16="","",VLOOKUP(X16,'⑨シニア(長打)'!$A$9:$J$140,8,0))</f>
        <v/>
      </c>
      <c r="AE16" s="553" t="str">
        <f>IF(X16="","",VLOOKUP(X16,'⑨シニア(長打)'!$A$9:$J$140,9,0))</f>
        <v/>
      </c>
      <c r="AF16" s="569" t="str">
        <f>IF(X16="","",VLOOKUP(X16,'⑨シニア(長打)'!$A$9:$J$140,10,0))</f>
        <v/>
      </c>
      <c r="AG16" s="628"/>
      <c r="AH16" s="555">
        <v>23</v>
      </c>
      <c r="AI16" s="546" t="str">
        <f>IF(AH16="","",VLOOKUP(AH16,'⑪古希(長打） '!$A$7:$J$66,2,0))</f>
        <v>金子</v>
      </c>
      <c r="AJ16" s="706" t="str">
        <f>IF(AH16="","",VLOOKUP(AH16,'⑪古希(長打） '!$A$7:$J$66,3,0))</f>
        <v>（エ）</v>
      </c>
      <c r="AK16" s="553">
        <f>IF(AH16="","",VLOOKUP(AH16,'⑪古希(長打） '!$A$7:$J$66,4,0))</f>
        <v>76</v>
      </c>
      <c r="AL16" s="553">
        <f>IF(AH16="","",VLOOKUP(AH16,'⑪古希(長打） '!$A$7:$J$66,6,0))</f>
        <v>2</v>
      </c>
      <c r="AM16" s="553">
        <f>IF(AH16="","",VLOOKUP(AH16,'⑪古希(長打） '!$A$7:$J$66,7,0))</f>
        <v>0</v>
      </c>
      <c r="AN16" s="553">
        <f>IF(AH16="","",VLOOKUP(AH16,'⑪古希(長打） '!$A$7:$J$66,8,0))</f>
        <v>1</v>
      </c>
      <c r="AO16" s="553">
        <f>IF(AH16="","",VLOOKUP(AH16,'⑪古希(長打） '!$A$7:$J$66,9,0))</f>
        <v>3</v>
      </c>
      <c r="AP16" s="554">
        <f>IF(AH16="","",VLOOKUP(AH16,'⑪古希(長打） '!$A$7:$J$66,10,0))</f>
        <v>7</v>
      </c>
      <c r="AQ16" s="18"/>
      <c r="AR16" s="18"/>
      <c r="AS16" s="18"/>
      <c r="AT16" s="18"/>
      <c r="AU16" s="18"/>
      <c r="AV16" s="18"/>
      <c r="AW16" s="18"/>
      <c r="AX16" s="18"/>
      <c r="AY16" s="18"/>
      <c r="AZ16" s="18"/>
    </row>
    <row r="17" spans="1:52" ht="18.75" customHeight="1" x14ac:dyDescent="0.2">
      <c r="A17" s="18"/>
      <c r="B17" s="300">
        <v>3</v>
      </c>
      <c r="C17" s="546" t="str">
        <f>IF(B17="","",VLOOKUP(B17,'⑥シニア (投手)'!$A$7:$K$106,2,0))</f>
        <v>河口</v>
      </c>
      <c r="D17" s="558" t="str">
        <f>IF(B17="","",VLOOKUP(B17,'⑥シニア (投手)'!$A$7:$K$106,3,0))</f>
        <v>(シ)</v>
      </c>
      <c r="E17" s="816">
        <f>IF(B17="","",VLOOKUP(B17,'⑥シニア (投手)'!$A$7:$K$106,4,0))</f>
        <v>60</v>
      </c>
      <c r="F17" s="816">
        <f>IF(B17="","",VLOOKUP(B17,'⑥シニア (投手)'!$A$7:$K$106,6,0))</f>
        <v>6</v>
      </c>
      <c r="G17" s="816">
        <f>IF(B17="","",VLOOKUP(B17,'⑥シニア (投手)'!$A$7:$K$106,7,0))</f>
        <v>1</v>
      </c>
      <c r="H17" s="816">
        <f>IF(B17="","",VLOOKUP(B17,'⑥シニア (投手)'!$A$7:$K$106,8,0))</f>
        <v>1</v>
      </c>
      <c r="I17" s="816">
        <f>IF(B17="","",VLOOKUP(B17,'⑥シニア (投手)'!$A$7:$K$106,9,0))</f>
        <v>3</v>
      </c>
      <c r="J17" s="560">
        <f>IF(B17="","",VLOOKUP(B17,'⑥シニア (投手)'!$A$7:$K$106,10,0))</f>
        <v>1</v>
      </c>
      <c r="K17" s="817">
        <f>IF(B17="","",VLOOKUP(B17,'⑥シニア (投手)'!$A$7:$K$106,11,0))</f>
        <v>0.75</v>
      </c>
      <c r="L17" s="302"/>
      <c r="M17" s="307">
        <v>20</v>
      </c>
      <c r="N17" s="546" t="str">
        <f>IF(M17="","",VLOOKUP(M17,'⑧古希 (投手)'!$A$9:$K$53,2,0))</f>
        <v>藤田</v>
      </c>
      <c r="O17" s="706" t="str">
        <f>IF(M17="","",VLOOKUP(M17,'⑧古希 (投手)'!$A$9:$K$53,3,0))</f>
        <v>（中）</v>
      </c>
      <c r="P17" s="558">
        <f>IF(M17="","",VLOOKUP(M17,'⑧古希 (投手)'!$A$9:$K$53,4,0))</f>
        <v>70</v>
      </c>
      <c r="Q17" s="558">
        <f>IF(M17="","",VLOOKUP(M17,'⑧古希 (投手)'!$A$9:$K$453,6,0))</f>
        <v>7</v>
      </c>
      <c r="R17" s="558">
        <f>IF(M17="","",VLOOKUP(M17,'⑧古希 (投手)'!$A$9:$K$53,7,0))</f>
        <v>4</v>
      </c>
      <c r="S17" s="558">
        <f>IF(M17="","",VLOOKUP(M17,'⑧古希 (投手)'!$A$9:$K$53,8,0))</f>
        <v>1</v>
      </c>
      <c r="T17" s="558">
        <f>IF(M17="","",VLOOKUP(M17,'⑧古希 (投手)'!$A$9:$K$53,9,0))</f>
        <v>2</v>
      </c>
      <c r="U17" s="558">
        <f>IF(M17="","",VLOOKUP(M17,'⑧古希 (投手)'!$A$9:$K$53,10,0))</f>
        <v>3</v>
      </c>
      <c r="V17" s="675">
        <f>IF(M17="","",VLOOKUP(M17,'⑧古希 (投手)'!$A$9:$K$53,11,0))</f>
        <v>0.4</v>
      </c>
      <c r="W17" s="286"/>
      <c r="X17" s="567"/>
      <c r="Y17" s="550" t="str">
        <f>IF(X17="","",VLOOKUP(X17,'⑨シニア(長打)'!$A$9:$J$140,2,0))</f>
        <v/>
      </c>
      <c r="Z17" s="706" t="str">
        <f>IF(X17="","",VLOOKUP(X17,'⑨シニア(長打)'!$A$9:$J$140,3,0))</f>
        <v/>
      </c>
      <c r="AA17" s="553" t="str">
        <f>IF(X17="","",VLOOKUP(X17,'⑨シニア(長打)'!$A$9:$J$140,4,0))</f>
        <v/>
      </c>
      <c r="AB17" s="553" t="str">
        <f>IF(X17="","",VLOOKUP(X17,'⑨シニア(長打)'!$A$9:$J$140,6,0))</f>
        <v/>
      </c>
      <c r="AC17" s="553" t="str">
        <f>IF(X17="","",VLOOKUP(X17,'⑨シニア(長打)'!$A$9:$J$140,7,0))</f>
        <v/>
      </c>
      <c r="AD17" s="553" t="str">
        <f>IF(X17="","",VLOOKUP(X17,'⑨シニア(長打)'!$A$9:$J$140,8,0))</f>
        <v/>
      </c>
      <c r="AE17" s="553" t="str">
        <f>IF(X17="","",VLOOKUP(X17,'⑨シニア(長打)'!$A$9:$J$140,9,0))</f>
        <v/>
      </c>
      <c r="AF17" s="569" t="str">
        <f>IF(X17="","",VLOOKUP(X17,'⑨シニア(長打)'!$A$9:$J$140,10,0))</f>
        <v/>
      </c>
      <c r="AG17" s="628"/>
      <c r="AH17" s="555">
        <v>3</v>
      </c>
      <c r="AI17" s="546" t="str">
        <f>IF(AH17="","",VLOOKUP(AH17,'⑪古希(長打） '!$A$7:$J$66,2,0))</f>
        <v>森</v>
      </c>
      <c r="AJ17" s="706" t="str">
        <f>IF(AH17="","",VLOOKUP(AH17,'⑪古希(長打） '!$A$7:$J$66,3,0))</f>
        <v>（稲）</v>
      </c>
      <c r="AK17" s="553">
        <f>IF(AH17="","",VLOOKUP(AH17,'⑪古希(長打） '!$A$7:$J$66,4,0))</f>
        <v>74</v>
      </c>
      <c r="AL17" s="553">
        <f>IF(AH17="","",VLOOKUP(AH17,'⑪古希(長打） '!$A$7:$J$66,6,0))</f>
        <v>2</v>
      </c>
      <c r="AM17" s="553">
        <f>IF(AH17="","",VLOOKUP(AH17,'⑪古希(長打） '!$A$7:$J$66,7,0))</f>
        <v>0</v>
      </c>
      <c r="AN17" s="553">
        <f>IF(AH17="","",VLOOKUP(AH17,'⑪古希(長打） '!$A$7:$J$66,8,0))</f>
        <v>1</v>
      </c>
      <c r="AO17" s="553">
        <f>IF(AH17="","",VLOOKUP(AH17,'⑪古希(長打） '!$A$7:$J$66,9,0))</f>
        <v>3</v>
      </c>
      <c r="AP17" s="554">
        <f>IF(AH17="","",VLOOKUP(AH17,'⑪古希(長打） '!$A$7:$J$66,10,0))</f>
        <v>7</v>
      </c>
      <c r="AQ17" s="18"/>
      <c r="AR17" s="18"/>
      <c r="AS17" s="18"/>
      <c r="AT17" s="18"/>
      <c r="AU17" s="18"/>
      <c r="AV17" s="18"/>
      <c r="AW17" s="18"/>
      <c r="AX17" s="18"/>
      <c r="AY17" s="18"/>
      <c r="AZ17" s="18"/>
    </row>
    <row r="18" spans="1:52" ht="18.75" customHeight="1" x14ac:dyDescent="0.2">
      <c r="A18" s="18"/>
      <c r="B18" s="300"/>
      <c r="C18" s="546" t="str">
        <f>IF(B18="","",VLOOKUP(B18,'⑥シニア (投手)'!$A$7:$K$106,2,0))</f>
        <v/>
      </c>
      <c r="D18" s="558" t="str">
        <f>IF(B18="","",VLOOKUP(B18,'⑥シニア (投手)'!$A$7:$K$106,3,0))</f>
        <v/>
      </c>
      <c r="E18" s="816" t="str">
        <f>IF(B18="","",VLOOKUP(B18,'⑥シニア (投手)'!$A$7:$K$106,4,0))</f>
        <v/>
      </c>
      <c r="F18" s="816" t="str">
        <f>IF(B18="","",VLOOKUP(B18,'⑥シニア (投手)'!$A$7:$K$106,6,0))</f>
        <v/>
      </c>
      <c r="G18" s="816" t="str">
        <f>IF(B18="","",VLOOKUP(B18,'⑥シニア (投手)'!$A$7:$K$106,7,0))</f>
        <v/>
      </c>
      <c r="H18" s="816" t="str">
        <f>IF(B18="","",VLOOKUP(B18,'⑥シニア (投手)'!$A$7:$K$106,8,0))</f>
        <v/>
      </c>
      <c r="I18" s="816" t="str">
        <f>IF(B18="","",VLOOKUP(B18,'⑥シニア (投手)'!$A$7:$K$106,9,0))</f>
        <v/>
      </c>
      <c r="J18" s="560" t="str">
        <f>IF(B18="","",VLOOKUP(B18,'⑥シニア (投手)'!$A$7:$K$106,10,0))</f>
        <v/>
      </c>
      <c r="K18" s="817" t="str">
        <f>IF(B18="","",VLOOKUP(B18,'⑥シニア (投手)'!$A$7:$K$106,11,0))</f>
        <v/>
      </c>
      <c r="L18" s="302"/>
      <c r="M18" s="310"/>
      <c r="N18" s="546" t="str">
        <f>IF(M18="","",VLOOKUP(M18,'⑧古希 (投手)'!$A$9:$K$44,2,0))</f>
        <v/>
      </c>
      <c r="O18" s="706" t="str">
        <f>IF(M18="","",VLOOKUP(M18,'⑧古希 (投手)'!$A$9:$K$44,3,0))</f>
        <v/>
      </c>
      <c r="P18" s="558" t="str">
        <f>IF(M18="","",VLOOKUP(M18,'⑧古希 (投手)'!$A$9:$K$44,4,0))</f>
        <v/>
      </c>
      <c r="Q18" s="558" t="str">
        <f>IF(M18="","",VLOOKUP(M18,'⑧古希 (投手)'!$A$9:$K$44,6,0))</f>
        <v/>
      </c>
      <c r="R18" s="558" t="str">
        <f>IF(M18="","",VLOOKUP(M18,'⑧古希 (投手)'!$A$9:$K$44,7,0))</f>
        <v/>
      </c>
      <c r="S18" s="558" t="str">
        <f>IF(M18="","",VLOOKUP(M18,'⑧古希 (投手)'!$A$9:$K$44,8,0))</f>
        <v/>
      </c>
      <c r="T18" s="558" t="str">
        <f>IF(M18="","",VLOOKUP(M18,'⑧古希 (投手)'!$A$9:$K$44,9,0))</f>
        <v/>
      </c>
      <c r="U18" s="558" t="str">
        <f>IF(M18="","",VLOOKUP(M18,'⑧古希 (投手)'!$A$9:$K$44,10,0))</f>
        <v/>
      </c>
      <c r="V18" s="945" t="str">
        <f>IF(M18="","",VLOOKUP(M18,'⑧古希 (投手)'!$A$9:$K$44,11,0))</f>
        <v/>
      </c>
      <c r="W18" s="831"/>
      <c r="X18" s="567"/>
      <c r="Y18" s="550" t="str">
        <f>IF(X18="","",VLOOKUP(X18,'⑨シニア(長打)'!$A$9:$J$140,2,0))</f>
        <v/>
      </c>
      <c r="Z18" s="706" t="str">
        <f>IF(X18="","",VLOOKUP(X18,'⑨シニア(長打)'!$A$9:$J$140,3,0))</f>
        <v/>
      </c>
      <c r="AA18" s="553" t="str">
        <f>IF(X18="","",VLOOKUP(X18,'⑨シニア(長打)'!$A$9:$J$140,4,0))</f>
        <v/>
      </c>
      <c r="AB18" s="553" t="str">
        <f>IF(X18="","",VLOOKUP(X18,'⑨シニア(長打)'!$A$9:$J$140,6,0))</f>
        <v/>
      </c>
      <c r="AC18" s="553" t="str">
        <f>IF(X18="","",VLOOKUP(X18,'⑨シニア(長打)'!$A$9:$J$140,7,0))</f>
        <v/>
      </c>
      <c r="AD18" s="553" t="str">
        <f>IF(X18="","",VLOOKUP(X18,'⑨シニア(長打)'!$A$9:$J$140,8,0))</f>
        <v/>
      </c>
      <c r="AE18" s="553" t="str">
        <f>IF(X18="","",VLOOKUP(X18,'⑨シニア(長打)'!$A$9:$J$140,9,0))</f>
        <v/>
      </c>
      <c r="AF18" s="569" t="str">
        <f>IF(X18="","",VLOOKUP(X18,'⑨シニア(長打)'!$A$9:$J$140,10,0))</f>
        <v/>
      </c>
      <c r="AG18" s="628"/>
      <c r="AH18" s="555">
        <v>4</v>
      </c>
      <c r="AI18" s="546" t="str">
        <f>IF(AH18="","",VLOOKUP(AH18,'⑪古希(長打） '!$A$7:$J$66,2,0))</f>
        <v>大竹</v>
      </c>
      <c r="AJ18" s="706" t="str">
        <f>IF(AH18="","",VLOOKUP(AH18,'⑪古希(長打） '!$A$7:$J$66,3,0))</f>
        <v>(稲)</v>
      </c>
      <c r="AK18" s="553">
        <f>IF(AH18="","",VLOOKUP(AH18,'⑪古希(長打） '!$A$7:$J$66,4,0))</f>
        <v>71</v>
      </c>
      <c r="AL18" s="553">
        <f>IF(AH18="","",VLOOKUP(AH18,'⑪古希(長打） '!$A$7:$J$66,6,0))</f>
        <v>2</v>
      </c>
      <c r="AM18" s="553">
        <f>IF(AH18="","",VLOOKUP(AH18,'⑪古希(長打） '!$A$7:$J$66,7,0))</f>
        <v>0</v>
      </c>
      <c r="AN18" s="553">
        <f>IF(AH18="","",VLOOKUP(AH18,'⑪古希(長打） '!$A$7:$J$66,8,0))</f>
        <v>1</v>
      </c>
      <c r="AO18" s="553">
        <f>IF(AH18="","",VLOOKUP(AH18,'⑪古希(長打） '!$A$7:$J$66,9,0))</f>
        <v>3</v>
      </c>
      <c r="AP18" s="554">
        <f>IF(AH18="","",VLOOKUP(AH18,'⑪古希(長打） '!$A$7:$J$66,10,0))</f>
        <v>7</v>
      </c>
      <c r="AQ18" s="18"/>
      <c r="AR18" s="18"/>
      <c r="AS18" s="18"/>
      <c r="AT18" s="18"/>
      <c r="AU18" s="18"/>
      <c r="AV18" s="18"/>
      <c r="AW18" s="18"/>
      <c r="AX18" s="18"/>
      <c r="AY18" s="18"/>
      <c r="AZ18" s="18"/>
    </row>
    <row r="19" spans="1:52" ht="18.75" customHeight="1" x14ac:dyDescent="0.2">
      <c r="A19" s="18"/>
      <c r="B19" s="300"/>
      <c r="C19" s="546" t="str">
        <f>IF(B19="","",VLOOKUP(B19,'⑥シニア (投手)'!$A$7:$K$106,2,0))</f>
        <v/>
      </c>
      <c r="D19" s="558" t="str">
        <f>IF(B19="","",VLOOKUP(B19,'⑥シニア (投手)'!$A$7:$K$106,3,0))</f>
        <v/>
      </c>
      <c r="E19" s="816" t="str">
        <f>IF(B19="","",VLOOKUP(B19,'⑥シニア (投手)'!$A$7:$K$106,4,0))</f>
        <v/>
      </c>
      <c r="F19" s="816" t="str">
        <f>IF(B19="","",VLOOKUP(B19,'⑥シニア (投手)'!$A$7:$K$106,6,0))</f>
        <v/>
      </c>
      <c r="G19" s="816" t="str">
        <f>IF(B19="","",VLOOKUP(B19,'⑥シニア (投手)'!$A$7:$K$106,7,0))</f>
        <v/>
      </c>
      <c r="H19" s="816" t="str">
        <f>IF(B19="","",VLOOKUP(B19,'⑥シニア (投手)'!$A$7:$K$106,8,0))</f>
        <v/>
      </c>
      <c r="I19" s="816" t="str">
        <f>IF(B19="","",VLOOKUP(B19,'⑥シニア (投手)'!$A$7:$K$106,9,0))</f>
        <v/>
      </c>
      <c r="J19" s="560" t="str">
        <f>IF(B19="","",VLOOKUP(B19,'⑥シニア (投手)'!$A$7:$K$106,10,0))</f>
        <v/>
      </c>
      <c r="K19" s="817" t="str">
        <f>IF(B19="","",VLOOKUP(B19,'⑥シニア (投手)'!$A$7:$K$106,11,0))</f>
        <v/>
      </c>
      <c r="L19" s="302"/>
      <c r="M19" s="307"/>
      <c r="N19" s="814" t="str">
        <f>IF(M19="","",VLOOKUP(M19,'⑧古希 (投手)'!$A$9:$K$44,2,0))</f>
        <v/>
      </c>
      <c r="O19" s="810" t="str">
        <f>IF(M19="","",VLOOKUP(M19,'⑧古希 (投手)'!$A$9:$K$44,3,0))</f>
        <v/>
      </c>
      <c r="P19" s="811" t="str">
        <f>IF(M19="","",VLOOKUP(M19,'⑧古希 (投手)'!$A$9:$K$44,4,0))</f>
        <v/>
      </c>
      <c r="Q19" s="811" t="str">
        <f>IF(M19="","",VLOOKUP(M19,'⑧古希 (投手)'!$A$9:$K$44,6,0))</f>
        <v/>
      </c>
      <c r="R19" s="811" t="str">
        <f>IF(M19="","",VLOOKUP(M19,'⑧古希 (投手)'!$A$9:$K$44,7,0))</f>
        <v/>
      </c>
      <c r="S19" s="811" t="str">
        <f>IF(M19="","",VLOOKUP(M19,'⑧古希 (投手)'!$A$9:$K$44,8,0))</f>
        <v/>
      </c>
      <c r="T19" s="811" t="str">
        <f>IF(M19="","",VLOOKUP(M19,'⑧古希 (投手)'!$A$9:$K$44,9,0))</f>
        <v/>
      </c>
      <c r="U19" s="811" t="str">
        <f>IF(M19="","",VLOOKUP(M19,'⑧古希 (投手)'!$A$9:$K$44,10,0))</f>
        <v/>
      </c>
      <c r="V19" s="936" t="str">
        <f>IF(M19="","",VLOOKUP(M19,'⑧古希 (投手)'!$A$9:$K$44,11,0))</f>
        <v/>
      </c>
      <c r="W19" s="822"/>
      <c r="X19" s="300"/>
      <c r="Y19" s="550" t="str">
        <f>IF(X19="","",VLOOKUP(X19,'⑨シニア(長打)'!$A$9:$J$140,2,0))</f>
        <v/>
      </c>
      <c r="Z19" s="706" t="str">
        <f>IF(X19="","",VLOOKUP(X19,'⑨シニア(長打)'!$A$9:$J$140,3,0))</f>
        <v/>
      </c>
      <c r="AA19" s="553" t="str">
        <f>IF(X19="","",VLOOKUP(X19,'⑨シニア(長打)'!$A$9:$J$140,4,0))</f>
        <v/>
      </c>
      <c r="AB19" s="553" t="str">
        <f>IF(X19="","",VLOOKUP(X19,'⑨シニア(長打)'!$A$9:$J$140,6,0))</f>
        <v/>
      </c>
      <c r="AC19" s="553" t="str">
        <f>IF(X19="","",VLOOKUP(X19,'⑨シニア(長打)'!$A$9:$J$140,7,0))</f>
        <v/>
      </c>
      <c r="AD19" s="553" t="str">
        <f>IF(X19="","",VLOOKUP(X19,'⑨シニア(長打)'!$A$9:$J$140,8,0))</f>
        <v/>
      </c>
      <c r="AE19" s="553" t="str">
        <f>IF(X19="","",VLOOKUP(X19,'⑨シニア(長打)'!$A$9:$J$140,9,0))</f>
        <v/>
      </c>
      <c r="AF19" s="569" t="str">
        <f>IF(X19="","",VLOOKUP(X19,'⑨シニア(長打)'!$A$9:$J$140,10,0))</f>
        <v/>
      </c>
      <c r="AG19" s="628"/>
      <c r="AH19" s="555">
        <v>5</v>
      </c>
      <c r="AI19" s="546" t="str">
        <f>IF(AH19="","",VLOOKUP(AH19,'⑪古希(長打） '!$A$7:$J$66,2,0))</f>
        <v>服部</v>
      </c>
      <c r="AJ19" s="706" t="str">
        <f>IF(AH19="","",VLOOKUP(AH19,'⑪古希(長打） '!$A$7:$J$66,3,0))</f>
        <v>(稲)</v>
      </c>
      <c r="AK19" s="553">
        <f>IF(AH19="","",VLOOKUP(AH19,'⑪古希(長打） '!$A$7:$J$66,4,0))</f>
        <v>77</v>
      </c>
      <c r="AL19" s="553">
        <f>IF(AH19="","",VLOOKUP(AH19,'⑪古希(長打） '!$A$7:$J$66,6,0))</f>
        <v>1</v>
      </c>
      <c r="AM19" s="553">
        <f>IF(AH19="","",VLOOKUP(AH19,'⑪古希(長打） '!$A$7:$J$66,7,0))</f>
        <v>1</v>
      </c>
      <c r="AN19" s="553">
        <f>IF(AH19="","",VLOOKUP(AH19,'⑪古希(長打） '!$A$7:$J$66,8,0))</f>
        <v>1</v>
      </c>
      <c r="AO19" s="553">
        <f>IF(AH19="","",VLOOKUP(AH19,'⑪古希(長打） '!$A$7:$J$66,9,0))</f>
        <v>3</v>
      </c>
      <c r="AP19" s="554">
        <f>IF(AH19="","",VLOOKUP(AH19,'⑪古希(長打） '!$A$7:$J$66,10,0))</f>
        <v>6</v>
      </c>
      <c r="AQ19" s="18"/>
      <c r="AR19" s="18"/>
      <c r="AS19" s="18"/>
      <c r="AT19" s="18"/>
      <c r="AU19" s="18"/>
      <c r="AV19" s="18"/>
      <c r="AW19" s="18"/>
      <c r="AX19" s="18"/>
      <c r="AY19" s="18"/>
      <c r="AZ19" s="18"/>
    </row>
    <row r="20" spans="1:52" ht="18.75" customHeight="1" x14ac:dyDescent="0.2">
      <c r="A20" s="18"/>
      <c r="B20" s="291"/>
      <c r="C20" s="546" t="str">
        <f>IF(B20="","",VLOOKUP(B20,'⑥シニア (投手)'!$A$7:$K$106,2,0))</f>
        <v/>
      </c>
      <c r="D20" s="558" t="str">
        <f>IF(B20="","",VLOOKUP(B20,'⑥シニア (投手)'!$A$7:$K$106,3,0))</f>
        <v/>
      </c>
      <c r="E20" s="816" t="str">
        <f>IF(B20="","",VLOOKUP(B20,'⑥シニア (投手)'!$A$7:$K$106,4,0))</f>
        <v/>
      </c>
      <c r="F20" s="816" t="str">
        <f>IF(B20="","",VLOOKUP(B20,'⑥シニア (投手)'!$A$7:$K$106,6,0))</f>
        <v/>
      </c>
      <c r="G20" s="816" t="str">
        <f>IF(B20="","",VLOOKUP(B20,'⑥シニア (投手)'!$A$7:$K$106,7,0))</f>
        <v/>
      </c>
      <c r="H20" s="816" t="str">
        <f>IF(B20="","",VLOOKUP(B20,'⑥シニア (投手)'!$A$7:$K$106,8,0))</f>
        <v/>
      </c>
      <c r="I20" s="816" t="str">
        <f>IF(B20="","",VLOOKUP(B20,'⑥シニア (投手)'!$A$7:$K$106,9,0))</f>
        <v/>
      </c>
      <c r="J20" s="560" t="str">
        <f>IF(B20="","",VLOOKUP(B20,'⑥シニア (投手)'!$A$7:$K$106,10,0))</f>
        <v/>
      </c>
      <c r="K20" s="817" t="str">
        <f>IF(B20="","",VLOOKUP(B20,'⑥シニア (投手)'!$A$7:$K$106,11,0))</f>
        <v/>
      </c>
      <c r="L20" s="302"/>
      <c r="M20" s="18"/>
      <c r="V20" s="18"/>
      <c r="W20" s="18"/>
      <c r="X20" s="300"/>
      <c r="Y20" s="550" t="str">
        <f>IF(X20="","",VLOOKUP(X20,'⑨シニア(長打)'!$A$9:$J$140,2,0))</f>
        <v/>
      </c>
      <c r="Z20" s="706" t="str">
        <f>IF(X20="","",VLOOKUP(X20,'⑨シニア(長打)'!$A$9:$J$140,3,0))</f>
        <v/>
      </c>
      <c r="AA20" s="553" t="str">
        <f>IF(X20="","",VLOOKUP(X20,'⑨シニア(長打)'!$A$9:$J$140,4,0))</f>
        <v/>
      </c>
      <c r="AB20" s="553" t="str">
        <f>IF(X20="","",VLOOKUP(X20,'⑨シニア(長打)'!$A$9:$J$140,6,0))</f>
        <v/>
      </c>
      <c r="AC20" s="553" t="str">
        <f>IF(X20="","",VLOOKUP(X20,'⑨シニア(長打)'!$A$9:$J$140,7,0))</f>
        <v/>
      </c>
      <c r="AD20" s="553" t="str">
        <f>IF(X20="","",VLOOKUP(X20,'⑨シニア(長打)'!$A$9:$J$140,8,0))</f>
        <v/>
      </c>
      <c r="AE20" s="553" t="str">
        <f>IF(X20="","",VLOOKUP(X20,'⑨シニア(長打)'!$A$9:$J$140,9,0))</f>
        <v/>
      </c>
      <c r="AF20" s="569" t="str">
        <f>IF(X20="","",VLOOKUP(X20,'⑨シニア(長打)'!$A$9:$J$140,10,0))</f>
        <v/>
      </c>
      <c r="AG20" s="628"/>
      <c r="AH20" s="556">
        <v>49</v>
      </c>
      <c r="AI20" s="546" t="str">
        <f>IF(AH20="","",VLOOKUP(AH20,'⑪古希(長打） '!$A$7:$J$66,2,0))</f>
        <v>大橋</v>
      </c>
      <c r="AJ20" s="706" t="str">
        <f>IF(AH20="","",VLOOKUP(AH20,'⑪古希(長打） '!$A$7:$J$66,3,0))</f>
        <v>（中）</v>
      </c>
      <c r="AK20" s="553">
        <f>IF(AH20="","",VLOOKUP(AH20,'⑪古希(長打） '!$A$7:$J$66,4,0))</f>
        <v>73</v>
      </c>
      <c r="AL20" s="553">
        <f>IF(AH20="","",VLOOKUP(AH20,'⑪古希(長打） '!$A$7:$J$66,6,0))</f>
        <v>1</v>
      </c>
      <c r="AM20" s="553">
        <f>IF(AH20="","",VLOOKUP(AH20,'⑪古希(長打） '!$A$7:$J$66,7,0))</f>
        <v>0</v>
      </c>
      <c r="AN20" s="553">
        <f>IF(AH20="","",VLOOKUP(AH20,'⑪古希(長打） '!$A$7:$J$66,8,0))</f>
        <v>2</v>
      </c>
      <c r="AO20" s="553">
        <f>IF(AH20="","",VLOOKUP(AH20,'⑪古希(長打） '!$A$7:$J$66,9,0))</f>
        <v>3</v>
      </c>
      <c r="AP20" s="554">
        <f>IF(AH20="","",VLOOKUP(AH20,'⑪古希(長打） '!$A$7:$J$66,10,0))</f>
        <v>5</v>
      </c>
      <c r="AQ20" s="18"/>
      <c r="AR20" s="18"/>
      <c r="AS20" s="18"/>
      <c r="AT20" s="18"/>
      <c r="AU20" s="18"/>
      <c r="AV20" s="18"/>
      <c r="AW20" s="18"/>
      <c r="AX20" s="18"/>
      <c r="AY20" s="18"/>
      <c r="AZ20" s="18"/>
    </row>
    <row r="21" spans="1:52" ht="18.75" customHeight="1" x14ac:dyDescent="0.2">
      <c r="A21" s="18"/>
      <c r="B21" s="291"/>
      <c r="C21" s="814" t="str">
        <f>IF(B21="","",VLOOKUP(B21,'⑥シニア (投手)'!$A$7:$K$106,2,0))</f>
        <v/>
      </c>
      <c r="D21" s="811" t="str">
        <f>IF(B21="","",VLOOKUP(B21,'⑥シニア (投手)'!$A$7:$K$106,3,0))</f>
        <v/>
      </c>
      <c r="E21" s="818" t="str">
        <f>IF(B21="","",VLOOKUP(B21,'⑥シニア (投手)'!$A$7:$K$106,4,0))</f>
        <v/>
      </c>
      <c r="F21" s="818" t="str">
        <f>IF(B21="","",VLOOKUP(B21,'⑥シニア (投手)'!$A$7:$K$106,6,0))</f>
        <v/>
      </c>
      <c r="G21" s="818" t="str">
        <f>IF(B21="","",VLOOKUP(B21,'⑥シニア (投手)'!$A$7:$K$106,7,0))</f>
        <v/>
      </c>
      <c r="H21" s="818" t="str">
        <f>IF(B21="","",VLOOKUP(B21,'⑥シニア (投手)'!$A$7:$K$106,8,0))</f>
        <v/>
      </c>
      <c r="I21" s="818" t="str">
        <f>IF(B21="","",VLOOKUP(B21,'⑥シニア (投手)'!$A$7:$K$106,9,0))</f>
        <v/>
      </c>
      <c r="J21" s="820" t="str">
        <f>IF(B21="","",VLOOKUP(B21,'⑥シニア (投手)'!$A$7:$K$106,10,0))</f>
        <v/>
      </c>
      <c r="K21" s="677" t="str">
        <f>IF(B21="","",VLOOKUP(B21,'⑥シニア (投手)'!$A$7:$K$106,11,0))</f>
        <v/>
      </c>
      <c r="L21" s="302"/>
      <c r="V21" s="18"/>
      <c r="W21" s="18"/>
      <c r="X21" s="567"/>
      <c r="Y21" s="550" t="str">
        <f>IF(X21="","",VLOOKUP(X21,'⑨シニア(長打)'!$A$9:$J$140,2,0))</f>
        <v/>
      </c>
      <c r="Z21" s="706" t="str">
        <f>IF(X21="","",VLOOKUP(X21,'⑨シニア(長打)'!$A$9:$J$140,3,0))</f>
        <v/>
      </c>
      <c r="AA21" s="553" t="str">
        <f>IF(X21="","",VLOOKUP(X21,'⑨シニア(長打)'!$A$9:$J$140,4,0))</f>
        <v/>
      </c>
      <c r="AB21" s="553" t="str">
        <f>IF(X21="","",VLOOKUP(X21,'⑨シニア(長打)'!$A$9:$J$140,6,0))</f>
        <v/>
      </c>
      <c r="AC21" s="553" t="str">
        <f>IF(X21="","",VLOOKUP(X21,'⑨シニア(長打)'!$A$9:$J$140,7,0))</f>
        <v/>
      </c>
      <c r="AD21" s="553" t="str">
        <f>IF(X21="","",VLOOKUP(X21,'⑨シニア(長打)'!$A$9:$J$140,8,0))</f>
        <v/>
      </c>
      <c r="AE21" s="553" t="str">
        <f>IF(X21="","",VLOOKUP(X21,'⑨シニア(長打)'!$A$9:$J$140,9,0))</f>
        <v/>
      </c>
      <c r="AF21" s="569" t="str">
        <f>IF(X21="","",VLOOKUP(X21,'⑨シニア(長打)'!$A$9:$J$140,10,0))</f>
        <v/>
      </c>
      <c r="AG21" s="628"/>
      <c r="AH21" s="556">
        <v>11</v>
      </c>
      <c r="AI21" s="546" t="str">
        <f>IF(AH21="","",VLOOKUP(AH21,'⑪古希(長打） '!$A$7:$J$66,2,0))</f>
        <v>伊藤</v>
      </c>
      <c r="AJ21" s="706" t="str">
        <f>IF(AH21="","",VLOOKUP(AH21,'⑪古希(長打） '!$A$7:$J$66,3,0))</f>
        <v>(信)</v>
      </c>
      <c r="AK21" s="553">
        <f>IF(AH21="","",VLOOKUP(AH21,'⑪古希(長打） '!$A$7:$J$66,4,0))</f>
        <v>72</v>
      </c>
      <c r="AL21" s="553">
        <f>IF(AH21="","",VLOOKUP(AH21,'⑪古希(長打） '!$A$7:$J$66,6,0))</f>
        <v>2</v>
      </c>
      <c r="AM21" s="553">
        <f>IF(AH21="","",VLOOKUP(AH21,'⑪古希(長打） '!$A$7:$J$66,7,0))</f>
        <v>0</v>
      </c>
      <c r="AN21" s="553">
        <f>IF(AH21="","",VLOOKUP(AH21,'⑪古希(長打） '!$A$7:$J$66,8,0))</f>
        <v>0</v>
      </c>
      <c r="AO21" s="553">
        <f>IF(AH21="","",VLOOKUP(AH21,'⑪古希(長打） '!$A$7:$J$66,9,0))</f>
        <v>2</v>
      </c>
      <c r="AP21" s="554">
        <f>IF(AH21="","",VLOOKUP(AH21,'⑪古希(長打） '!$A$7:$J$66,10,0))</f>
        <v>6</v>
      </c>
      <c r="AQ21" s="18"/>
      <c r="AR21" s="18"/>
      <c r="AS21" s="18"/>
      <c r="AT21" s="18"/>
      <c r="AU21" s="18"/>
      <c r="AV21" s="18"/>
      <c r="AW21" s="18"/>
      <c r="AX21" s="18"/>
      <c r="AY21" s="18"/>
      <c r="AZ21" s="18"/>
    </row>
    <row r="22" spans="1:52" ht="18.75" customHeight="1" x14ac:dyDescent="0.2">
      <c r="A22" s="286"/>
      <c r="K22" s="682"/>
      <c r="L22" s="302"/>
      <c r="V22" s="18"/>
      <c r="W22" s="18"/>
      <c r="X22" s="567"/>
      <c r="Y22" s="550" t="str">
        <f>IF(X22="","",VLOOKUP(X22,'⑨シニア(長打)'!$A$9:$J$140,2,0))</f>
        <v/>
      </c>
      <c r="Z22" s="706" t="str">
        <f>IF(X22="","",VLOOKUP(X22,'⑨シニア(長打)'!$A$9:$J$140,3,0))</f>
        <v/>
      </c>
      <c r="AA22" s="553" t="str">
        <f>IF(X22="","",VLOOKUP(X22,'⑨シニア(長打)'!$A$9:$J$140,4,0))</f>
        <v/>
      </c>
      <c r="AB22" s="553" t="str">
        <f>IF(X22="","",VLOOKUP(X22,'⑨シニア(長打)'!$A$9:$J$140,6,0))</f>
        <v/>
      </c>
      <c r="AC22" s="553" t="str">
        <f>IF(X22="","",VLOOKUP(X22,'⑨シニア(長打)'!$A$9:$J$140,7,0))</f>
        <v/>
      </c>
      <c r="AD22" s="553" t="str">
        <f>IF(X22="","",VLOOKUP(X22,'⑨シニア(長打)'!$A$9:$J$140,8,0))</f>
        <v/>
      </c>
      <c r="AE22" s="553" t="str">
        <f>IF(X22="","",VLOOKUP(X22,'⑨シニア(長打)'!$A$9:$J$140,9,0))</f>
        <v/>
      </c>
      <c r="AF22" s="569" t="str">
        <f>IF(X22="","",VLOOKUP(X22,'⑨シニア(長打)'!$A$9:$J$140,10,0))</f>
        <v/>
      </c>
      <c r="AG22" s="628"/>
      <c r="AH22" s="556">
        <v>24</v>
      </c>
      <c r="AI22" s="546" t="str">
        <f>IF(AH22="","",VLOOKUP(AH22,'⑪古希(長打） '!$A$7:$J$66,2,0))</f>
        <v>三輪</v>
      </c>
      <c r="AJ22" s="706" t="str">
        <f>IF(AH22="","",VLOOKUP(AH22,'⑪古希(長打） '!$A$7:$J$66,3,0))</f>
        <v>(エ)</v>
      </c>
      <c r="AK22" s="553">
        <f>IF(AH22="","",VLOOKUP(AH22,'⑪古希(長打） '!$A$7:$J$66,4,0))</f>
        <v>73</v>
      </c>
      <c r="AL22" s="553">
        <f>IF(AH22="","",VLOOKUP(AH22,'⑪古希(長打） '!$A$7:$J$66,6,0))</f>
        <v>2</v>
      </c>
      <c r="AM22" s="553">
        <f>IF(AH22="","",VLOOKUP(AH22,'⑪古希(長打） '!$A$7:$J$66,7,0))</f>
        <v>0</v>
      </c>
      <c r="AN22" s="553">
        <f>IF(AH22="","",VLOOKUP(AH22,'⑪古希(長打） '!$A$7:$J$66,8,0))</f>
        <v>0</v>
      </c>
      <c r="AO22" s="553">
        <f>IF(AH22="","",VLOOKUP(AH22,'⑪古希(長打） '!$A$7:$J$66,9,0))</f>
        <v>2</v>
      </c>
      <c r="AP22" s="554">
        <f>IF(AH22="","",VLOOKUP(AH22,'⑪古希(長打） '!$A$7:$J$66,10,0))</f>
        <v>6</v>
      </c>
      <c r="AQ22" s="18"/>
      <c r="AR22" s="18"/>
      <c r="AS22" s="18"/>
      <c r="AT22" s="18"/>
      <c r="AU22" s="18"/>
      <c r="AV22" s="18"/>
      <c r="AW22" s="18"/>
      <c r="AX22" s="18"/>
      <c r="AY22" s="18"/>
      <c r="AZ22" s="18"/>
    </row>
    <row r="23" spans="1:52" ht="18.75" customHeight="1" x14ac:dyDescent="0.2">
      <c r="A23" s="18"/>
      <c r="B23" s="310"/>
      <c r="C23" s="1166" t="s">
        <v>148</v>
      </c>
      <c r="D23" s="1167"/>
      <c r="E23" s="1167"/>
      <c r="F23" s="1167"/>
      <c r="G23" s="1167"/>
      <c r="H23" s="1167"/>
      <c r="I23" s="290"/>
      <c r="J23" s="311" t="s">
        <v>130</v>
      </c>
      <c r="K23" s="681"/>
      <c r="L23" s="587"/>
      <c r="V23" s="18"/>
      <c r="W23" s="18"/>
      <c r="X23" s="567"/>
      <c r="Y23" s="550" t="str">
        <f>IF(X23="","",VLOOKUP(X23,'⑨シニア(長打)'!$A$9:$J$140,2,0))</f>
        <v/>
      </c>
      <c r="Z23" s="706" t="str">
        <f>IF(X23="","",VLOOKUP(X23,'⑨シニア(長打)'!$A$9:$J$140,3,0))</f>
        <v/>
      </c>
      <c r="AA23" s="553" t="str">
        <f>IF(X23="","",VLOOKUP(X23,'⑨シニア(長打)'!$A$9:$J$140,4,0))</f>
        <v/>
      </c>
      <c r="AB23" s="553" t="str">
        <f>IF(X23="","",VLOOKUP(X23,'⑨シニア(長打)'!$A$9:$J$140,6,0))</f>
        <v/>
      </c>
      <c r="AC23" s="553" t="str">
        <f>IF(X23="","",VLOOKUP(X23,'⑨シニア(長打)'!$A$9:$J$140,7,0))</f>
        <v/>
      </c>
      <c r="AD23" s="553" t="str">
        <f>IF(X23="","",VLOOKUP(X23,'⑨シニア(長打)'!$A$9:$J$140,8,0))</f>
        <v/>
      </c>
      <c r="AE23" s="553" t="str">
        <f>IF(X23="","",VLOOKUP(X23,'⑨シニア(長打)'!$A$9:$J$140,9,0))</f>
        <v/>
      </c>
      <c r="AF23" s="569" t="str">
        <f>IF(X23="","",VLOOKUP(X23,'⑨シニア(長打)'!$A$9:$J$140,10,0))</f>
        <v/>
      </c>
      <c r="AG23" s="628"/>
      <c r="AH23" s="556">
        <v>25</v>
      </c>
      <c r="AI23" s="546" t="str">
        <f>IF(AH23="","",VLOOKUP(AH23,'⑪古希(長打） '!$A$7:$J$66,2,0))</f>
        <v>中村</v>
      </c>
      <c r="AJ23" s="706" t="str">
        <f>IF(AH23="","",VLOOKUP(AH23,'⑪古希(長打） '!$A$7:$J$66,3,0))</f>
        <v>（エ）</v>
      </c>
      <c r="AK23" s="553">
        <f>IF(AH23="","",VLOOKUP(AH23,'⑪古希(長打） '!$A$7:$J$66,4,0))</f>
        <v>74</v>
      </c>
      <c r="AL23" s="553">
        <f>IF(AH23="","",VLOOKUP(AH23,'⑪古希(長打） '!$A$7:$J$66,6,0))</f>
        <v>2</v>
      </c>
      <c r="AM23" s="553">
        <f>IF(AH23="","",VLOOKUP(AH23,'⑪古希(長打） '!$A$7:$J$66,7,0))</f>
        <v>0</v>
      </c>
      <c r="AN23" s="553">
        <f>IF(AH23="","",VLOOKUP(AH23,'⑪古希(長打） '!$A$7:$J$66,8,0))</f>
        <v>0</v>
      </c>
      <c r="AO23" s="553">
        <f>IF(AH23="","",VLOOKUP(AH23,'⑪古希(長打） '!$A$7:$J$66,9,0))</f>
        <v>2</v>
      </c>
      <c r="AP23" s="554">
        <f>IF(AH23="","",VLOOKUP(AH23,'⑪古希(長打） '!$A$7:$J$66,10,0))</f>
        <v>6</v>
      </c>
      <c r="AQ23" s="18"/>
      <c r="AR23" s="18"/>
      <c r="AS23" s="18"/>
      <c r="AT23" s="18"/>
      <c r="AU23" s="18"/>
      <c r="AV23" s="18"/>
      <c r="AW23" s="18"/>
      <c r="AX23" s="18"/>
      <c r="AY23" s="18"/>
      <c r="AZ23" s="18"/>
    </row>
    <row r="24" spans="1:52" ht="28.5" customHeight="1" x14ac:dyDescent="0.2">
      <c r="A24" s="18"/>
      <c r="B24" s="71"/>
      <c r="C24" s="293" t="s">
        <v>133</v>
      </c>
      <c r="D24" s="294" t="s">
        <v>149</v>
      </c>
      <c r="E24" s="295" t="s">
        <v>135</v>
      </c>
      <c r="F24" s="296" t="s">
        <v>136</v>
      </c>
      <c r="G24" s="296" t="s">
        <v>137</v>
      </c>
      <c r="H24" s="296" t="s">
        <v>138</v>
      </c>
      <c r="I24" s="296" t="s">
        <v>139</v>
      </c>
      <c r="J24" s="297" t="s">
        <v>140</v>
      </c>
      <c r="K24" s="299" t="s">
        <v>141</v>
      </c>
      <c r="L24" s="302"/>
      <c r="V24" s="18"/>
      <c r="W24" s="18"/>
      <c r="X24" s="567"/>
      <c r="Y24" s="1160" t="s">
        <v>150</v>
      </c>
      <c r="Z24" s="1161"/>
      <c r="AA24" s="1161"/>
      <c r="AB24" s="1161"/>
      <c r="AC24" s="1161"/>
      <c r="AD24" s="313" t="s">
        <v>151</v>
      </c>
      <c r="AE24" s="290"/>
      <c r="AF24" s="557"/>
      <c r="AG24" s="628"/>
      <c r="AH24" s="556">
        <v>57</v>
      </c>
      <c r="AI24" s="546" t="str">
        <f>IF(AH24="","",VLOOKUP(AH24,'⑪古希(長打） '!$A$7:$J$66,2,0))</f>
        <v>木村</v>
      </c>
      <c r="AJ24" s="706" t="str">
        <f>IF(AH24="","",VLOOKUP(AH24,'⑪古希(長打） '!$A$7:$J$66,3,0))</f>
        <v>(可)</v>
      </c>
      <c r="AK24" s="553">
        <f>IF(AH24="","",VLOOKUP(AH24,'⑪古希(長打） '!$A$7:$J$66,4,0))</f>
        <v>71</v>
      </c>
      <c r="AL24" s="553">
        <f>IF(AH24="","",VLOOKUP(AH24,'⑪古希(長打） '!$A$7:$J$66,6,0))</f>
        <v>2</v>
      </c>
      <c r="AM24" s="553">
        <f>IF(AH24="","",VLOOKUP(AH24,'⑪古希(長打） '!$A$7:$J$66,7,0))</f>
        <v>0</v>
      </c>
      <c r="AN24" s="553">
        <f>IF(AH24="","",VLOOKUP(AH24,'⑪古希(長打） '!$A$7:$J$66,8,0))</f>
        <v>0</v>
      </c>
      <c r="AO24" s="553">
        <f>IF(AH24="","",VLOOKUP(AH24,'⑪古希(長打） '!$A$7:$J$66,9,0))</f>
        <v>2</v>
      </c>
      <c r="AP24" s="554">
        <f>IF(AH24="","",VLOOKUP(AH24,'⑪古希(長打） '!$A$7:$J$66,10,0))</f>
        <v>6</v>
      </c>
      <c r="AQ24" s="18"/>
      <c r="AR24" s="18"/>
      <c r="AS24" s="18"/>
      <c r="AT24" s="18"/>
      <c r="AU24" s="18"/>
      <c r="AV24" s="18"/>
      <c r="AW24" s="18"/>
      <c r="AX24" s="18"/>
      <c r="AY24" s="18"/>
      <c r="AZ24" s="18"/>
    </row>
    <row r="25" spans="1:52" ht="18.75" customHeight="1" x14ac:dyDescent="0.2">
      <c r="A25" s="18"/>
      <c r="B25" s="303">
        <v>8</v>
      </c>
      <c r="C25" s="946" t="str">
        <f>IF(B25="","",VLOOKUP(B25,'⑦ハイシニア(投手)'!$A$9:$K$60,2,0))</f>
        <v>雪野</v>
      </c>
      <c r="D25" s="947" t="str">
        <f>IF(B25="","",VLOOKUP(B25,'⑦ハイシニア(投手)'!$A$9:$K$60,3,0))</f>
        <v>(白)</v>
      </c>
      <c r="E25" s="948">
        <f>IF(B25="","",VLOOKUP(B25,'⑦ハイシニア(投手)'!$A$9:$K$60,4,0))</f>
        <v>67</v>
      </c>
      <c r="F25" s="948">
        <f>IF(B25="","",VLOOKUP(B25,'⑦ハイシニア(投手)'!$A$9:$K$60,6,0))</f>
        <v>9</v>
      </c>
      <c r="G25" s="948">
        <f>IF(B25="","",VLOOKUP(B25,'⑦ハイシニア(投手)'!$A$9:$K$60,7,0))</f>
        <v>7</v>
      </c>
      <c r="H25" s="948">
        <f>IF(B25="","",VLOOKUP(B25,'⑦ハイシニア(投手)'!$A$9:$K$60,8,0))</f>
        <v>1</v>
      </c>
      <c r="I25" s="948">
        <f>IF(B25="","",VLOOKUP(B25,'⑦ハイシニア(投手)'!$A$9:$K$60,9,0))</f>
        <v>6</v>
      </c>
      <c r="J25" s="948">
        <f>IF(B25="","",VLOOKUP(B25,'⑦ハイシニア(投手)'!$A$9:$K$60,10,0))</f>
        <v>2</v>
      </c>
      <c r="K25" s="950">
        <f>IF(B25="","",VLOOKUP(B25,'⑦ハイシニア(投手)'!$A$9:$K$60,11,0))</f>
        <v>0.75</v>
      </c>
      <c r="L25" s="302"/>
      <c r="V25" s="18"/>
      <c r="W25" s="18"/>
      <c r="X25" s="567"/>
      <c r="Y25" s="293" t="s">
        <v>133</v>
      </c>
      <c r="Z25" s="294" t="s">
        <v>152</v>
      </c>
      <c r="AA25" s="295" t="s">
        <v>135</v>
      </c>
      <c r="AB25" s="295" t="s">
        <v>143</v>
      </c>
      <c r="AC25" s="295" t="s">
        <v>144</v>
      </c>
      <c r="AD25" s="295" t="s">
        <v>145</v>
      </c>
      <c r="AE25" s="295" t="s">
        <v>146</v>
      </c>
      <c r="AF25" s="565" t="s">
        <v>492</v>
      </c>
      <c r="AG25" s="628"/>
      <c r="AH25" s="556">
        <v>38</v>
      </c>
      <c r="AI25" s="951" t="str">
        <f>IF(AH25="","",VLOOKUP(AH25,'⑪古希(長打） '!$A$7:$J$66,2,0))</f>
        <v>瀬木</v>
      </c>
      <c r="AJ25" s="957" t="str">
        <f>IF(AH25="","",VLOOKUP(AH25,'⑪古希(長打） '!$A$7:$J$66,3,0))</f>
        <v>(郡)</v>
      </c>
      <c r="AK25" s="958">
        <f>IF(AH25="","",VLOOKUP(AH25,'⑪古希(長打） '!$A$7:$J$66,4,0))</f>
        <v>76</v>
      </c>
      <c r="AL25" s="958">
        <f>IF(AH25="","",VLOOKUP(AH25,'⑪古希(長打） '!$A$7:$J$66,6,0))</f>
        <v>1</v>
      </c>
      <c r="AM25" s="958">
        <f>IF(AH25="","",VLOOKUP(AH25,'⑪古希(長打） '!$A$7:$J$66,7,0))</f>
        <v>1</v>
      </c>
      <c r="AN25" s="958">
        <f>IF(AH25="","",VLOOKUP(AH25,'⑪古希(長打） '!$A$7:$J$66,8,0))</f>
        <v>0</v>
      </c>
      <c r="AO25" s="958">
        <f>IF(AH25="","",VLOOKUP(AH25,'⑪古希(長打） '!$A$7:$J$66,9,0))</f>
        <v>2</v>
      </c>
      <c r="AP25" s="959">
        <f>IF(AH25="","",VLOOKUP(AH25,'⑪古希(長打） '!$A$7:$J$66,10,0))</f>
        <v>5</v>
      </c>
      <c r="AQ25" s="18"/>
      <c r="AR25" s="18"/>
      <c r="AS25" s="18"/>
      <c r="AT25" s="18"/>
      <c r="AU25" s="18"/>
      <c r="AV25" s="18"/>
      <c r="AW25" s="18"/>
      <c r="AX25" s="18"/>
      <c r="AY25" s="18"/>
      <c r="AZ25" s="18"/>
    </row>
    <row r="26" spans="1:52" ht="18.75" customHeight="1" x14ac:dyDescent="0.2">
      <c r="A26" s="18"/>
      <c r="B26" s="303">
        <v>6</v>
      </c>
      <c r="C26" s="546" t="str">
        <f>IF(B26="","",VLOOKUP(B26,'⑦ハイシニア(投手)'!$A$9:$K$60,2,0))</f>
        <v>大竹</v>
      </c>
      <c r="D26" s="558" t="str">
        <f>IF(B26="","",VLOOKUP(B26,'⑦ハイシニア(投手)'!$A$9:$K$60,3,0))</f>
        <v>(高)</v>
      </c>
      <c r="E26" s="816">
        <f>IF(B26="","",VLOOKUP(B26,'⑦ハイシニア(投手)'!$A$9:$K$60,4,0))</f>
        <v>71</v>
      </c>
      <c r="F26" s="816">
        <f>IF(B26="","",VLOOKUP(B26,'⑦ハイシニア(投手)'!$A$9:$K$60,6,0))</f>
        <v>6</v>
      </c>
      <c r="G26" s="816">
        <f>IF(B26="","",VLOOKUP(B26,'⑦ハイシニア(投手)'!$A$9:$K$60,7,0))</f>
        <v>3</v>
      </c>
      <c r="H26" s="816">
        <f>IF(B26="","",VLOOKUP(B26,'⑦ハイシニア(投手)'!$A$9:$K$60,8,0))</f>
        <v>0</v>
      </c>
      <c r="I26" s="816">
        <f>IF(B26="","",VLOOKUP(B26,'⑦ハイシニア(投手)'!$A$9:$K$60,9,0))</f>
        <v>5</v>
      </c>
      <c r="J26" s="816">
        <f>IF(B26="","",VLOOKUP(B26,'⑦ハイシニア(投手)'!$A$9:$K$60,10,0))</f>
        <v>0</v>
      </c>
      <c r="K26" s="817">
        <f>IF(B26="","",VLOOKUP(B26,'⑦ハイシニア(投手)'!$A$9:$K$60,11,0))</f>
        <v>1</v>
      </c>
      <c r="V26" s="312"/>
      <c r="W26" s="312"/>
      <c r="X26" s="567"/>
      <c r="Y26" s="547" t="str">
        <f>IF(X31="","",VLOOKUP(X31,'⑩ハイシニア(長打)'!$A$9:$J$69,2,0))</f>
        <v>葛谷</v>
      </c>
      <c r="Z26" s="812" t="str">
        <f>IF(X31="","",VLOOKUP(X31,'⑩ハイシニア(長打)'!$A$9:$J$69,3,0))</f>
        <v>(エ)</v>
      </c>
      <c r="AA26" s="559">
        <f>IF(X31="","",VLOOKUP(X31,'⑩ハイシニア(長打)'!$A$9:$J$69,4,0))</f>
        <v>70</v>
      </c>
      <c r="AB26" s="561">
        <f>IF(X31="","",VLOOKUP(X31,'⑩ハイシニア(長打)'!$A$9:$J$69,6,0))</f>
        <v>5</v>
      </c>
      <c r="AC26" s="549">
        <f>IF(X31="","",VLOOKUP(X31,'⑩ハイシニア(長打)'!$A$9:$J$69,7,0))</f>
        <v>1</v>
      </c>
      <c r="AD26" s="549">
        <f>IF(X31="","",VLOOKUP(X31,'⑩ハイシニア(長打)'!$A$9:$J$69,8,0))</f>
        <v>1</v>
      </c>
      <c r="AE26" s="549">
        <f>IF(X31="","",VLOOKUP(X31,'⑩ハイシニア(長打)'!$A$9:$J$69,9,0))</f>
        <v>7</v>
      </c>
      <c r="AF26" s="563">
        <f>IF(X31="","",VLOOKUP(X31,'⑩ハイシニア(長打)'!$A$9:$J$69,10,0))</f>
        <v>18</v>
      </c>
      <c r="AG26" s="628"/>
      <c r="AH26" s="556">
        <v>58</v>
      </c>
      <c r="AI26" s="546" t="str">
        <f>IF(AH26="","",VLOOKUP(AH26,'⑪古希(長打） '!$A$7:$J$66,2,0))</f>
        <v>座馬</v>
      </c>
      <c r="AJ26" s="706" t="str">
        <f>IF(AH26="","",VLOOKUP(AH26,'⑪古希(長打） '!$A$7:$J$66,3,0))</f>
        <v>（可）</v>
      </c>
      <c r="AK26" s="553">
        <f>IF(AH26="","",VLOOKUP(AH26,'⑪古希(長打） '!$A$7:$J$66,4,0))</f>
        <v>73</v>
      </c>
      <c r="AL26" s="553">
        <f>IF(AH26="","",VLOOKUP(AH26,'⑪古希(長打） '!$A$7:$J$66,6,0))</f>
        <v>1</v>
      </c>
      <c r="AM26" s="553">
        <f>IF(AH26="","",VLOOKUP(AH26,'⑪古希(長打） '!$A$7:$J$66,7,0))</f>
        <v>1</v>
      </c>
      <c r="AN26" s="553">
        <f>IF(AH26="","",VLOOKUP(AH26,'⑪古希(長打） '!$A$7:$J$66,8,0))</f>
        <v>0</v>
      </c>
      <c r="AO26" s="553">
        <f>IF(AH26="","",VLOOKUP(AH26,'⑪古希(長打） '!$A$7:$J$66,9,0))</f>
        <v>2</v>
      </c>
      <c r="AP26" s="554">
        <f>IF(AH26="","",VLOOKUP(AH26,'⑪古希(長打） '!$A$7:$J$66,10,0))</f>
        <v>5</v>
      </c>
      <c r="AQ26" s="18"/>
      <c r="AR26" s="18"/>
      <c r="AS26" s="18"/>
      <c r="AT26" s="18"/>
      <c r="AU26" s="18"/>
      <c r="AV26" s="18"/>
      <c r="AW26" s="18"/>
      <c r="AX26" s="18"/>
      <c r="AY26" s="18"/>
      <c r="AZ26" s="18"/>
    </row>
    <row r="27" spans="1:52" ht="21" customHeight="1" x14ac:dyDescent="0.2">
      <c r="A27" s="18"/>
      <c r="B27" s="303">
        <v>18</v>
      </c>
      <c r="C27" s="546" t="str">
        <f>IF(B27="","",VLOOKUP(B27,'⑦ハイシニア(投手)'!$A$9:$K$60,2,0))</f>
        <v>森</v>
      </c>
      <c r="D27" s="558" t="str">
        <f>IF(B27="","",VLOOKUP(B27,'⑦ハイシニア(投手)'!$A$9:$K$60,3,0))</f>
        <v>(エ)</v>
      </c>
      <c r="E27" s="816">
        <f>IF(B27="","",VLOOKUP(B27,'⑦ハイシニア(投手)'!$A$9:$K$60,4,0))</f>
        <v>69</v>
      </c>
      <c r="F27" s="816">
        <f>IF(B27="","",VLOOKUP(B27,'⑦ハイシニア(投手)'!$A$9:$K$60,6,0))</f>
        <v>3</v>
      </c>
      <c r="G27" s="816">
        <f>IF(B27="","",VLOOKUP(B27,'⑦ハイシニア(投手)'!$A$9:$K$60,7,0))</f>
        <v>2</v>
      </c>
      <c r="H27" s="816">
        <f>IF(B27="","",VLOOKUP(B27,'⑦ハイシニア(投手)'!$A$9:$K$60,8,0))</f>
        <v>1</v>
      </c>
      <c r="I27" s="816">
        <f>IF(B27="","",VLOOKUP(B27,'⑦ハイシニア(投手)'!$A$9:$K$60,9,0))</f>
        <v>3</v>
      </c>
      <c r="J27" s="816">
        <f>IF(B27="","",VLOOKUP(B27,'⑦ハイシニア(投手)'!$A$9:$K$60,10,0))</f>
        <v>0</v>
      </c>
      <c r="K27" s="817">
        <f>IF(B27="","",VLOOKUP(B27,'⑦ハイシニア(投手)'!$A$9:$K$60,11,0))</f>
        <v>1</v>
      </c>
      <c r="V27" s="298"/>
      <c r="W27" s="298"/>
      <c r="X27" s="567"/>
      <c r="Y27" s="546" t="str">
        <f>IF(X32="","",VLOOKUP(X32,'⑩ハイシニア(長打)'!$A$9:$J$69,2,0))</f>
        <v>小羽</v>
      </c>
      <c r="Z27" s="558" t="str">
        <f>IF(X32="","",VLOOKUP(X32,'⑩ハイシニア(長打)'!$A$9:$J$69,3,0))</f>
        <v>(グ)</v>
      </c>
      <c r="AA27" s="560">
        <f>IF(X32="","",VLOOKUP(X32,'⑩ハイシニア(長打)'!$A$9:$J$69,4,0))</f>
        <v>68</v>
      </c>
      <c r="AB27" s="562">
        <f>IF(X32="","",VLOOKUP(X32,'⑩ハイシニア(長打)'!$A$9:$J$69,6,0))</f>
        <v>3</v>
      </c>
      <c r="AC27" s="550">
        <f>IF(X32="","",VLOOKUP(X32,'⑩ハイシニア(長打)'!$A$9:$J$69,7,0))</f>
        <v>1</v>
      </c>
      <c r="AD27" s="550">
        <f>IF(X32="","",VLOOKUP(X32,'⑩ハイシニア(長打)'!$A$9:$J$69,8,0))</f>
        <v>2</v>
      </c>
      <c r="AE27" s="550">
        <f>IF(X32="","",VLOOKUP(X32,'⑩ハイシニア(長打)'!$A$9:$J$69,9,0))</f>
        <v>6</v>
      </c>
      <c r="AF27" s="564">
        <f>IF(X32="","",VLOOKUP(X32,'⑩ハイシニア(長打)'!$A$9:$J$69,10,0))</f>
        <v>13</v>
      </c>
      <c r="AG27" s="628"/>
      <c r="AH27" s="556">
        <v>26</v>
      </c>
      <c r="AI27" s="546" t="str">
        <f>IF(AH27="","",VLOOKUP(AH27,'⑪古希(長打） '!$A$7:$J$66,2,0))</f>
        <v>藤田</v>
      </c>
      <c r="AJ27" s="706" t="str">
        <f>IF(AH27="","",VLOOKUP(AH27,'⑪古希(長打） '!$A$7:$J$66,3,0))</f>
        <v>（エ）</v>
      </c>
      <c r="AK27" s="553">
        <f>IF(AH27="","",VLOOKUP(AH27,'⑪古希(長打） '!$A$7:$J$66,4,0))</f>
        <v>74</v>
      </c>
      <c r="AL27" s="553">
        <f>IF(AH27="","",VLOOKUP(AH27,'⑪古希(長打） '!$A$7:$J$66,6,0))</f>
        <v>1</v>
      </c>
      <c r="AM27" s="553">
        <f>IF(AH27="","",VLOOKUP(AH27,'⑪古希(長打） '!$A$7:$J$66,7,0))</f>
        <v>0</v>
      </c>
      <c r="AN27" s="553">
        <f>IF(AH27="","",VLOOKUP(AH27,'⑪古希(長打） '!$A$7:$J$66,8,0))</f>
        <v>1</v>
      </c>
      <c r="AO27" s="553">
        <f>IF(AH27="","",VLOOKUP(AH27,'⑪古希(長打） '!$A$7:$J$66,9,0))</f>
        <v>2</v>
      </c>
      <c r="AP27" s="554">
        <f>IF(AH27="","",VLOOKUP(AH27,'⑪古希(長打） '!$A$7:$J$66,10,0))</f>
        <v>4</v>
      </c>
      <c r="AQ27" s="18"/>
      <c r="AR27" s="18"/>
      <c r="AS27" s="18"/>
      <c r="AT27" s="18"/>
      <c r="AU27" s="18"/>
      <c r="AV27" s="18"/>
      <c r="AW27" s="18"/>
      <c r="AX27" s="18"/>
      <c r="AY27" s="18"/>
      <c r="AZ27" s="18"/>
    </row>
    <row r="28" spans="1:52" ht="18.75" customHeight="1" x14ac:dyDescent="0.2">
      <c r="A28" s="18"/>
      <c r="B28" s="303">
        <v>4</v>
      </c>
      <c r="C28" s="546" t="str">
        <f>IF(B28="","",VLOOKUP(B28,'⑦ハイシニア(投手)'!$A$9:$K$60,2,0))</f>
        <v>若井</v>
      </c>
      <c r="D28" s="558" t="str">
        <f>IF(B28="","",VLOOKUP(B28,'⑦ハイシニア(投手)'!$A$9:$K$60,3,0))</f>
        <v>(グ)</v>
      </c>
      <c r="E28" s="816">
        <f>IF(B28="","",VLOOKUP(B28,'⑦ハイシニア(投手)'!$A$9:$K$60,4,0))</f>
        <v>81</v>
      </c>
      <c r="F28" s="816">
        <f>IF(B28="","",VLOOKUP(B28,'⑦ハイシニア(投手)'!$A$9:$K$60,6,0))</f>
        <v>6</v>
      </c>
      <c r="G28" s="816">
        <f>IF(B28="","",VLOOKUP(B28,'⑦ハイシニア(投手)'!$A$9:$K$60,7,0))</f>
        <v>5</v>
      </c>
      <c r="H28" s="816">
        <f>IF(B28="","",VLOOKUP(B28,'⑦ハイシニア(投手)'!$A$9:$K$60,8,0))</f>
        <v>1</v>
      </c>
      <c r="I28" s="816">
        <f>IF(B28="","",VLOOKUP(B28,'⑦ハイシニア(投手)'!$A$9:$K$60,9,0))</f>
        <v>3</v>
      </c>
      <c r="J28" s="816">
        <f>IF(B28="","",VLOOKUP(B28,'⑦ハイシニア(投手)'!$A$9:$K$60,10,0))</f>
        <v>3</v>
      </c>
      <c r="K28" s="817">
        <f>IF(B28="","",VLOOKUP(B28,'⑦ハイシニア(投手)'!$A$9:$K$60,11,0))</f>
        <v>0.5</v>
      </c>
      <c r="V28" s="302"/>
      <c r="W28" s="302"/>
      <c r="Y28" s="546" t="str">
        <f>IF(X33="","",VLOOKUP(X33,'⑩ハイシニア(長打)'!$A$9:$J$69,2,0))</f>
        <v>宮ノ脇</v>
      </c>
      <c r="Z28" s="558" t="str">
        <f>IF(X33="","",VLOOKUP(X33,'⑩ハイシニア(長打)'!$A$9:$J$69,3,0))</f>
        <v>(高)</v>
      </c>
      <c r="AA28" s="560">
        <f>IF(X33="","",VLOOKUP(X33,'⑩ハイシニア(長打)'!$A$9:$J$69,4,0))</f>
        <v>66</v>
      </c>
      <c r="AB28" s="562">
        <f>IF(X33="","",VLOOKUP(X33,'⑩ハイシニア(長打)'!$A$9:$J$69,6,0))</f>
        <v>4</v>
      </c>
      <c r="AC28" s="550">
        <f>IF(X33="","",VLOOKUP(X33,'⑩ハイシニア(長打)'!$A$9:$J$69,7,0))</f>
        <v>0</v>
      </c>
      <c r="AD28" s="550">
        <f>IF(X33="","",VLOOKUP(X33,'⑩ハイシニア(長打)'!$A$9:$J$69,8,0))</f>
        <v>0</v>
      </c>
      <c r="AE28" s="550">
        <f>IF(X33="","",VLOOKUP(X33,'⑩ハイシニア(長打)'!$A$9:$J$69,9,0))</f>
        <v>4</v>
      </c>
      <c r="AF28" s="564">
        <f>IF(X33="","",VLOOKUP(X33,'⑩ハイシニア(長打)'!$A$9:$J$69,10,0))</f>
        <v>12</v>
      </c>
      <c r="AG28" s="18"/>
      <c r="AH28" s="556">
        <v>31</v>
      </c>
      <c r="AI28" s="546" t="str">
        <f>IF(AH28="","",VLOOKUP(AH28,'⑪古希(長打） '!$A$7:$J$66,2,0))</f>
        <v>進藤</v>
      </c>
      <c r="AJ28" s="706" t="str">
        <f>IF(AH28="","",VLOOKUP(AH28,'⑪古希(長打） '!$A$7:$J$66,3,0))</f>
        <v>（各）</v>
      </c>
      <c r="AK28" s="553">
        <f>IF(AH28="","",VLOOKUP(AH28,'⑪古希(長打） '!$A$7:$J$66,4,0))</f>
        <v>72</v>
      </c>
      <c r="AL28" s="553">
        <f>IF(AH28="","",VLOOKUP(AH28,'⑪古希(長打） '!$A$7:$J$66,6,0))</f>
        <v>1</v>
      </c>
      <c r="AM28" s="553">
        <f>IF(AH28="","",VLOOKUP(AH28,'⑪古希(長打） '!$A$7:$J$66,7,0))</f>
        <v>0</v>
      </c>
      <c r="AN28" s="553">
        <f>IF(AH28="","",VLOOKUP(AH28,'⑪古希(長打） '!$A$7:$J$66,8,0))</f>
        <v>1</v>
      </c>
      <c r="AO28" s="553">
        <f>IF(AH28="","",VLOOKUP(AH28,'⑪古希(長打） '!$A$7:$J$66,9,0))</f>
        <v>2</v>
      </c>
      <c r="AP28" s="554">
        <f>IF(AH28="","",VLOOKUP(AH28,'⑪古希(長打） '!$A$7:$J$66,10,0))</f>
        <v>4</v>
      </c>
      <c r="AQ28" s="18"/>
      <c r="AR28" s="18"/>
      <c r="AS28" s="18"/>
      <c r="AT28" s="18"/>
      <c r="AU28" s="18"/>
      <c r="AV28" s="18"/>
      <c r="AW28" s="18"/>
      <c r="AX28" s="18"/>
      <c r="AY28" s="18"/>
      <c r="AZ28" s="18"/>
    </row>
    <row r="29" spans="1:52" ht="18.75" customHeight="1" x14ac:dyDescent="0.2">
      <c r="A29" s="18"/>
      <c r="B29" s="303"/>
      <c r="C29" s="546" t="str">
        <f>IF(B29="","",VLOOKUP(B29,'⑦ハイシニア(投手)'!$A$9:$K$60,2,0))</f>
        <v/>
      </c>
      <c r="D29" s="558" t="str">
        <f>IF(B29="","",VLOOKUP(B29,'⑦ハイシニア(投手)'!$A$9:$K$60,3,0))</f>
        <v/>
      </c>
      <c r="E29" s="816" t="str">
        <f>IF(B29="","",VLOOKUP(B29,'⑦ハイシニア(投手)'!$A$9:$K$60,4,0))</f>
        <v/>
      </c>
      <c r="F29" s="816" t="str">
        <f>IF(B29="","",VLOOKUP(B29,'⑦ハイシニア(投手)'!$A$9:$K$60,6,0))</f>
        <v/>
      </c>
      <c r="G29" s="816" t="str">
        <f>IF(B29="","",VLOOKUP(B29,'⑦ハイシニア(投手)'!$A$9:$K$60,7,0))</f>
        <v/>
      </c>
      <c r="H29" s="816" t="str">
        <f>IF(B29="","",VLOOKUP(B29,'⑦ハイシニア(投手)'!$A$9:$K$60,8,0))</f>
        <v/>
      </c>
      <c r="I29" s="816" t="str">
        <f>IF(B29="","",VLOOKUP(B29,'⑦ハイシニア(投手)'!$A$9:$K$60,9,0))</f>
        <v/>
      </c>
      <c r="J29" s="816" t="str">
        <f>IF(B29="","",VLOOKUP(B29,'⑦ハイシニア(投手)'!$A$9:$K$60,10,0))</f>
        <v/>
      </c>
      <c r="K29" s="817" t="str">
        <f>IF(B29="","",VLOOKUP(B29,'⑦ハイシニア(投手)'!$A$9:$K$60,11,0))</f>
        <v/>
      </c>
      <c r="V29" s="302"/>
      <c r="W29" s="302"/>
      <c r="Y29" s="546" t="str">
        <f>IF(X34="","",VLOOKUP(X34,'⑩ハイシニア(長打)'!$A$9:$J$69,2,0))</f>
        <v>不破</v>
      </c>
      <c r="Z29" s="558" t="str">
        <f>IF(X34="","",VLOOKUP(X34,'⑩ハイシニア(長打)'!$A$9:$J$69,3,0))</f>
        <v>(中)</v>
      </c>
      <c r="AA29" s="560">
        <f>IF(X34="","",VLOOKUP(X34,'⑩ハイシニア(長打)'!$A$9:$J$69,4,0))</f>
        <v>71</v>
      </c>
      <c r="AB29" s="562">
        <f>IF(X34="","",VLOOKUP(X34,'⑩ハイシニア(長打)'!$A$9:$J$69,6,0))</f>
        <v>3</v>
      </c>
      <c r="AC29" s="550">
        <f>IF(X34="","",VLOOKUP(X34,'⑩ハイシニア(長打)'!$A$9:$J$69,7,0))</f>
        <v>1</v>
      </c>
      <c r="AD29" s="550">
        <f>IF(X34="","",VLOOKUP(X34,'⑩ハイシニア(長打)'!$A$9:$J$69,8,0))</f>
        <v>0</v>
      </c>
      <c r="AE29" s="550">
        <f>IF(X34="","",VLOOKUP(X34,'⑩ハイシニア(長打)'!$A$9:$J$69,9,0))</f>
        <v>4</v>
      </c>
      <c r="AF29" s="564">
        <f>IF(X34="","",VLOOKUP(X34,'⑩ハイシニア(長打)'!$A$9:$J$69,10,0))</f>
        <v>11</v>
      </c>
      <c r="AG29" s="18"/>
      <c r="AH29" s="556">
        <v>50</v>
      </c>
      <c r="AI29" s="546" t="str">
        <f>IF(AH29="","",VLOOKUP(AH29,'⑪古希(長打） '!$A$7:$J$66,2,0))</f>
        <v>林</v>
      </c>
      <c r="AJ29" s="706" t="str">
        <f>IF(AH29="","",VLOOKUP(AH29,'⑪古希(長打） '!$A$7:$J$66,3,0))</f>
        <v>(中)</v>
      </c>
      <c r="AK29" s="553">
        <f>IF(AH29="","",VLOOKUP(AH29,'⑪古希(長打） '!$A$7:$J$66,4,0))</f>
        <v>77</v>
      </c>
      <c r="AL29" s="553">
        <f>IF(AH29="","",VLOOKUP(AH29,'⑪古希(長打） '!$A$7:$J$66,6,0))</f>
        <v>1</v>
      </c>
      <c r="AM29" s="553">
        <f>IF(AH29="","",VLOOKUP(AH29,'⑪古希(長打） '!$A$7:$J$66,7,0))</f>
        <v>0</v>
      </c>
      <c r="AN29" s="553">
        <f>IF(AH29="","",VLOOKUP(AH29,'⑪古希(長打） '!$A$7:$J$66,8,0))</f>
        <v>1</v>
      </c>
      <c r="AO29" s="553">
        <f>IF(AH29="","",VLOOKUP(AH29,'⑪古希(長打） '!$A$7:$J$66,9,0))</f>
        <v>2</v>
      </c>
      <c r="AP29" s="554">
        <f>IF(AH29="","",VLOOKUP(AH29,'⑪古希(長打） '!$A$7:$J$66,10,0))</f>
        <v>4</v>
      </c>
      <c r="AQ29" s="18"/>
      <c r="AR29" s="18"/>
      <c r="AS29" s="18"/>
      <c r="AT29" s="18"/>
      <c r="AU29" s="18"/>
      <c r="AV29" s="18"/>
      <c r="AW29" s="18"/>
      <c r="AX29" s="18"/>
      <c r="AY29" s="18"/>
      <c r="AZ29" s="18"/>
    </row>
    <row r="30" spans="1:52" ht="18.75" customHeight="1" x14ac:dyDescent="0.2">
      <c r="A30" s="18"/>
      <c r="B30" s="303"/>
      <c r="C30" s="562" t="str">
        <f>IF(B30="","",VLOOKUP(B30,'⑦ハイシニア(投手)'!$A$9:$K$60,2,0))</f>
        <v/>
      </c>
      <c r="D30" s="813" t="str">
        <f>IF(B30="","",VLOOKUP(B30,'⑦ハイシニア(投手)'!$A$9:$K$60,3,0))</f>
        <v/>
      </c>
      <c r="E30" s="562" t="str">
        <f>IF(B30="","",VLOOKUP(B30,'⑦ハイシニア(投手)'!$A$9:$K$60,4,0))</f>
        <v/>
      </c>
      <c r="F30" s="562" t="str">
        <f>IF(B30="","",VLOOKUP(B30,'⑦ハイシニア(投手)'!$A$9:$K$60,6,0))</f>
        <v/>
      </c>
      <c r="G30" s="562" t="str">
        <f>IF(B30="","",VLOOKUP(B30,'⑦ハイシニア(投手)'!$A$9:$K$60,7,0))</f>
        <v/>
      </c>
      <c r="H30" s="562" t="str">
        <f>IF(B30="","",VLOOKUP(B30,'⑦ハイシニア(投手)'!$A$9:$K$60,8,0))</f>
        <v/>
      </c>
      <c r="I30" s="562" t="str">
        <f>IF(B30="","",VLOOKUP(B30,'⑦ハイシニア(投手)'!$A$9:$K$60,9,0))</f>
        <v/>
      </c>
      <c r="J30" s="562" t="str">
        <f>IF(B30="","",VLOOKUP(B30,'⑦ハイシニア(投手)'!$A$9:$K$60,10,0))</f>
        <v/>
      </c>
      <c r="K30" s="819" t="str">
        <f>IF(B30="","",VLOOKUP(B30,'⑦ハイシニア(投手)'!$A$9:$K$60,11,0))</f>
        <v/>
      </c>
      <c r="L30" s="298"/>
      <c r="V30" s="302"/>
      <c r="W30" s="302"/>
      <c r="Y30" s="951" t="str">
        <f>IF(X35="","",VLOOKUP(X35,'⑩ハイシニア(長打)'!$A$9:$J$69,2,0))</f>
        <v>鷲見</v>
      </c>
      <c r="Z30" s="952" t="str">
        <f>IF(X35="","",VLOOKUP(X35,'⑩ハイシニア(長打)'!$A$9:$J$69,3,0))</f>
        <v>(白)</v>
      </c>
      <c r="AA30" s="953">
        <f>IF(X35="","",VLOOKUP(X35,'⑩ハイシニア(長打)'!$A$9:$J$69,4,0))</f>
        <v>68</v>
      </c>
      <c r="AB30" s="954">
        <f>IF(X35="","",VLOOKUP(X35,'⑩ハイシニア(長打)'!$A$9:$J$69,6,0))</f>
        <v>3</v>
      </c>
      <c r="AC30" s="955">
        <f>IF(X35="","",VLOOKUP(X35,'⑩ハイシニア(長打)'!$A$9:$J$69,7,0))</f>
        <v>0</v>
      </c>
      <c r="AD30" s="955">
        <f>IF(X35="","",VLOOKUP(X35,'⑩ハイシニア(長打)'!$A$9:$J$69,8,0))</f>
        <v>1</v>
      </c>
      <c r="AE30" s="955">
        <f>IF(X35="","",VLOOKUP(X35,'⑩ハイシニア(長打)'!$A$9:$J$69,9,0))</f>
        <v>4</v>
      </c>
      <c r="AF30" s="956">
        <f>IF(X35="","",VLOOKUP(X35,'⑩ハイシニア(長打)'!$A$9:$J$69,10,0))</f>
        <v>10</v>
      </c>
      <c r="AG30" s="312"/>
      <c r="AH30" s="556">
        <v>6</v>
      </c>
      <c r="AI30" s="546" t="str">
        <f>IF(AH30="","",VLOOKUP(AH30,'⑪古希(長打） '!$A$7:$J$66,2,0))</f>
        <v>尾関</v>
      </c>
      <c r="AJ30" s="706" t="str">
        <f>IF(AH30="","",VLOOKUP(AH30,'⑪古希(長打） '!$A$7:$J$66,3,0))</f>
        <v>（稲）</v>
      </c>
      <c r="AK30" s="553">
        <f>IF(AH30="","",VLOOKUP(AH30,'⑪古希(長打） '!$A$7:$J$66,4,0))</f>
        <v>72</v>
      </c>
      <c r="AL30" s="553">
        <f>IF(AH30="","",VLOOKUP(AH30,'⑪古希(長打） '!$A$7:$J$66,6,0))</f>
        <v>0</v>
      </c>
      <c r="AM30" s="553">
        <f>IF(AH30="","",VLOOKUP(AH30,'⑪古希(長打） '!$A$7:$J$66,7,0))</f>
        <v>1</v>
      </c>
      <c r="AN30" s="553">
        <f>IF(AH30="","",VLOOKUP(AH30,'⑪古希(長打） '!$A$7:$J$66,8,0))</f>
        <v>1</v>
      </c>
      <c r="AO30" s="553">
        <f>IF(AH30="","",VLOOKUP(AH30,'⑪古希(長打） '!$A$7:$J$66,9,0))</f>
        <v>2</v>
      </c>
      <c r="AP30" s="554">
        <f>IF(AH30="","",VLOOKUP(AH30,'⑪古希(長打） '!$A$7:$J$66,10,0))</f>
        <v>3</v>
      </c>
      <c r="AQ30" s="18"/>
      <c r="AR30" s="18"/>
      <c r="AS30" s="18"/>
      <c r="AT30" s="18"/>
      <c r="AU30" s="18"/>
      <c r="AV30" s="18"/>
      <c r="AW30" s="18"/>
      <c r="AX30" s="18"/>
      <c r="AY30" s="18"/>
      <c r="AZ30" s="18"/>
    </row>
    <row r="31" spans="1:52" ht="18.75" customHeight="1" x14ac:dyDescent="0.2">
      <c r="A31" s="18"/>
      <c r="B31" s="18"/>
      <c r="C31" s="562" t="str">
        <f>IF(B31="","",VLOOKUP(B31,'⑦ハイシニア(投手)'!$A$9:$K$60,2,0))</f>
        <v/>
      </c>
      <c r="D31" s="813" t="str">
        <f>IF(B31="","",VLOOKUP(B31,'⑦ハイシニア(投手)'!$A$9:$K$60,3,0))</f>
        <v/>
      </c>
      <c r="E31" s="562" t="str">
        <f>IF(B31="","",VLOOKUP(B31,'⑦ハイシニア(投手)'!$A$9:$K$60,4,0))</f>
        <v/>
      </c>
      <c r="F31" s="562" t="str">
        <f>IF(B31="","",VLOOKUP(B31,'⑦ハイシニア(投手)'!$A$9:$K$60,6,0))</f>
        <v/>
      </c>
      <c r="G31" s="562" t="str">
        <f>IF(B31="","",VLOOKUP(B31,'⑦ハイシニア(投手)'!$A$9:$K$60,7,0))</f>
        <v/>
      </c>
      <c r="H31" s="562" t="str">
        <f>IF(B31="","",VLOOKUP(B31,'⑦ハイシニア(投手)'!$A$9:$K$60,8,0))</f>
        <v/>
      </c>
      <c r="I31" s="562" t="str">
        <f>IF(B31="","",VLOOKUP(B31,'⑦ハイシニア(投手)'!$A$9:$K$60,9,0))</f>
        <v/>
      </c>
      <c r="J31" s="562" t="str">
        <f>IF(B31="","",VLOOKUP(B31,'⑦ハイシニア(投手)'!$A$9:$K$60,10,0))</f>
        <v/>
      </c>
      <c r="K31" s="819" t="str">
        <f>IF(B31="","",VLOOKUP(B31,'⑦ハイシニア(投手)'!$A$9:$K$60,11,0))</f>
        <v/>
      </c>
      <c r="L31" s="302"/>
      <c r="M31" s="18"/>
      <c r="N31" s="18"/>
      <c r="O31" s="18"/>
      <c r="P31" s="18"/>
      <c r="Q31" s="18"/>
      <c r="R31" s="18"/>
      <c r="S31" s="18"/>
      <c r="T31" s="18"/>
      <c r="U31" s="18"/>
      <c r="V31" s="302"/>
      <c r="W31" s="302"/>
      <c r="X31" s="314">
        <v>50</v>
      </c>
      <c r="Y31" s="546" t="str">
        <f>IF(X36="","",VLOOKUP(X36,'⑩ハイシニア(長打)'!$A$9:$J$69,2,0))</f>
        <v>金子</v>
      </c>
      <c r="Z31" s="558" t="str">
        <f>IF(X36="","",VLOOKUP(X36,'⑩ハイシニア(長打)'!$A$9:$J$69,3,0))</f>
        <v>(エ)</v>
      </c>
      <c r="AA31" s="560">
        <f>IF(X36="","",VLOOKUP(X36,'⑩ハイシニア(長打)'!$A$9:$J$69,4,0))</f>
        <v>76</v>
      </c>
      <c r="AB31" s="562">
        <f>IF(X36="","",VLOOKUP(X36,'⑩ハイシニア(長打)'!$A$9:$J$69,6,0))</f>
        <v>3</v>
      </c>
      <c r="AC31" s="550">
        <f>IF(X36="","",VLOOKUP(X36,'⑩ハイシニア(長打)'!$A$9:$J$69,7,0))</f>
        <v>0</v>
      </c>
      <c r="AD31" s="550">
        <f>IF(X36="","",VLOOKUP(X36,'⑩ハイシニア(長打)'!$A$9:$J$69,8,0))</f>
        <v>0</v>
      </c>
      <c r="AE31" s="550">
        <f>IF(X36="","",VLOOKUP(X36,'⑩ハイシニア(長打)'!$A$9:$J$69,9,0))</f>
        <v>3</v>
      </c>
      <c r="AF31" s="564">
        <f>IF(X36="","",VLOOKUP(X36,'⑩ハイシニア(長打)'!$A$9:$J$69,10,0))</f>
        <v>9</v>
      </c>
      <c r="AG31" s="562"/>
      <c r="AH31" s="556">
        <v>14</v>
      </c>
      <c r="AI31" s="546" t="str">
        <f>IF(AH31="","",VLOOKUP(AH31,'⑪古希(長打） '!$A$7:$J$66,2,0))</f>
        <v>榊原</v>
      </c>
      <c r="AJ31" s="706" t="str">
        <f>IF(AH31="","",VLOOKUP(AH31,'⑪古希(長打） '!$A$7:$J$66,3,0))</f>
        <v>(信)</v>
      </c>
      <c r="AK31" s="553">
        <f>IF(AH31="","",VLOOKUP(AH31,'⑪古希(長打） '!$A$7:$J$66,4,0))</f>
        <v>73</v>
      </c>
      <c r="AL31" s="553">
        <f>IF(AH31="","",VLOOKUP(AH31,'⑪古希(長打） '!$A$7:$J$66,6,0))</f>
        <v>0</v>
      </c>
      <c r="AM31" s="553">
        <f>IF(AH31="","",VLOOKUP(AH31,'⑪古希(長打） '!$A$7:$J$66,7,0))</f>
        <v>1</v>
      </c>
      <c r="AN31" s="553">
        <f>IF(AH31="","",VLOOKUP(AH31,'⑪古希(長打） '!$A$7:$J$66,8,0))</f>
        <v>1</v>
      </c>
      <c r="AO31" s="553">
        <f>IF(AH31="","",VLOOKUP(AH31,'⑪古希(長打） '!$A$7:$J$66,9,0))</f>
        <v>2</v>
      </c>
      <c r="AP31" s="554">
        <f>IF(AH31="","",VLOOKUP(AH31,'⑪古希(長打） '!$A$7:$J$66,10,0))</f>
        <v>3</v>
      </c>
      <c r="AQ31" s="18"/>
      <c r="AR31" s="18"/>
      <c r="AS31" s="18"/>
      <c r="AT31" s="18"/>
      <c r="AU31" s="291"/>
      <c r="AV31" s="18"/>
      <c r="AW31" s="18"/>
      <c r="AX31" s="18"/>
      <c r="AY31" s="18"/>
      <c r="AZ31" s="18"/>
    </row>
    <row r="32" spans="1:52" ht="18.75" customHeight="1" x14ac:dyDescent="0.2">
      <c r="A32" s="18"/>
      <c r="C32" s="562" t="str">
        <f>IF(B32="","",VLOOKUP(B32,'⑦ハイシニア(投手)'!$A$9:$K$60,2,0))</f>
        <v/>
      </c>
      <c r="D32" s="813" t="str">
        <f>IF(B32="","",VLOOKUP(B32,'⑦ハイシニア(投手)'!$A$9:$K$60,3,0))</f>
        <v/>
      </c>
      <c r="E32" s="562" t="str">
        <f>IF(B32="","",VLOOKUP(B32,'⑦ハイシニア(投手)'!$A$9:$K$60,4,0))</f>
        <v/>
      </c>
      <c r="F32" s="562" t="str">
        <f>IF(B32="","",VLOOKUP(B32,'⑦ハイシニア(投手)'!$A$9:$K$60,6,0))</f>
        <v/>
      </c>
      <c r="G32" s="562" t="str">
        <f>IF(B32="","",VLOOKUP(B32,'⑦ハイシニア(投手)'!$A$9:$K$60,7,0))</f>
        <v/>
      </c>
      <c r="H32" s="562" t="str">
        <f>IF(B32="","",VLOOKUP(B32,'⑦ハイシニア(投手)'!$A$9:$K$60,8,0))</f>
        <v/>
      </c>
      <c r="I32" s="562" t="str">
        <f>IF(B32="","",VLOOKUP(B32,'⑦ハイシニア(投手)'!$A$9:$K$60,9,0))</f>
        <v/>
      </c>
      <c r="J32" s="562" t="str">
        <f>IF(B32="","",VLOOKUP(B32,'⑦ハイシニア(投手)'!$A$9:$K$60,10,0))</f>
        <v/>
      </c>
      <c r="K32" s="819" t="str">
        <f>IF(B32="","",VLOOKUP(B32,'⑦ハイシニア(投手)'!$A$9:$K$60,11,0))</f>
        <v/>
      </c>
      <c r="L32" s="302"/>
      <c r="V32" s="18"/>
      <c r="W32" s="18"/>
      <c r="X32" s="314">
        <v>7</v>
      </c>
      <c r="Y32" s="546" t="str">
        <f>IF(X37="","",VLOOKUP(X37,'⑩ハイシニア(長打)'!$A$9:$J$69,2,0))</f>
        <v>無笹</v>
      </c>
      <c r="Z32" s="558" t="str">
        <f>IF(X37="","",VLOOKUP(X37,'⑩ハイシニア(長打)'!$A$9:$J$69,3,0))</f>
        <v>(高)</v>
      </c>
      <c r="AA32" s="560">
        <f>IF(X37="","",VLOOKUP(X37,'⑩ハイシニア(長打)'!$A$9:$J$69,4,0))</f>
        <v>66</v>
      </c>
      <c r="AB32" s="562">
        <f>IF(X37="","",VLOOKUP(X37,'⑩ハイシニア(長打)'!$A$9:$J$69,6,0))</f>
        <v>2</v>
      </c>
      <c r="AC32" s="550">
        <f>IF(X37="","",VLOOKUP(X37,'⑩ハイシニア(長打)'!$A$9:$J$69,7,0))</f>
        <v>0</v>
      </c>
      <c r="AD32" s="550">
        <f>IF(X37="","",VLOOKUP(X37,'⑩ハイシニア(長打)'!$A$9:$J$69,8,0))</f>
        <v>1</v>
      </c>
      <c r="AE32" s="550">
        <f>IF(X37="","",VLOOKUP(X37,'⑩ハイシニア(長打)'!$A$9:$J$69,9,0))</f>
        <v>3</v>
      </c>
      <c r="AF32" s="564">
        <f>IF(X37="","",VLOOKUP(X37,'⑩ハイシニア(長打)'!$A$9:$J$69,10,0))</f>
        <v>7</v>
      </c>
      <c r="AG32" s="562"/>
      <c r="AH32" s="556">
        <v>41</v>
      </c>
      <c r="AI32" s="951" t="str">
        <f>IF(AH32="","",VLOOKUP(AH32,'⑪古希(長打） '!$A$7:$J$66,2,0))</f>
        <v>尾藤義</v>
      </c>
      <c r="AJ32" s="957" t="str">
        <f>IF(AH32="","",VLOOKUP(AH32,'⑪古希(長打） '!$A$7:$J$66,3,0))</f>
        <v>(郡)</v>
      </c>
      <c r="AK32" s="958">
        <f>IF(AH32="","",VLOOKUP(AH32,'⑪古希(長打） '!$A$7:$J$66,4,0))</f>
        <v>72</v>
      </c>
      <c r="AL32" s="958">
        <f>IF(AH32="","",VLOOKUP(AH32,'⑪古希(長打） '!$A$7:$J$66,6,0))</f>
        <v>0</v>
      </c>
      <c r="AM32" s="958">
        <f>IF(AH32="","",VLOOKUP(AH32,'⑪古希(長打） '!$A$7:$J$66,7,0))</f>
        <v>0</v>
      </c>
      <c r="AN32" s="958">
        <f>IF(AH32="","",VLOOKUP(AH32,'⑪古希(長打） '!$A$7:$J$66,8,0))</f>
        <v>2</v>
      </c>
      <c r="AO32" s="958">
        <f>IF(AH32="","",VLOOKUP(AH32,'⑪古希(長打） '!$A$7:$J$66,9,0))</f>
        <v>2</v>
      </c>
      <c r="AP32" s="959">
        <f>IF(AH32="","",VLOOKUP(AH32,'⑪古希(長打） '!$A$7:$J$66,10,0))</f>
        <v>2</v>
      </c>
      <c r="AQ32" s="18"/>
      <c r="AR32" s="18"/>
      <c r="AS32" s="18"/>
      <c r="AT32" s="18"/>
      <c r="AU32" s="18"/>
      <c r="AV32" s="18"/>
      <c r="AW32" s="18"/>
      <c r="AX32" s="18"/>
      <c r="AY32" s="18"/>
      <c r="AZ32" s="18"/>
    </row>
    <row r="33" spans="1:52" ht="18.75" customHeight="1" x14ac:dyDescent="0.2">
      <c r="A33" s="18"/>
      <c r="B33" s="303"/>
      <c r="C33" s="302"/>
      <c r="D33" s="302"/>
      <c r="E33" s="302"/>
      <c r="F33" s="302"/>
      <c r="G33" s="302"/>
      <c r="H33" s="306"/>
      <c r="I33" s="302"/>
      <c r="J33" s="302"/>
      <c r="K33" s="302"/>
      <c r="L33" s="302"/>
      <c r="V33" s="18"/>
      <c r="W33" s="18"/>
      <c r="X33" s="314">
        <v>16</v>
      </c>
      <c r="Y33" s="546" t="str">
        <f>IF(X38="","",VLOOKUP(X38,'⑩ハイシニア(長打)'!$A$9:$J$69,2,0))</f>
        <v>木村</v>
      </c>
      <c r="Z33" s="558" t="str">
        <f>IF(X38="","",VLOOKUP(X38,'⑩ハイシニア(長打)'!$A$9:$J$69,3,0))</f>
        <v>(可)</v>
      </c>
      <c r="AA33" s="560">
        <f>IF(X38="","",VLOOKUP(X38,'⑩ハイシニア(長打)'!$A$9:$J$69,4,0))</f>
        <v>71</v>
      </c>
      <c r="AB33" s="562">
        <f>IF(X38="","",VLOOKUP(X38,'⑩ハイシニア(長打)'!$A$9:$J$69,6,0))</f>
        <v>2</v>
      </c>
      <c r="AC33" s="550">
        <f>IF(X38="","",VLOOKUP(X38,'⑩ハイシニア(長打)'!$A$9:$J$69,7,0))</f>
        <v>0</v>
      </c>
      <c r="AD33" s="550">
        <f>IF(X38="","",VLOOKUP(X38,'⑩ハイシニア(長打)'!$A$9:$J$69,8,0))</f>
        <v>1</v>
      </c>
      <c r="AE33" s="550">
        <f>IF(X38="","",VLOOKUP(X38,'⑩ハイシニア(長打)'!$A$9:$J$69,9,0))</f>
        <v>3</v>
      </c>
      <c r="AF33" s="564">
        <f>IF(X38="","",VLOOKUP(X38,'⑩ハイシニア(長打)'!$A$9:$J$69,10,0))</f>
        <v>7</v>
      </c>
      <c r="AG33" s="562"/>
      <c r="AH33" s="556"/>
      <c r="AI33" s="546" t="str">
        <f>IF(AH33="","",VLOOKUP(AH33,'⑪古希(長打） '!$A$7:$J$66,2,0))</f>
        <v/>
      </c>
      <c r="AJ33" s="706" t="str">
        <f>IF(AH33="","",VLOOKUP(AH33,'⑪古希(長打） '!$A$7:$J$66,3,0))</f>
        <v/>
      </c>
      <c r="AK33" s="553" t="str">
        <f>IF(AH33="","",VLOOKUP(AH33,'⑪古希(長打） '!$A$7:$J$66,4,0))</f>
        <v/>
      </c>
      <c r="AL33" s="553" t="str">
        <f>IF(AH33="","",VLOOKUP(AH33,'⑪古希(長打） '!$A$7:$J$66,6,0))</f>
        <v/>
      </c>
      <c r="AM33" s="553" t="str">
        <f>IF(AH33="","",VLOOKUP(AH33,'⑪古希(長打） '!$A$7:$J$66,7,0))</f>
        <v/>
      </c>
      <c r="AN33" s="553" t="str">
        <f>IF(AH33="","",VLOOKUP(AH33,'⑪古希(長打） '!$A$7:$J$66,8,0))</f>
        <v/>
      </c>
      <c r="AO33" s="553" t="str">
        <f>IF(AH33="","",VLOOKUP(AH33,'⑪古希(長打） '!$A$7:$J$66,9,0))</f>
        <v/>
      </c>
      <c r="AP33" s="554" t="str">
        <f>IF(AH33="","",VLOOKUP(AH33,'⑪古希(長打） '!$A$7:$J$66,10,0))</f>
        <v/>
      </c>
      <c r="AQ33" s="18"/>
      <c r="AR33" s="18"/>
      <c r="AS33" s="18"/>
      <c r="AT33" s="18"/>
      <c r="AU33" s="18"/>
      <c r="AV33" s="18"/>
      <c r="AW33" s="18"/>
      <c r="AX33" s="18"/>
      <c r="AY33" s="18"/>
      <c r="AZ33" s="18"/>
    </row>
    <row r="34" spans="1:52" ht="18.75" customHeight="1" x14ac:dyDescent="0.2">
      <c r="A34" s="18"/>
      <c r="B34" s="307"/>
      <c r="D34" s="933"/>
      <c r="E34" s="934"/>
      <c r="F34" s="934"/>
      <c r="G34" s="934"/>
      <c r="H34" s="934"/>
      <c r="I34" s="934"/>
      <c r="J34" s="934"/>
      <c r="K34" s="934"/>
      <c r="L34" s="302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314">
        <v>40</v>
      </c>
      <c r="Y34" s="546" t="str">
        <f>IF(X39="","",VLOOKUP(X39,'⑩ハイシニア(長打)'!$A$9:$J$69,2,0))</f>
        <v>尾前</v>
      </c>
      <c r="Z34" s="558" t="str">
        <f>IF(X39="","",VLOOKUP(X39,'⑩ハイシニア(長打)'!$A$9:$J$69,3,0))</f>
        <v>(高)</v>
      </c>
      <c r="AA34" s="560">
        <f>IF(X39="","",VLOOKUP(X39,'⑩ハイシニア(長打)'!$A$9:$J$69,4,0))</f>
        <v>69</v>
      </c>
      <c r="AB34" s="562">
        <f>IF(X39="","",VLOOKUP(X39,'⑩ハイシニア(長打)'!$A$9:$J$69,6,0))</f>
        <v>1</v>
      </c>
      <c r="AC34" s="550">
        <f>IF(X39="","",VLOOKUP(X39,'⑩ハイシニア(長打)'!$A$9:$J$69,7,0))</f>
        <v>1</v>
      </c>
      <c r="AD34" s="550">
        <f>IF(X39="","",VLOOKUP(X39,'⑩ハイシニア(長打)'!$A$9:$J$69,8,0))</f>
        <v>1</v>
      </c>
      <c r="AE34" s="550">
        <f>IF(X39="","",VLOOKUP(X39,'⑩ハイシニア(長打)'!$A$9:$J$69,9,0))</f>
        <v>3</v>
      </c>
      <c r="AF34" s="564">
        <f>IF(X39="","",VLOOKUP(X39,'⑩ハイシニア(長打)'!$A$9:$J$69,10,0))</f>
        <v>6</v>
      </c>
      <c r="AG34" s="562"/>
      <c r="AH34" s="556"/>
      <c r="AI34" s="546" t="str">
        <f>IF(AH34="","",VLOOKUP(AH34,'⑪古希(長打） '!$A$9:$J$66,2,0))</f>
        <v/>
      </c>
      <c r="AJ34" s="706" t="str">
        <f>IF(AH34="","",VLOOKUP(AH34,'⑪古希(長打） '!$A$9:$J$66,3,0))</f>
        <v/>
      </c>
      <c r="AK34" s="553" t="str">
        <f>IF(AH34="","",VLOOKUP(AH34,'⑪古希(長打） '!$A$9:$J$66,4,0))</f>
        <v/>
      </c>
      <c r="AL34" s="553" t="str">
        <f>IF(AH34="","",VLOOKUP(AH34,'⑪古希(長打） '!$A$9:$J$66,6,0))</f>
        <v/>
      </c>
      <c r="AM34" s="553" t="str">
        <f>IF(AH34="","",VLOOKUP(AH34,'⑪古希(長打） '!$A$9:$J$66,7,0))</f>
        <v/>
      </c>
      <c r="AN34" s="553" t="str">
        <f>IF(AH34="","",VLOOKUP(AH34,'⑪古希(長打） '!$A$9:$J$66,8,0))</f>
        <v/>
      </c>
      <c r="AO34" s="553" t="str">
        <f>IF(AH34="","",VLOOKUP(AH34,'⑪古希(長打） '!$A$9:$J$66,9,0))</f>
        <v/>
      </c>
      <c r="AP34" s="554" t="str">
        <f>IF(AH34="","",VLOOKUP(AH34,'⑪古希(長打） '!$A$9:$J$66,10,0))</f>
        <v/>
      </c>
      <c r="AQ34" s="18"/>
      <c r="AR34" s="18"/>
      <c r="AS34" s="18"/>
      <c r="AT34" s="18"/>
      <c r="AU34" s="18"/>
      <c r="AV34" s="18"/>
      <c r="AW34" s="18"/>
      <c r="AX34" s="18"/>
      <c r="AY34" s="18"/>
      <c r="AZ34" s="18"/>
    </row>
    <row r="35" spans="1:52" ht="18.75" customHeight="1" x14ac:dyDescent="0.2">
      <c r="B35" s="307"/>
      <c r="C35" s="302"/>
      <c r="D35" s="302"/>
      <c r="E35" s="302"/>
      <c r="F35" s="302"/>
      <c r="G35" s="302"/>
      <c r="H35" s="306"/>
      <c r="I35" s="302"/>
      <c r="J35" s="302"/>
      <c r="K35" s="302"/>
      <c r="L35" s="302"/>
      <c r="V35" s="18"/>
      <c r="W35" s="18"/>
      <c r="X35" s="314">
        <v>24</v>
      </c>
      <c r="Y35" s="546" t="str">
        <f>IF(X40="","",VLOOKUP(X40,'⑩ハイシニア(長打)'!$A$9:$J$69,2,0))</f>
        <v>藤田</v>
      </c>
      <c r="Z35" s="558" t="str">
        <f>IF(X40="","",VLOOKUP(X40,'⑩ハイシニア(長打)'!$A$9:$J$69,3,0))</f>
        <v>(エ)</v>
      </c>
      <c r="AA35" s="560">
        <f>IF(X40="","",VLOOKUP(X40,'⑩ハイシニア(長打)'!$A$9:$J$69,4,0))</f>
        <v>74</v>
      </c>
      <c r="AB35" s="562">
        <f>IF(X40="","",VLOOKUP(X40,'⑩ハイシニア(長打)'!$A$9:$J$69,6,0))</f>
        <v>1</v>
      </c>
      <c r="AC35" s="550">
        <f>IF(X40="","",VLOOKUP(X40,'⑩ハイシニア(長打)'!$A$9:$J$69,7,0))</f>
        <v>0</v>
      </c>
      <c r="AD35" s="550">
        <f>IF(X40="","",VLOOKUP(X40,'⑩ハイシニア(長打)'!$A$9:$J$69,8,0))</f>
        <v>2</v>
      </c>
      <c r="AE35" s="550">
        <f>IF(X40="","",VLOOKUP(X40,'⑩ハイシニア(長打)'!$A$9:$J$69,9,0))</f>
        <v>3</v>
      </c>
      <c r="AF35" s="564">
        <f>IF(X40="","",VLOOKUP(X40,'⑩ハイシニア(長打)'!$A$9:$J$69,10,0))</f>
        <v>5</v>
      </c>
      <c r="AG35" s="562"/>
      <c r="AH35" s="556"/>
      <c r="AI35" s="546" t="str">
        <f>IF(AH35="","",VLOOKUP(AH35,'⑪古希(長打） '!$A$9:$J$66,2,0))</f>
        <v/>
      </c>
      <c r="AJ35" s="706" t="str">
        <f>IF(AH35="","",VLOOKUP(AH35,'⑪古希(長打） '!$A$9:$J$66,3,0))</f>
        <v/>
      </c>
      <c r="AK35" s="553" t="str">
        <f>IF(AH35="","",VLOOKUP(AH35,'⑪古希(長打） '!$A$9:$J$66,4,0))</f>
        <v/>
      </c>
      <c r="AL35" s="553" t="str">
        <f>IF(AH35="","",VLOOKUP(AH35,'⑪古希(長打） '!$A$9:$J$66,6,0))</f>
        <v/>
      </c>
      <c r="AM35" s="553" t="str">
        <f>IF(AH35="","",VLOOKUP(AH35,'⑪古希(長打） '!$A$9:$J$66,7,0))</f>
        <v/>
      </c>
      <c r="AN35" s="553" t="str">
        <f>IF(AH35="","",VLOOKUP(AH35,'⑪古希(長打） '!$A$9:$J$66,8,0))</f>
        <v/>
      </c>
      <c r="AO35" s="553" t="str">
        <f>IF(AH35="","",VLOOKUP(AH35,'⑪古希(長打） '!$A$9:$J$66,9,0))</f>
        <v/>
      </c>
      <c r="AP35" s="554" t="str">
        <f>IF(AH35="","",VLOOKUP(AH35,'⑪古希(長打） '!$A$9:$J$66,10,0))</f>
        <v/>
      </c>
      <c r="AQ35" s="18"/>
      <c r="AR35" s="18"/>
      <c r="AS35" s="18"/>
      <c r="AT35" s="18"/>
      <c r="AU35" s="18"/>
      <c r="AV35" s="18"/>
      <c r="AW35" s="18"/>
      <c r="AX35" s="18"/>
      <c r="AY35" s="18"/>
      <c r="AZ35" s="18"/>
    </row>
    <row r="36" spans="1:52" ht="18.75" customHeight="1" x14ac:dyDescent="0.2">
      <c r="B36" s="307"/>
      <c r="C36" s="302"/>
      <c r="D36" s="302"/>
      <c r="E36" s="302"/>
      <c r="F36" s="302"/>
      <c r="G36" s="302"/>
      <c r="H36" s="306"/>
      <c r="I36" s="302"/>
      <c r="J36" s="302"/>
      <c r="K36" s="302"/>
      <c r="L36" s="302"/>
      <c r="T36" s="170"/>
      <c r="V36" s="18"/>
      <c r="W36" s="18"/>
      <c r="X36" s="314">
        <v>51</v>
      </c>
      <c r="Y36" s="951" t="str">
        <f>IF(X41="","",VLOOKUP(X41,'⑩ハイシニア(長打)'!$A$9:$J$69,2,0))</f>
        <v>瀬木</v>
      </c>
      <c r="Z36" s="952" t="str">
        <f>IF(X41="","",VLOOKUP(X41,'⑩ハイシニア(長打)'!$A$9:$J$69,3,0))</f>
        <v>(白)</v>
      </c>
      <c r="AA36" s="953">
        <f>IF(X41="","",VLOOKUP(X41,'⑩ハイシニア(長打)'!$A$9:$J$69,4,0))</f>
        <v>76</v>
      </c>
      <c r="AB36" s="954">
        <f>IF(X41="","",VLOOKUP(X41,'⑩ハイシニア(長打)'!$A$9:$J$69,6,0))</f>
        <v>0</v>
      </c>
      <c r="AC36" s="955">
        <f>IF(X41="","",VLOOKUP(X41,'⑩ハイシニア(長打)'!$A$9:$J$69,7,0))</f>
        <v>0</v>
      </c>
      <c r="AD36" s="955">
        <f>IF(X41="","",VLOOKUP(X41,'⑩ハイシニア(長打)'!$A$9:$J$69,8,0))</f>
        <v>3</v>
      </c>
      <c r="AE36" s="955">
        <f>IF(X41="","",VLOOKUP(X41,'⑩ハイシニア(長打)'!$A$9:$J$69,9,0))</f>
        <v>3</v>
      </c>
      <c r="AF36" s="956">
        <f>IF(X41="","",VLOOKUP(X41,'⑩ハイシニア(長打)'!$A$9:$J$69,10,0))</f>
        <v>3</v>
      </c>
      <c r="AG36" s="562"/>
      <c r="AH36" s="18"/>
      <c r="AJ36" s="169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</row>
    <row r="37" spans="1:52" ht="18.75" customHeight="1" x14ac:dyDescent="0.2">
      <c r="B37" s="76"/>
      <c r="C37" s="302"/>
      <c r="D37" s="302"/>
      <c r="E37" s="302"/>
      <c r="F37" s="302"/>
      <c r="G37" s="302"/>
      <c r="H37" s="306"/>
      <c r="I37" s="302"/>
      <c r="J37" s="302"/>
      <c r="K37" s="302"/>
      <c r="L37" s="302"/>
      <c r="V37" s="18"/>
      <c r="W37" s="18"/>
      <c r="X37" s="304">
        <v>20</v>
      </c>
      <c r="Y37" s="546" t="str">
        <f>IF(X42="","",VLOOKUP(X42,'⑩ハイシニア(長打)'!$A$9:$J$69,2,0))</f>
        <v>長屋</v>
      </c>
      <c r="Z37" s="558" t="str">
        <f>IF(X42="","",VLOOKUP(X42,'⑩ハイシニア(長打)'!$A$9:$J$69,3,0))</f>
        <v>(グ)</v>
      </c>
      <c r="AA37" s="560">
        <f>IF(X42="","",VLOOKUP(X42,'⑩ハイシニア(長打)'!$A$9:$J$69,4,0))</f>
        <v>67</v>
      </c>
      <c r="AB37" s="562">
        <f>IF(X42="","",VLOOKUP(X42,'⑩ハイシニア(長打)'!$A$9:$J$69,6,0))</f>
        <v>0</v>
      </c>
      <c r="AC37" s="550">
        <f>IF(X42="","",VLOOKUP(X42,'⑩ハイシニア(長打)'!$A$9:$J$69,7,0))</f>
        <v>0</v>
      </c>
      <c r="AD37" s="550">
        <f>IF(X42="","",VLOOKUP(X42,'⑩ハイシニア(長打)'!$A$9:$J$69,8,0))</f>
        <v>3</v>
      </c>
      <c r="AE37" s="550">
        <f>IF(X42="","",VLOOKUP(X42,'⑩ハイシニア(長打)'!$A$9:$J$69,9,0))</f>
        <v>3</v>
      </c>
      <c r="AF37" s="564">
        <f>IF(X42="","",VLOOKUP(X42,'⑩ハイシニア(長打)'!$A$9:$J$69,10,0))</f>
        <v>3</v>
      </c>
      <c r="AG37" s="562"/>
      <c r="AJ37" s="169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</row>
    <row r="38" spans="1:52" ht="18.75" customHeight="1" x14ac:dyDescent="0.2">
      <c r="L38" s="302"/>
      <c r="V38" s="18"/>
      <c r="W38" s="18"/>
      <c r="X38" s="314">
        <v>33</v>
      </c>
      <c r="Y38" s="546" t="str">
        <f>IF(X43="","",VLOOKUP(X43,'⑩ハイシニア(長打)'!$A$9:$J$69,2,0))</f>
        <v>国定</v>
      </c>
      <c r="Z38" s="558" t="str">
        <f>IF(X43="","",VLOOKUP(X43,'⑩ハイシニア(長打)'!$A$9:$J$69,3,0))</f>
        <v>(エ)</v>
      </c>
      <c r="AA38" s="560">
        <f>IF(X43="","",VLOOKUP(X43,'⑩ハイシニア(長打)'!$A$9:$J$69,4,0))</f>
        <v>73</v>
      </c>
      <c r="AB38" s="562">
        <f>IF(X43="","",VLOOKUP(X43,'⑩ハイシニア(長打)'!$A$9:$J$69,6,0))</f>
        <v>2</v>
      </c>
      <c r="AC38" s="550">
        <f>IF(X43="","",VLOOKUP(X43,'⑩ハイシニア(長打)'!$A$9:$J$69,7,0))</f>
        <v>0</v>
      </c>
      <c r="AD38" s="550">
        <f>IF(X43="","",VLOOKUP(X43,'⑩ハイシニア(長打)'!$A$9:$J$69,8,0))</f>
        <v>0</v>
      </c>
      <c r="AE38" s="550">
        <f>IF(X43="","",VLOOKUP(X43,'⑩ハイシニア(長打)'!$A$9:$J$69,9,0))</f>
        <v>2</v>
      </c>
      <c r="AF38" s="564">
        <f>IF(X43="","",VLOOKUP(X43,'⑩ハイシニア(長打)'!$A$9:$J$69,10,0))</f>
        <v>6</v>
      </c>
      <c r="AG38" s="562"/>
      <c r="AJ38" s="169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</row>
    <row r="39" spans="1:52" ht="18.75" customHeight="1" x14ac:dyDescent="0.2">
      <c r="L39" s="302"/>
      <c r="V39" s="18"/>
      <c r="W39" s="18"/>
      <c r="X39" s="314">
        <v>18</v>
      </c>
      <c r="Y39" s="546" t="str">
        <f>IF(X44="","",VLOOKUP(X44,'⑩ハイシニア(長打)'!$A$9:$J$69,2,0))</f>
        <v>山本</v>
      </c>
      <c r="Z39" s="558" t="str">
        <f>IF(X44="","",VLOOKUP(X44,'⑩ハイシニア(長打)'!$A$9:$J$69,3,0))</f>
        <v>(高)</v>
      </c>
      <c r="AA39" s="560">
        <f>IF(X44="","",VLOOKUP(X44,'⑩ハイシニア(長打)'!$A$9:$J$69,4,0))</f>
        <v>70</v>
      </c>
      <c r="AB39" s="562">
        <f>IF(X44="","",VLOOKUP(X44,'⑩ハイシニア(長打)'!$A$9:$J$69,6,0))</f>
        <v>1</v>
      </c>
      <c r="AC39" s="550">
        <f>IF(X44="","",VLOOKUP(X44,'⑩ハイシニア(長打)'!$A$9:$J$69,7,0))</f>
        <v>1</v>
      </c>
      <c r="AD39" s="550">
        <f>IF(X44="","",VLOOKUP(X44,'⑩ハイシニア(長打)'!$A$9:$J$69,8,0))</f>
        <v>0</v>
      </c>
      <c r="AE39" s="550">
        <f>IF(X44="","",VLOOKUP(X44,'⑩ハイシニア(長打)'!$A$9:$J$69,9,0))</f>
        <v>2</v>
      </c>
      <c r="AF39" s="564">
        <f>IF(X44="","",VLOOKUP(X44,'⑩ハイシニア(長打)'!$A$9:$J$69,10,0))</f>
        <v>5</v>
      </c>
      <c r="AG39" s="562"/>
      <c r="AJ39" s="169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</row>
    <row r="40" spans="1:52" ht="18.75" customHeight="1" x14ac:dyDescent="0.2">
      <c r="L40" s="302"/>
      <c r="M40" s="18"/>
      <c r="N40" s="302" t="str">
        <f>IF(M40="","",VLOOKUP(M40,'[2]⑧古希 (投手)'!$A$21:$J$62,2,0))</f>
        <v/>
      </c>
      <c r="O40" s="302" t="str">
        <f>IF(M40="","",VLOOKUP(M40,'[2]⑧古希 (投手)'!$A$21:$J$62,3,0))</f>
        <v/>
      </c>
      <c r="P40" s="302"/>
      <c r="Q40" s="302" t="str">
        <f>IF(M40="","",VLOOKUP(M40,'[2]⑧古希 (投手)'!$A$21:$J$62,4,0))</f>
        <v/>
      </c>
      <c r="R40" s="302" t="str">
        <f>IF(M40="","",VLOOKUP(M40,'[2]⑧古希 (投手)'!$A$21:$J$62,5,0))</f>
        <v/>
      </c>
      <c r="S40" s="302" t="str">
        <f>IF(M40="","",VLOOKUP(M40,'[2]⑧古希 (投手)'!$A$21:$J$62,6,0))</f>
        <v/>
      </c>
      <c r="T40" s="302" t="str">
        <f>IF(M40="","",VLOOKUP(M40,'[2]⑧古希 (投手)'!$A$21:$J$62,7,0))</f>
        <v/>
      </c>
      <c r="U40" s="302" t="str">
        <f>IF(M40="","",VLOOKUP(M40,'[2]⑧古希 (投手)'!$A$21:$J$62,8,0))</f>
        <v/>
      </c>
      <c r="V40" s="18"/>
      <c r="W40" s="18"/>
      <c r="X40" s="314">
        <v>54</v>
      </c>
      <c r="Y40" s="546" t="str">
        <f>IF(X45="","",VLOOKUP(X45,'⑩ハイシニア(長打)'!$A$9:$J$69,2,0))</f>
        <v>石丸</v>
      </c>
      <c r="Z40" s="558" t="str">
        <f>IF(X45="","",VLOOKUP(X45,'⑩ハイシニア(長打)'!$A$9:$J$69,3,0))</f>
        <v>(高)</v>
      </c>
      <c r="AA40" s="560">
        <f>IF(X45="","",VLOOKUP(X45,'⑩ハイシニア(長打)'!$A$9:$J$69,4,0))</f>
        <v>66</v>
      </c>
      <c r="AB40" s="562">
        <f>IF(X45="","",VLOOKUP(X45,'⑩ハイシニア(長打)'!$A$9:$J$69,6,0))</f>
        <v>1</v>
      </c>
      <c r="AC40" s="550">
        <f>IF(X45="","",VLOOKUP(X45,'⑩ハイシニア(長打)'!$A$9:$J$69,7,0))</f>
        <v>0</v>
      </c>
      <c r="AD40" s="550">
        <f>IF(X45="","",VLOOKUP(X45,'⑩ハイシニア(長打)'!$A$9:$J$69,8,0))</f>
        <v>1</v>
      </c>
      <c r="AE40" s="550">
        <f>IF(X45="","",VLOOKUP(X45,'⑩ハイシニア(長打)'!$A$9:$J$69,9,0))</f>
        <v>2</v>
      </c>
      <c r="AF40" s="564">
        <f>IF(X45="","",VLOOKUP(X45,'⑩ハイシニア(長打)'!$A$9:$J$69,10,0))</f>
        <v>4</v>
      </c>
      <c r="AG40" s="562"/>
      <c r="AJ40" s="169"/>
      <c r="AP40" s="18"/>
      <c r="AQ40" s="18"/>
      <c r="AR40" s="18"/>
      <c r="AS40" s="18"/>
      <c r="AT40" s="932" t="s">
        <v>709</v>
      </c>
      <c r="AU40" s="18"/>
      <c r="AV40" s="18"/>
      <c r="AW40" s="18"/>
      <c r="AX40" s="18"/>
      <c r="AY40" s="18"/>
      <c r="AZ40" s="18"/>
    </row>
    <row r="41" spans="1:52" ht="18.75" customHeight="1" x14ac:dyDescent="0.2">
      <c r="B41" s="76"/>
      <c r="C41" s="302"/>
      <c r="D41" s="302"/>
      <c r="E41" s="302"/>
      <c r="F41" s="302"/>
      <c r="G41" s="302"/>
      <c r="H41" s="306"/>
      <c r="I41" s="302"/>
      <c r="J41" s="302"/>
      <c r="K41" s="302"/>
      <c r="L41" s="302"/>
      <c r="V41" s="18"/>
      <c r="W41" s="18"/>
      <c r="X41" s="314">
        <v>26</v>
      </c>
      <c r="Y41" s="951" t="str">
        <f>IF(X46="","",VLOOKUP(X46,'⑩ハイシニア(長打)'!$A$9:$J$69,2,0))</f>
        <v>角</v>
      </c>
      <c r="Z41" s="952" t="str">
        <f>IF(X46="","",VLOOKUP(X46,'⑩ハイシニア(長打)'!$A$9:$J$69,3,0))</f>
        <v>(白)</v>
      </c>
      <c r="AA41" s="953">
        <f>IF(X46="","",VLOOKUP(X46,'⑩ハイシニア(長打)'!$A$9:$J$69,4,0))</f>
        <v>70</v>
      </c>
      <c r="AB41" s="954">
        <f>IF(X46="","",VLOOKUP(X46,'⑩ハイシニア(長打)'!$A$9:$J$69,6,0))</f>
        <v>1</v>
      </c>
      <c r="AC41" s="955">
        <f>IF(X46="","",VLOOKUP(X46,'⑩ハイシニア(長打)'!$A$9:$J$69,7,0))</f>
        <v>0</v>
      </c>
      <c r="AD41" s="955">
        <f>IF(X46="","",VLOOKUP(X46,'⑩ハイシニア(長打)'!$A$9:$J$69,8,0))</f>
        <v>1</v>
      </c>
      <c r="AE41" s="955">
        <f>IF(X46="","",VLOOKUP(X46,'⑩ハイシニア(長打)'!$A$9:$J$69,9,0))</f>
        <v>2</v>
      </c>
      <c r="AF41" s="956">
        <f>IF(X46="","",VLOOKUP(X46,'⑩ハイシニア(長打)'!$A$9:$J$69,10,0))</f>
        <v>4</v>
      </c>
      <c r="AG41" s="562"/>
      <c r="AJ41" s="169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</row>
    <row r="42" spans="1:52" ht="18.75" customHeight="1" x14ac:dyDescent="0.2">
      <c r="C42" s="302"/>
      <c r="D42" s="302"/>
      <c r="E42" s="302"/>
      <c r="F42" s="302"/>
      <c r="G42" s="302"/>
      <c r="H42" s="306"/>
      <c r="I42" s="302"/>
      <c r="J42" s="302"/>
      <c r="K42" s="302"/>
      <c r="L42" s="302"/>
      <c r="V42" s="18"/>
      <c r="W42" s="18"/>
      <c r="X42" s="314">
        <v>8</v>
      </c>
      <c r="Y42" s="546" t="str">
        <f>IF(X47="","",VLOOKUP(X47,'⑩ハイシニア(長打)'!$A$9:$J$69,2,0))</f>
        <v>西堀</v>
      </c>
      <c r="Z42" s="558" t="str">
        <f>IF(X47="","",VLOOKUP(X47,'⑩ハイシニア(長打)'!$A$9:$J$69,3,0))</f>
        <v>(高)</v>
      </c>
      <c r="AA42" s="560">
        <f>IF(X47="","",VLOOKUP(X47,'⑩ハイシニア(長打)'!$A$9:$J$69,4,0))</f>
        <v>74</v>
      </c>
      <c r="AB42" s="562">
        <f>IF(X47="","",VLOOKUP(X47,'⑩ハイシニア(長打)'!$A$9:$J$69,6,0))</f>
        <v>0</v>
      </c>
      <c r="AC42" s="550">
        <f>IF(X47="","",VLOOKUP(X47,'⑩ハイシニア(長打)'!$A$9:$J$69,7,0))</f>
        <v>0</v>
      </c>
      <c r="AD42" s="550">
        <f>IF(X47="","",VLOOKUP(X47,'⑩ハイシニア(長打)'!$A$9:$J$69,8,0))</f>
        <v>2</v>
      </c>
      <c r="AE42" s="550">
        <f>IF(X47="","",VLOOKUP(X47,'⑩ハイシニア(長打)'!$A$9:$J$69,9,0))</f>
        <v>2</v>
      </c>
      <c r="AF42" s="564">
        <f>IF(X47="","",VLOOKUP(X47,'⑩ハイシニア(長打)'!$A$9:$J$69,10,0))</f>
        <v>2</v>
      </c>
      <c r="AG42" s="562"/>
      <c r="AJ42" s="169"/>
      <c r="AX42" s="18"/>
      <c r="AY42" s="18"/>
      <c r="AZ42" s="18"/>
    </row>
    <row r="43" spans="1:52" ht="19.2" x14ac:dyDescent="0.2">
      <c r="B43" s="18"/>
      <c r="V43" s="18"/>
      <c r="W43" s="18"/>
      <c r="X43" s="314">
        <v>48</v>
      </c>
      <c r="Y43" s="546" t="str">
        <f>IF(X48="","",VLOOKUP(X48,'⑩ハイシニア(長打)'!$A$9:$J$69,2,0))</f>
        <v>藤井</v>
      </c>
      <c r="Z43" s="558" t="str">
        <f>IF(X48="","",VLOOKUP(X48,'⑩ハイシニア(長打)'!$A$9:$J$69,3,0))</f>
        <v>(グ)</v>
      </c>
      <c r="AA43" s="560">
        <f>IF(X48="","",VLOOKUP(X48,'⑩ハイシニア(長打)'!$A$9:$J$69,4,0))</f>
        <v>71</v>
      </c>
      <c r="AB43" s="562">
        <f>IF(X48="","",VLOOKUP(X48,'⑩ハイシニア(長打)'!$A$9:$J$69,6,0))</f>
        <v>0</v>
      </c>
      <c r="AC43" s="550">
        <f>IF(X48="","",VLOOKUP(X48,'⑩ハイシニア(長打)'!$A$9:$J$69,7,0))</f>
        <v>0</v>
      </c>
      <c r="AD43" s="550">
        <f>IF(X48="","",VLOOKUP(X48,'⑩ハイシニア(長打)'!$A$9:$J$69,8,0))</f>
        <v>2</v>
      </c>
      <c r="AE43" s="550">
        <f>IF(X48="","",VLOOKUP(X48,'⑩ハイシニア(長打)'!$A$9:$J$69,9,0))</f>
        <v>2</v>
      </c>
      <c r="AF43" s="564">
        <f>IF(X48="","",VLOOKUP(X48,'⑩ハイシニア(長打)'!$A$9:$J$69,10,0))</f>
        <v>2</v>
      </c>
      <c r="AG43" s="562"/>
      <c r="AJ43" s="169"/>
      <c r="AX43" s="18"/>
      <c r="AY43" s="18"/>
      <c r="AZ43" s="18"/>
    </row>
    <row r="44" spans="1:52" ht="19.2" x14ac:dyDescent="0.2">
      <c r="B44" s="18"/>
      <c r="V44" s="18"/>
      <c r="W44" s="18"/>
      <c r="X44" s="314">
        <v>15</v>
      </c>
      <c r="Y44" s="939" t="str">
        <f>IF(X49="","",VLOOKUP(X49,'⑩ハイシニア(長打)'!$A$9:$J$69,2,0))</f>
        <v>小池</v>
      </c>
      <c r="Z44" s="940" t="str">
        <f>IF(X49="","",VLOOKUP(X49,'⑩ハイシニア(長打)'!$A$9:$J$69,3,0))</f>
        <v>(グ)</v>
      </c>
      <c r="AA44" s="941">
        <f>IF(X49="","",VLOOKUP(X49,'⑩ハイシニア(長打)'!$A$9:$J$69,4,0))</f>
        <v>71</v>
      </c>
      <c r="AB44" s="942">
        <f>IF(X49="","",VLOOKUP(X49,'⑩ハイシニア(長打)'!$A$9:$J$69,6,0))</f>
        <v>0</v>
      </c>
      <c r="AC44" s="943">
        <f>IF(X49="","",VLOOKUP(X49,'⑩ハイシニア(長打)'!$A$9:$J$69,7,0))</f>
        <v>0</v>
      </c>
      <c r="AD44" s="943">
        <f>IF(X49="","",VLOOKUP(X49,'⑩ハイシニア(長打)'!$A$9:$J$69,8,0))</f>
        <v>2</v>
      </c>
      <c r="AE44" s="943">
        <f>IF(X49="","",VLOOKUP(X49,'⑩ハイシニア(長打)'!$A$9:$J$69,9,0))</f>
        <v>2</v>
      </c>
      <c r="AF44" s="944">
        <f>IF(X49="","",VLOOKUP(X49,'⑩ハイシニア(長打)'!$A$9:$J$69,10,0))</f>
        <v>2</v>
      </c>
      <c r="AG44" s="562"/>
      <c r="AJ44" s="169"/>
      <c r="AX44" s="18"/>
      <c r="AY44" s="18"/>
      <c r="AZ44" s="18"/>
    </row>
    <row r="45" spans="1:52" ht="7.5" customHeight="1" x14ac:dyDescent="0.2">
      <c r="B45" s="18"/>
      <c r="V45" s="18"/>
      <c r="W45" s="18"/>
      <c r="X45" s="314">
        <v>12</v>
      </c>
      <c r="AG45" s="562"/>
      <c r="AJ45" s="169"/>
      <c r="AX45" s="18"/>
      <c r="AY45" s="18"/>
      <c r="AZ45" s="18"/>
    </row>
    <row r="46" spans="1:52" ht="19.2" x14ac:dyDescent="0.2">
      <c r="B46" s="18"/>
      <c r="V46" s="18"/>
      <c r="W46" s="18"/>
      <c r="X46" s="314">
        <v>22</v>
      </c>
      <c r="AG46" s="562"/>
      <c r="AJ46" s="169"/>
      <c r="AX46" s="18"/>
      <c r="AY46" s="18"/>
      <c r="AZ46" s="18"/>
    </row>
    <row r="47" spans="1:52" ht="19.2" x14ac:dyDescent="0.2">
      <c r="B47" s="18"/>
      <c r="V47" s="18"/>
      <c r="W47" s="18"/>
      <c r="X47" s="314">
        <v>19</v>
      </c>
      <c r="AG47" s="562"/>
      <c r="AJ47" s="169"/>
      <c r="AX47" s="18"/>
      <c r="AY47" s="18"/>
      <c r="AZ47" s="18"/>
    </row>
    <row r="48" spans="1:52" ht="19.2" x14ac:dyDescent="0.2">
      <c r="B48" s="18"/>
      <c r="V48" s="18"/>
      <c r="W48" s="18"/>
      <c r="X48" s="314">
        <v>5</v>
      </c>
      <c r="AG48" s="562"/>
      <c r="AJ48" s="169"/>
      <c r="AX48" s="18"/>
      <c r="AY48" s="18"/>
      <c r="AZ48" s="18"/>
    </row>
    <row r="49" spans="2:52" ht="21" customHeight="1" x14ac:dyDescent="0.2">
      <c r="B49" s="18"/>
      <c r="V49" s="18"/>
      <c r="W49" s="18"/>
      <c r="X49" s="314">
        <v>10</v>
      </c>
      <c r="AG49" s="18"/>
      <c r="AX49" s="18"/>
      <c r="AY49" s="18"/>
      <c r="AZ49" s="18"/>
    </row>
    <row r="50" spans="2:52" x14ac:dyDescent="0.2">
      <c r="B50" s="18"/>
      <c r="V50" s="18"/>
      <c r="W50" s="18"/>
      <c r="X50" s="69"/>
      <c r="AG50" s="18"/>
      <c r="AX50" s="18"/>
      <c r="AY50" s="18"/>
      <c r="AZ50" s="18"/>
    </row>
    <row r="51" spans="2:52" x14ac:dyDescent="0.2">
      <c r="B51" s="18"/>
      <c r="V51" s="18"/>
      <c r="W51" s="18"/>
      <c r="X51" s="71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X51" s="18"/>
      <c r="AY51" s="18"/>
      <c r="AZ51" s="18"/>
    </row>
    <row r="52" spans="2:52" ht="7.5" customHeight="1" x14ac:dyDescent="0.2">
      <c r="X52" s="69"/>
      <c r="AG52" s="18"/>
      <c r="AX52" s="18"/>
      <c r="AY52" s="18"/>
      <c r="AZ52" s="18"/>
    </row>
    <row r="53" spans="2:52" x14ac:dyDescent="0.2">
      <c r="X53" s="69"/>
      <c r="AG53" s="18"/>
    </row>
    <row r="54" spans="2:52" x14ac:dyDescent="0.2">
      <c r="X54" s="69"/>
      <c r="AG54" s="18"/>
    </row>
    <row r="55" spans="2:52" x14ac:dyDescent="0.2">
      <c r="X55" s="69"/>
      <c r="AG55" s="18"/>
    </row>
    <row r="56" spans="2:52" x14ac:dyDescent="0.2">
      <c r="X56" s="69"/>
      <c r="AG56" s="18"/>
    </row>
    <row r="57" spans="2:52" ht="14.4" x14ac:dyDescent="0.2">
      <c r="X57" s="69"/>
      <c r="AA57" s="315" t="s">
        <v>153</v>
      </c>
      <c r="AG57" s="18"/>
    </row>
    <row r="58" spans="2:52" x14ac:dyDescent="0.2">
      <c r="X58" s="69"/>
      <c r="AG58" s="18"/>
    </row>
    <row r="59" spans="2:52" x14ac:dyDescent="0.2">
      <c r="AG59" s="18"/>
    </row>
    <row r="60" spans="2:52" x14ac:dyDescent="0.2">
      <c r="AG60" s="18"/>
    </row>
    <row r="61" spans="2:52" x14ac:dyDescent="0.2">
      <c r="AG61" s="18"/>
    </row>
    <row r="62" spans="2:52" x14ac:dyDescent="0.2">
      <c r="AG62" s="18"/>
    </row>
    <row r="63" spans="2:52" x14ac:dyDescent="0.2">
      <c r="AG63" s="18"/>
    </row>
  </sheetData>
  <mergeCells count="5">
    <mergeCell ref="Y24:AC24"/>
    <mergeCell ref="AR3:BA3"/>
    <mergeCell ref="C8:G8"/>
    <mergeCell ref="Y8:AB8"/>
    <mergeCell ref="C23:H23"/>
  </mergeCells>
  <phoneticPr fontId="19"/>
  <printOptions horizontalCentered="1" verticalCentered="1"/>
  <pageMargins left="0" right="0" top="0.39370078740157483" bottom="0" header="0.51181102362204722" footer="0.51181102362204722"/>
  <pageSetup paperSize="9" scale="65" orientation="landscape" horizontalDpi="4294967293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10262" r:id="rId4">
          <objectPr defaultSize="0" r:id="rId5">
            <anchor moveWithCells="1">
              <from>
                <xdr:col>206</xdr:col>
                <xdr:colOff>68580</xdr:colOff>
                <xdr:row>3</xdr:row>
                <xdr:rowOff>160020</xdr:rowOff>
              </from>
              <to>
                <xdr:col>212</xdr:col>
                <xdr:colOff>0</xdr:colOff>
                <xdr:row>4</xdr:row>
                <xdr:rowOff>335280</xdr:rowOff>
              </to>
            </anchor>
          </objectPr>
        </oleObject>
      </mc:Choice>
      <mc:Fallback>
        <oleObject progId="Word.Document.8" shapeId="10262" r:id="rId4"/>
      </mc:Fallback>
    </mc:AlternateContent>
    <mc:AlternateContent xmlns:mc="http://schemas.openxmlformats.org/markup-compatibility/2006">
      <mc:Choice Requires="x14">
        <oleObject link="[1]!'!OLE_LINK8'" oleUpdate="OLEUPDATE_ALWAYS" shapeId="10273">
          <objectPr defaultSize="0" autoPict="0" dde="1" r:id="rId6">
            <anchor moveWithCells="1">
              <from>
                <xdr:col>48</xdr:col>
                <xdr:colOff>403860</xdr:colOff>
                <xdr:row>4</xdr:row>
                <xdr:rowOff>274320</xdr:rowOff>
              </from>
              <to>
                <xdr:col>57</xdr:col>
                <xdr:colOff>266700</xdr:colOff>
                <xdr:row>6</xdr:row>
                <xdr:rowOff>114300</xdr:rowOff>
              </to>
            </anchor>
          </objectPr>
        </oleObject>
      </mc:Choice>
      <mc:Fallback>
        <oleObject link="[1]!'!OLE_LINK8'" oleUpdate="OLEUPDATE_ALWAYS" shapeId="10273"/>
      </mc:Fallback>
    </mc:AlternateContent>
    <mc:AlternateContent xmlns:mc="http://schemas.openxmlformats.org/markup-compatibility/2006">
      <mc:Choice Requires="x14">
        <oleObject progId="Word.Document.8" shapeId="10282" r:id="rId7">
          <objectPr defaultSize="0" r:id="rId8">
            <anchor moveWithCells="1">
              <from>
                <xdr:col>5</xdr:col>
                <xdr:colOff>236220</xdr:colOff>
                <xdr:row>31</xdr:row>
                <xdr:rowOff>144780</xdr:rowOff>
              </from>
              <to>
                <xdr:col>15</xdr:col>
                <xdr:colOff>68580</xdr:colOff>
                <xdr:row>33</xdr:row>
                <xdr:rowOff>137160</xdr:rowOff>
              </to>
            </anchor>
          </objectPr>
        </oleObject>
      </mc:Choice>
      <mc:Fallback>
        <oleObject progId="Word.Document.8" shapeId="10282" r:id="rId7"/>
      </mc:Fallback>
    </mc:AlternateContent>
    <mc:AlternateContent xmlns:mc="http://schemas.openxmlformats.org/markup-compatibility/2006">
      <mc:Choice Requires="x14">
        <oleObject link="[1]!'!OLE_LINK8'" oleUpdate="OLEUPDATE_ALWAYS" shapeId="10285">
          <objectPr defaultSize="0" autoPict="0" dde="1" r:id="rId6">
            <anchor moveWithCells="1">
              <from>
                <xdr:col>57</xdr:col>
                <xdr:colOff>160020</xdr:colOff>
                <xdr:row>14</xdr:row>
                <xdr:rowOff>99060</xdr:rowOff>
              </from>
              <to>
                <xdr:col>61</xdr:col>
                <xdr:colOff>160020</xdr:colOff>
                <xdr:row>16</xdr:row>
                <xdr:rowOff>68580</xdr:rowOff>
              </to>
            </anchor>
          </objectPr>
        </oleObject>
      </mc:Choice>
      <mc:Fallback>
        <oleObject link="[1]!'!OLE_LINK8'" oleUpdate="OLEUPDATE_ALWAYS" shapeId="10285"/>
      </mc:Fallback>
    </mc:AlternateContent>
    <mc:AlternateContent xmlns:mc="http://schemas.openxmlformats.org/markup-compatibility/2006">
      <mc:Choice Requires="x14">
        <oleObject progId="Word.Document.8" shapeId="10287" r:id="rId9">
          <objectPr defaultSize="0" r:id="rId10">
            <anchor moveWithCells="1">
              <from>
                <xdr:col>47</xdr:col>
                <xdr:colOff>144780</xdr:colOff>
                <xdr:row>1</xdr:row>
                <xdr:rowOff>228600</xdr:rowOff>
              </from>
              <to>
                <xdr:col>56</xdr:col>
                <xdr:colOff>38100</xdr:colOff>
                <xdr:row>4</xdr:row>
                <xdr:rowOff>83820</xdr:rowOff>
              </to>
            </anchor>
          </objectPr>
        </oleObject>
      </mc:Choice>
      <mc:Fallback>
        <oleObject progId="Word.Document.8" shapeId="10287" r:id="rId9"/>
      </mc:Fallback>
    </mc:AlternateContent>
    <mc:AlternateContent xmlns:mc="http://schemas.openxmlformats.org/markup-compatibility/2006">
      <mc:Choice Requires="x14">
        <oleObject progId="Word.Document.8" shapeId="10288" r:id="rId11">
          <objectPr defaultSize="0" autoPict="0" r:id="rId12">
            <anchor moveWithCells="1">
              <from>
                <xdr:col>56</xdr:col>
                <xdr:colOff>533400</xdr:colOff>
                <xdr:row>32</xdr:row>
                <xdr:rowOff>38100</xdr:rowOff>
              </from>
              <to>
                <xdr:col>62</xdr:col>
                <xdr:colOff>350520</xdr:colOff>
                <xdr:row>35</xdr:row>
                <xdr:rowOff>22860</xdr:rowOff>
              </to>
            </anchor>
          </objectPr>
        </oleObject>
      </mc:Choice>
      <mc:Fallback>
        <oleObject progId="Word.Document.8" shapeId="10288" r:id="rId11"/>
      </mc:Fallback>
    </mc:AlternateContent>
    <mc:AlternateContent xmlns:mc="http://schemas.openxmlformats.org/markup-compatibility/2006">
      <mc:Choice Requires="x14">
        <oleObject progId="Word.Document.8" shapeId="10290" r:id="rId13">
          <objectPr defaultSize="0" autoPict="0" r:id="rId14">
            <anchor moveWithCells="1">
              <from>
                <xdr:col>48</xdr:col>
                <xdr:colOff>304800</xdr:colOff>
                <xdr:row>8</xdr:row>
                <xdr:rowOff>76200</xdr:rowOff>
              </from>
              <to>
                <xdr:col>56</xdr:col>
                <xdr:colOff>274320</xdr:colOff>
                <xdr:row>9</xdr:row>
                <xdr:rowOff>175260</xdr:rowOff>
              </to>
            </anchor>
          </objectPr>
        </oleObject>
      </mc:Choice>
      <mc:Fallback>
        <oleObject progId="Word.Document.8" shapeId="10290" r:id="rId13"/>
      </mc:Fallback>
    </mc:AlternateContent>
    <mc:AlternateContent xmlns:mc="http://schemas.openxmlformats.org/markup-compatibility/2006">
      <mc:Choice Requires="x14">
        <oleObject link="[1]!'!OLE_LINK9'" oleUpdate="OLEUPDATE_ALWAYS" shapeId="10291">
          <objectPr defaultSize="0" autoPict="0" dde="1" r:id="rId15">
            <anchor moveWithCells="1">
              <from>
                <xdr:col>6</xdr:col>
                <xdr:colOff>152400</xdr:colOff>
                <xdr:row>5</xdr:row>
                <xdr:rowOff>60960</xdr:rowOff>
              </from>
              <to>
                <xdr:col>21</xdr:col>
                <xdr:colOff>327660</xdr:colOff>
                <xdr:row>7</xdr:row>
                <xdr:rowOff>304800</xdr:rowOff>
              </to>
            </anchor>
          </objectPr>
        </oleObject>
      </mc:Choice>
      <mc:Fallback>
        <oleObject link="[1]!'!OLE_LINK9'" oleUpdate="OLEUPDATE_ALWAYS" shapeId="10291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tabColor indexed="42"/>
  </sheetPr>
  <dimension ref="B1:L19"/>
  <sheetViews>
    <sheetView view="pageBreakPreview" zoomScaleNormal="100" workbookViewId="0">
      <selection activeCell="G8" sqref="G8"/>
    </sheetView>
  </sheetViews>
  <sheetFormatPr defaultRowHeight="13.2" x14ac:dyDescent="0.2"/>
  <cols>
    <col min="1" max="1" width="8.88671875" customWidth="1"/>
    <col min="2" max="2" width="29.33203125" bestFit="1" customWidth="1"/>
    <col min="3" max="3" width="16.6640625" customWidth="1"/>
    <col min="4" max="4" width="20.44140625" bestFit="1" customWidth="1"/>
    <col min="5" max="5" width="19.109375" bestFit="1" customWidth="1"/>
  </cols>
  <sheetData>
    <row r="1" spans="2:12" ht="28.5" customHeight="1" x14ac:dyDescent="0.2"/>
    <row r="2" spans="2:12" ht="42.75" customHeight="1" x14ac:dyDescent="0.2">
      <c r="F2" s="389"/>
      <c r="I2" s="1168" t="s">
        <v>699</v>
      </c>
      <c r="J2" s="1168"/>
      <c r="K2" s="1168"/>
      <c r="L2" s="1168"/>
    </row>
    <row r="3" spans="2:12" ht="34.5" customHeight="1" x14ac:dyDescent="0.2">
      <c r="B3" s="927" t="s">
        <v>706</v>
      </c>
      <c r="C3" s="928" t="s">
        <v>503</v>
      </c>
      <c r="D3" s="929" t="s">
        <v>705</v>
      </c>
      <c r="E3" s="928" t="s">
        <v>707</v>
      </c>
      <c r="F3" s="389"/>
      <c r="K3" s="931" t="s">
        <v>710</v>
      </c>
    </row>
    <row r="4" spans="2:12" ht="28.5" customHeight="1" x14ac:dyDescent="0.2">
      <c r="B4" s="927" t="s">
        <v>409</v>
      </c>
      <c r="C4" s="930"/>
      <c r="D4" s="930"/>
      <c r="E4" s="583"/>
      <c r="F4" s="389"/>
    </row>
    <row r="5" spans="2:12" ht="28.5" customHeight="1" x14ac:dyDescent="0.2">
      <c r="B5" s="927" t="s">
        <v>420</v>
      </c>
      <c r="C5" s="930"/>
      <c r="D5" s="930"/>
      <c r="E5" s="930"/>
      <c r="F5" s="389"/>
    </row>
    <row r="6" spans="2:12" ht="28.5" customHeight="1" x14ac:dyDescent="0.2">
      <c r="B6" s="927" t="s">
        <v>424</v>
      </c>
      <c r="C6" s="930"/>
      <c r="D6" s="930"/>
      <c r="E6" s="930"/>
      <c r="F6" s="389"/>
    </row>
    <row r="7" spans="2:12" ht="28.5" customHeight="1" x14ac:dyDescent="0.2">
      <c r="B7" s="927" t="s">
        <v>700</v>
      </c>
      <c r="C7" s="930"/>
      <c r="D7" s="930"/>
      <c r="E7" s="930"/>
      <c r="F7" s="389"/>
    </row>
    <row r="8" spans="2:12" ht="28.5" customHeight="1" x14ac:dyDescent="0.2">
      <c r="B8" s="927" t="s">
        <v>701</v>
      </c>
      <c r="C8" s="930"/>
      <c r="D8" s="930"/>
      <c r="E8" s="930"/>
      <c r="F8" s="389"/>
    </row>
    <row r="9" spans="2:12" ht="28.5" customHeight="1" x14ac:dyDescent="0.2">
      <c r="B9" s="927" t="s">
        <v>702</v>
      </c>
      <c r="C9" s="930"/>
      <c r="D9" s="930"/>
      <c r="E9" s="930"/>
      <c r="F9" s="389"/>
    </row>
    <row r="10" spans="2:12" ht="28.5" customHeight="1" x14ac:dyDescent="0.2">
      <c r="B10" s="927" t="s">
        <v>703</v>
      </c>
      <c r="C10" s="930"/>
      <c r="D10" s="930"/>
      <c r="E10" s="930"/>
      <c r="F10" s="389"/>
    </row>
    <row r="11" spans="2:12" ht="23.4" x14ac:dyDescent="0.2">
      <c r="B11" s="927" t="s">
        <v>704</v>
      </c>
      <c r="C11" s="930"/>
      <c r="D11" s="930"/>
      <c r="E11" s="930"/>
      <c r="F11" s="389"/>
    </row>
    <row r="12" spans="2:12" ht="28.5" customHeight="1" x14ac:dyDescent="0.2">
      <c r="B12" s="389"/>
      <c r="C12" s="389"/>
      <c r="D12" s="389"/>
      <c r="E12" s="389"/>
      <c r="F12" s="389"/>
    </row>
    <row r="13" spans="2:12" ht="28.5" customHeight="1" x14ac:dyDescent="0.2"/>
    <row r="14" spans="2:12" ht="28.5" customHeight="1" x14ac:dyDescent="0.2"/>
    <row r="15" spans="2:12" ht="28.5" customHeight="1" x14ac:dyDescent="0.2"/>
    <row r="16" spans="2:12" ht="28.5" customHeight="1" x14ac:dyDescent="0.2"/>
    <row r="17" ht="28.5" customHeight="1" x14ac:dyDescent="0.2"/>
    <row r="18" ht="28.5" customHeight="1" x14ac:dyDescent="0.2"/>
    <row r="19" ht="28.5" customHeight="1" x14ac:dyDescent="0.2"/>
  </sheetData>
  <mergeCells count="1">
    <mergeCell ref="I2:L2"/>
  </mergeCells>
  <phoneticPr fontId="19"/>
  <printOptions horizontalCentered="1" verticalCentered="1"/>
  <pageMargins left="0.78740157480314965" right="0.78740157480314965" top="0.98425196850393704" bottom="0.98425196850393704" header="0.51181102362204722" footer="0.51181102362204722"/>
  <pageSetup paperSize="9" orientation="landscape" horizontalDpi="4294967293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link="[3]!'!OLE_LINK2'" oleUpdate="OLEUPDATE_ALWAYS" shapeId="14340">
          <objectPr defaultSize="0" autoPict="0" dde="1" r:id="rId4">
            <anchor moveWithCells="1">
              <from>
                <xdr:col>38</xdr:col>
                <xdr:colOff>350520</xdr:colOff>
                <xdr:row>1</xdr:row>
                <xdr:rowOff>190500</xdr:rowOff>
              </from>
              <to>
                <xdr:col>45</xdr:col>
                <xdr:colOff>388620</xdr:colOff>
                <xdr:row>2</xdr:row>
                <xdr:rowOff>190500</xdr:rowOff>
              </to>
            </anchor>
          </objectPr>
        </oleObject>
      </mc:Choice>
      <mc:Fallback>
        <oleObject link="[3]!'!OLE_LINK2'" oleUpdate="OLEUPDATE_ALWAYS" shapeId="14340"/>
      </mc:Fallback>
    </mc:AlternateContent>
    <mc:AlternateContent xmlns:mc="http://schemas.openxmlformats.org/markup-compatibility/2006">
      <mc:Choice Requires="x14">
        <oleObject progId="Word.Document.8" shapeId="14341" r:id="rId5">
          <objectPr defaultSize="0" r:id="rId6">
            <anchor moveWithCells="1">
              <from>
                <xdr:col>17</xdr:col>
                <xdr:colOff>480060</xdr:colOff>
                <xdr:row>0</xdr:row>
                <xdr:rowOff>175260</xdr:rowOff>
              </from>
              <to>
                <xdr:col>27</xdr:col>
                <xdr:colOff>342900</xdr:colOff>
                <xdr:row>1</xdr:row>
                <xdr:rowOff>365760</xdr:rowOff>
              </to>
            </anchor>
          </objectPr>
        </oleObject>
      </mc:Choice>
      <mc:Fallback>
        <oleObject progId="Word.Document.8" shapeId="14341" r:id="rId5"/>
      </mc:Fallback>
    </mc:AlternateContent>
    <mc:AlternateContent xmlns:mc="http://schemas.openxmlformats.org/markup-compatibility/2006">
      <mc:Choice Requires="x14">
        <oleObject progId="Word.Document.8" shapeId="14342" r:id="rId7">
          <objectPr defaultSize="0" autoPict="0" r:id="rId8">
            <anchor moveWithCells="1">
              <from>
                <xdr:col>1</xdr:col>
                <xdr:colOff>784860</xdr:colOff>
                <xdr:row>0</xdr:row>
                <xdr:rowOff>198120</xdr:rowOff>
              </from>
              <to>
                <xdr:col>3</xdr:col>
                <xdr:colOff>982980</xdr:colOff>
                <xdr:row>1</xdr:row>
                <xdr:rowOff>297180</xdr:rowOff>
              </to>
            </anchor>
          </objectPr>
        </oleObject>
      </mc:Choice>
      <mc:Fallback>
        <oleObject progId="Word.Document.8" shapeId="14342" r:id="rId7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P146"/>
  <sheetViews>
    <sheetView showZeros="0" view="pageBreakPreview" topLeftCell="A64" zoomScale="85" zoomScaleNormal="100" workbookViewId="0">
      <selection activeCell="A70" sqref="A70:A71"/>
    </sheetView>
  </sheetViews>
  <sheetFormatPr defaultRowHeight="13.2" x14ac:dyDescent="0.2"/>
  <cols>
    <col min="1" max="1" width="3.33203125" customWidth="1"/>
    <col min="2" max="2" width="15.6640625" customWidth="1"/>
    <col min="3" max="3" width="4.109375" customWidth="1"/>
    <col min="4" max="4" width="4.21875" customWidth="1"/>
    <col min="5" max="5" width="12.33203125" customWidth="1"/>
    <col min="6" max="6" width="4.77734375" customWidth="1"/>
    <col min="7" max="7" width="5.109375" customWidth="1"/>
    <col min="8" max="8" width="4.109375" customWidth="1"/>
    <col min="9" max="9" width="5" customWidth="1"/>
    <col min="10" max="10" width="5.109375" customWidth="1"/>
    <col min="11" max="11" width="7.21875" customWidth="1"/>
    <col min="12" max="12" width="4.33203125" customWidth="1"/>
    <col min="13" max="14" width="4.44140625" customWidth="1"/>
    <col min="15" max="15" width="0.44140625" customWidth="1"/>
    <col min="16" max="17" width="2.77734375" customWidth="1"/>
    <col min="18" max="18" width="2.33203125" customWidth="1"/>
    <col min="19" max="20" width="2.6640625" customWidth="1"/>
    <col min="21" max="21" width="2.88671875" customWidth="1"/>
    <col min="22" max="22" width="3" customWidth="1"/>
    <col min="23" max="24" width="2.33203125" customWidth="1"/>
    <col min="25" max="25" width="3" customWidth="1"/>
    <col min="26" max="30" width="2.33203125" customWidth="1"/>
    <col min="31" max="32" width="2.77734375" customWidth="1"/>
    <col min="33" max="33" width="2.33203125" customWidth="1"/>
    <col min="34" max="37" width="2.77734375" customWidth="1"/>
    <col min="38" max="38" width="2.33203125" customWidth="1"/>
    <col min="39" max="40" width="2.88671875" customWidth="1"/>
    <col min="41" max="42" width="2.77734375" customWidth="1"/>
    <col min="43" max="45" width="2.33203125" customWidth="1"/>
    <col min="46" max="47" width="2.77734375" customWidth="1"/>
    <col min="48" max="50" width="2.33203125" customWidth="1"/>
    <col min="51" max="51" width="2.77734375" customWidth="1"/>
    <col min="52" max="55" width="2.33203125" customWidth="1"/>
    <col min="56" max="56" width="2.77734375" customWidth="1"/>
    <col min="57" max="60" width="2.33203125" customWidth="1"/>
    <col min="61" max="61" width="2.77734375" customWidth="1"/>
    <col min="62" max="65" width="2.33203125" customWidth="1"/>
    <col min="66" max="66" width="2.88671875" customWidth="1"/>
    <col min="67" max="70" width="2.33203125" customWidth="1"/>
    <col min="71" max="71" width="2.77734375" customWidth="1"/>
    <col min="72" max="80" width="2.33203125" customWidth="1"/>
    <col min="81" max="81" width="3.21875" customWidth="1"/>
    <col min="82" max="82" width="3.44140625" customWidth="1"/>
    <col min="83" max="85" width="2.33203125" customWidth="1"/>
    <col min="86" max="105" width="2.88671875" customWidth="1"/>
    <col min="106" max="106" width="1.77734375" customWidth="1"/>
    <col min="108" max="108" width="19.109375" customWidth="1"/>
  </cols>
  <sheetData>
    <row r="1" spans="1:114" ht="6" customHeight="1" x14ac:dyDescent="0.2">
      <c r="U1" s="316"/>
      <c r="V1" s="316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  <c r="AM1" s="18"/>
      <c r="AN1" s="18"/>
      <c r="AO1" s="18"/>
      <c r="AP1" s="18"/>
      <c r="AQ1" s="18"/>
      <c r="AR1" s="18"/>
      <c r="AS1" s="18"/>
      <c r="AT1" s="18"/>
      <c r="AU1" s="18"/>
      <c r="AV1" s="18"/>
    </row>
    <row r="2" spans="1:114" ht="29.25" customHeight="1" x14ac:dyDescent="0.2">
      <c r="G2" s="169"/>
      <c r="R2" s="18"/>
      <c r="S2" s="18"/>
      <c r="T2" s="316"/>
      <c r="U2" s="316"/>
      <c r="V2" s="316"/>
      <c r="W2" s="316"/>
      <c r="X2" s="316"/>
      <c r="Y2" s="316"/>
      <c r="Z2" s="316"/>
      <c r="AA2" s="316"/>
      <c r="AB2" s="316"/>
      <c r="AC2" s="316"/>
      <c r="AD2" s="316"/>
      <c r="AE2" s="316"/>
      <c r="AF2" s="316"/>
      <c r="AG2" s="316"/>
      <c r="AH2" s="316"/>
      <c r="AI2" s="317" t="s">
        <v>486</v>
      </c>
      <c r="AK2" s="317"/>
      <c r="AL2" s="317"/>
      <c r="AM2" s="317"/>
      <c r="AN2" s="317"/>
      <c r="AO2" s="317"/>
      <c r="AP2" s="317"/>
      <c r="AQ2" s="317"/>
      <c r="AR2" s="317"/>
      <c r="AS2" s="317"/>
      <c r="AT2" s="317"/>
      <c r="AU2" s="317"/>
      <c r="AV2" s="317"/>
      <c r="AW2" s="317"/>
      <c r="AX2" s="317"/>
      <c r="AY2" s="317"/>
      <c r="AZ2" s="317"/>
      <c r="BA2" s="317"/>
      <c r="BB2" s="317"/>
      <c r="BC2" s="317"/>
      <c r="BD2" s="685"/>
      <c r="BE2" s="686"/>
      <c r="BF2" s="686"/>
      <c r="BG2" s="686"/>
      <c r="BH2" s="686"/>
      <c r="BI2" s="218"/>
      <c r="BJ2" s="687"/>
      <c r="BK2" s="218"/>
      <c r="BL2" s="218"/>
      <c r="BM2" s="688"/>
      <c r="BO2" s="316"/>
      <c r="BP2" s="18"/>
      <c r="BQ2" s="18"/>
      <c r="CG2" s="318" t="s">
        <v>485</v>
      </c>
      <c r="DD2" s="588">
        <v>42826</v>
      </c>
      <c r="DE2" s="588"/>
      <c r="DF2" s="588"/>
      <c r="DG2" s="588"/>
      <c r="DH2" s="588"/>
      <c r="DI2" s="588"/>
      <c r="DJ2" s="588"/>
    </row>
    <row r="3" spans="1:114" ht="29.25" customHeight="1" x14ac:dyDescent="0.2">
      <c r="G3" s="169"/>
      <c r="R3" s="18"/>
      <c r="S3" s="18"/>
      <c r="T3" s="316"/>
      <c r="U3" s="1268" t="s">
        <v>159</v>
      </c>
      <c r="V3" s="1260"/>
      <c r="W3" s="1260"/>
      <c r="X3" s="1260"/>
      <c r="Y3" s="1260"/>
      <c r="Z3" s="1268" t="s">
        <v>160</v>
      </c>
      <c r="AA3" s="1260"/>
      <c r="AB3" s="1260"/>
      <c r="AC3" s="1260"/>
      <c r="AD3" s="1260"/>
      <c r="AE3" s="1268" t="s">
        <v>161</v>
      </c>
      <c r="AF3" s="1260"/>
      <c r="AG3" s="1260"/>
      <c r="AH3" s="1260"/>
      <c r="AI3" s="1260"/>
      <c r="AJ3" s="1260" t="s">
        <v>158</v>
      </c>
      <c r="AK3" s="1260"/>
      <c r="AL3" s="1260"/>
      <c r="AM3" s="1260"/>
      <c r="AN3" s="1260"/>
      <c r="AO3" s="1268" t="s">
        <v>162</v>
      </c>
      <c r="AP3" s="1260"/>
      <c r="AQ3" s="1260"/>
      <c r="AR3" s="1260"/>
      <c r="AS3" s="1260"/>
      <c r="AT3" s="1260" t="s">
        <v>162</v>
      </c>
      <c r="AU3" s="1260"/>
      <c r="AV3" s="1260"/>
      <c r="AW3" s="1260"/>
      <c r="AX3" s="1260"/>
      <c r="AY3" s="1260" t="s">
        <v>163</v>
      </c>
      <c r="AZ3" s="1260"/>
      <c r="BA3" s="1260"/>
      <c r="BB3" s="1260"/>
      <c r="BC3" s="1260"/>
      <c r="BD3" s="1268" t="s">
        <v>158</v>
      </c>
      <c r="BE3" s="1260"/>
      <c r="BF3" s="1260"/>
      <c r="BG3" s="1260"/>
      <c r="BH3" s="1260"/>
      <c r="BI3" s="1260" t="s">
        <v>518</v>
      </c>
      <c r="BJ3" s="1260"/>
      <c r="BK3" s="1260"/>
      <c r="BL3" s="1260"/>
      <c r="BM3" s="1261"/>
      <c r="BN3" s="1260" t="s">
        <v>162</v>
      </c>
      <c r="BO3" s="1260"/>
      <c r="BP3" s="1260"/>
      <c r="BQ3" s="1260"/>
      <c r="BR3" s="1260"/>
      <c r="BS3" s="1260" t="s">
        <v>160</v>
      </c>
      <c r="BT3" s="1260"/>
      <c r="BU3" s="1260"/>
      <c r="BV3" s="1260"/>
      <c r="BW3" s="1260"/>
      <c r="BX3" s="1268" t="s">
        <v>164</v>
      </c>
      <c r="BY3" s="1260"/>
      <c r="BZ3" s="1260"/>
      <c r="CA3" s="1260"/>
      <c r="CB3" s="1260"/>
      <c r="CQ3" s="452"/>
      <c r="DD3" s="321" t="s">
        <v>3</v>
      </c>
    </row>
    <row r="4" spans="1:114" ht="28.5" customHeight="1" x14ac:dyDescent="0.2">
      <c r="B4" s="250" t="s">
        <v>0</v>
      </c>
      <c r="C4" s="18"/>
      <c r="Y4" s="319"/>
      <c r="Z4" s="689"/>
      <c r="AA4" s="689"/>
      <c r="AB4" s="689"/>
      <c r="AC4" s="690"/>
      <c r="AD4" s="689"/>
      <c r="AE4" s="689"/>
      <c r="AF4" s="689"/>
      <c r="AG4" s="689"/>
      <c r="AH4" s="690"/>
      <c r="AI4" s="690"/>
      <c r="AJ4" s="284"/>
      <c r="AK4" s="18"/>
      <c r="AL4" s="18"/>
      <c r="AM4" s="320" t="s">
        <v>154</v>
      </c>
      <c r="AO4" s="284"/>
      <c r="AP4" s="284"/>
      <c r="AQ4" s="284"/>
      <c r="AR4" s="284"/>
      <c r="AS4" s="284"/>
      <c r="BD4" s="177"/>
      <c r="BE4" s="18"/>
      <c r="BF4" s="18"/>
      <c r="BG4" s="18"/>
      <c r="BH4" s="18"/>
      <c r="BI4" s="18"/>
      <c r="BJ4" s="18"/>
      <c r="BK4" s="18"/>
      <c r="BL4" s="18"/>
      <c r="BM4" s="48"/>
      <c r="BS4" s="284"/>
      <c r="BT4" s="284"/>
      <c r="BU4" s="284"/>
      <c r="BV4" s="284"/>
      <c r="BW4" s="284"/>
      <c r="BX4" s="284"/>
      <c r="BY4" s="284"/>
      <c r="BZ4" s="284"/>
      <c r="CA4" s="284"/>
      <c r="CB4" s="284"/>
      <c r="CC4" s="284"/>
      <c r="CM4" s="18"/>
    </row>
    <row r="5" spans="1:114" ht="21.75" customHeight="1" x14ac:dyDescent="0.2">
      <c r="A5" s="286"/>
      <c r="B5" s="1236" t="s">
        <v>155</v>
      </c>
      <c r="C5" s="1239" t="s">
        <v>152</v>
      </c>
      <c r="D5" s="1242" t="s">
        <v>135</v>
      </c>
      <c r="E5" s="1251" t="s">
        <v>156</v>
      </c>
      <c r="F5" s="1245" t="s">
        <v>136</v>
      </c>
      <c r="G5" s="1248" t="s">
        <v>137</v>
      </c>
      <c r="H5" s="1248" t="s">
        <v>138</v>
      </c>
      <c r="I5" s="1245" t="s">
        <v>139</v>
      </c>
      <c r="J5" s="1248" t="s">
        <v>140</v>
      </c>
      <c r="K5" s="1245" t="s">
        <v>141</v>
      </c>
      <c r="L5" s="1256" t="s">
        <v>157</v>
      </c>
      <c r="M5" s="1257"/>
      <c r="N5" s="1257"/>
      <c r="O5" s="691"/>
      <c r="P5" s="1254" t="s">
        <v>527</v>
      </c>
      <c r="Q5" s="1254"/>
      <c r="R5" s="1254"/>
      <c r="S5" s="1254"/>
      <c r="T5" s="1255"/>
      <c r="U5" s="1254" t="s">
        <v>526</v>
      </c>
      <c r="V5" s="1254"/>
      <c r="W5" s="1254"/>
      <c r="X5" s="1254"/>
      <c r="Y5" s="1254"/>
      <c r="Z5" s="1280" t="s">
        <v>525</v>
      </c>
      <c r="AA5" s="1274"/>
      <c r="AB5" s="1274"/>
      <c r="AC5" s="1274"/>
      <c r="AD5" s="1275"/>
      <c r="AE5" s="1283" t="s">
        <v>528</v>
      </c>
      <c r="AF5" s="1283"/>
      <c r="AG5" s="1283"/>
      <c r="AH5" s="1283"/>
      <c r="AI5" s="1284"/>
      <c r="AJ5" s="1274" t="s">
        <v>529</v>
      </c>
      <c r="AK5" s="1254"/>
      <c r="AL5" s="1254"/>
      <c r="AM5" s="1254"/>
      <c r="AN5" s="1255"/>
      <c r="AO5" s="1274" t="s">
        <v>530</v>
      </c>
      <c r="AP5" s="1274"/>
      <c r="AQ5" s="1274"/>
      <c r="AR5" s="1274"/>
      <c r="AS5" s="1275"/>
      <c r="AT5" s="1266" t="s">
        <v>531</v>
      </c>
      <c r="AU5" s="1265"/>
      <c r="AV5" s="1265"/>
      <c r="AW5" s="1265"/>
      <c r="AX5" s="1267"/>
      <c r="AY5" s="1265" t="s">
        <v>532</v>
      </c>
      <c r="AZ5" s="1265"/>
      <c r="BA5" s="1265"/>
      <c r="BB5" s="1265"/>
      <c r="BC5" s="1265"/>
      <c r="BD5" s="1269" t="s">
        <v>533</v>
      </c>
      <c r="BE5" s="1254"/>
      <c r="BF5" s="1254"/>
      <c r="BG5" s="1254"/>
      <c r="BH5" s="1255"/>
      <c r="BI5" s="1265" t="s">
        <v>534</v>
      </c>
      <c r="BJ5" s="1265"/>
      <c r="BK5" s="1265"/>
      <c r="BL5" s="1265"/>
      <c r="BM5" s="1267"/>
      <c r="BN5" s="1271" t="s">
        <v>535</v>
      </c>
      <c r="BO5" s="1271"/>
      <c r="BP5" s="1271"/>
      <c r="BQ5" s="1271"/>
      <c r="BR5" s="1272"/>
      <c r="BS5" s="1270" t="s">
        <v>536</v>
      </c>
      <c r="BT5" s="1270"/>
      <c r="BU5" s="1270"/>
      <c r="BV5" s="1270"/>
      <c r="BW5" s="1273"/>
      <c r="BX5" s="1278" t="s">
        <v>519</v>
      </c>
      <c r="BY5" s="1271"/>
      <c r="BZ5" s="1271"/>
      <c r="CA5" s="1271"/>
      <c r="CB5" s="1272"/>
      <c r="CC5" s="1270" t="s">
        <v>537</v>
      </c>
      <c r="CD5" s="1271"/>
      <c r="CE5" s="1271"/>
      <c r="CF5" s="1271"/>
      <c r="CG5" s="1272"/>
      <c r="CH5" s="1271" t="s">
        <v>539</v>
      </c>
      <c r="CI5" s="1271"/>
      <c r="CJ5" s="1271"/>
      <c r="CK5" s="1271"/>
      <c r="CL5" s="1272"/>
      <c r="CM5" s="1254" t="s">
        <v>538</v>
      </c>
      <c r="CN5" s="1254"/>
      <c r="CO5" s="1254"/>
      <c r="CP5" s="1254"/>
      <c r="CQ5" s="1255"/>
      <c r="CR5" s="1254" t="s">
        <v>540</v>
      </c>
      <c r="CS5" s="1254"/>
      <c r="CT5" s="1254"/>
      <c r="CU5" s="1254"/>
      <c r="CV5" s="1254"/>
      <c r="CW5" s="1285" t="s">
        <v>541</v>
      </c>
      <c r="CX5" s="1254"/>
      <c r="CY5" s="1254"/>
      <c r="CZ5" s="1254"/>
      <c r="DA5" s="1286"/>
    </row>
    <row r="6" spans="1:114" ht="19.5" customHeight="1" x14ac:dyDescent="0.2">
      <c r="A6" s="286"/>
      <c r="B6" s="1237"/>
      <c r="C6" s="1240"/>
      <c r="D6" s="1243"/>
      <c r="E6" s="1252"/>
      <c r="F6" s="1246"/>
      <c r="G6" s="1249"/>
      <c r="H6" s="1249"/>
      <c r="I6" s="1246"/>
      <c r="J6" s="1249"/>
      <c r="K6" s="1246"/>
      <c r="L6" s="1258"/>
      <c r="M6" s="1259"/>
      <c r="N6" s="1259"/>
      <c r="O6" s="322"/>
      <c r="P6" s="1260" t="s">
        <v>158</v>
      </c>
      <c r="Q6" s="1260"/>
      <c r="R6" s="1260"/>
      <c r="S6" s="1260"/>
      <c r="T6" s="1261"/>
      <c r="U6" s="1260" t="s">
        <v>159</v>
      </c>
      <c r="V6" s="1260"/>
      <c r="W6" s="1260"/>
      <c r="X6" s="1260"/>
      <c r="Y6" s="1260"/>
      <c r="Z6" s="1268" t="s">
        <v>158</v>
      </c>
      <c r="AA6" s="1260"/>
      <c r="AB6" s="1260"/>
      <c r="AC6" s="1260"/>
      <c r="AD6" s="1261"/>
      <c r="AE6" s="1281" t="s">
        <v>617</v>
      </c>
      <c r="AF6" s="1281"/>
      <c r="AG6" s="1281"/>
      <c r="AH6" s="1281"/>
      <c r="AI6" s="1282"/>
      <c r="AJ6" s="1260" t="s">
        <v>160</v>
      </c>
      <c r="AK6" s="1260"/>
      <c r="AL6" s="1260"/>
      <c r="AM6" s="1260"/>
      <c r="AN6" s="1261"/>
      <c r="AO6" s="1260" t="s">
        <v>162</v>
      </c>
      <c r="AP6" s="1260"/>
      <c r="AQ6" s="1260"/>
      <c r="AR6" s="1260"/>
      <c r="AS6" s="1261"/>
      <c r="AT6" s="1289" t="s">
        <v>665</v>
      </c>
      <c r="AU6" s="1290"/>
      <c r="AV6" s="1290"/>
      <c r="AW6" s="1290"/>
      <c r="AX6" s="1291"/>
      <c r="AY6" s="1279" t="s">
        <v>666</v>
      </c>
      <c r="AZ6" s="1279"/>
      <c r="BA6" s="1279"/>
      <c r="BB6" s="1279"/>
      <c r="BC6" s="1279"/>
      <c r="BD6" s="1268" t="s">
        <v>163</v>
      </c>
      <c r="BE6" s="1260"/>
      <c r="BF6" s="1260"/>
      <c r="BG6" s="1260"/>
      <c r="BH6" s="1261"/>
      <c r="BI6" s="1279" t="s">
        <v>681</v>
      </c>
      <c r="BJ6" s="1279"/>
      <c r="BK6" s="1279"/>
      <c r="BL6" s="1279"/>
      <c r="BM6" s="1288"/>
      <c r="BN6" s="1260" t="s">
        <v>158</v>
      </c>
      <c r="BO6" s="1260"/>
      <c r="BP6" s="1260"/>
      <c r="BQ6" s="1260"/>
      <c r="BR6" s="1261"/>
      <c r="BS6" s="1260" t="s">
        <v>518</v>
      </c>
      <c r="BT6" s="1260"/>
      <c r="BU6" s="1260"/>
      <c r="BV6" s="1260"/>
      <c r="BW6" s="1261"/>
      <c r="BX6" s="1268" t="s">
        <v>160</v>
      </c>
      <c r="BY6" s="1260"/>
      <c r="BZ6" s="1260"/>
      <c r="CA6" s="1260"/>
      <c r="CB6" s="1261"/>
      <c r="CC6" s="1260" t="s">
        <v>518</v>
      </c>
      <c r="CD6" s="1260"/>
      <c r="CE6" s="1260"/>
      <c r="CF6" s="1260"/>
      <c r="CG6" s="1261"/>
      <c r="CH6" s="1260" t="s">
        <v>158</v>
      </c>
      <c r="CI6" s="1260"/>
      <c r="CJ6" s="1260"/>
      <c r="CK6" s="1260"/>
      <c r="CL6" s="1261"/>
      <c r="CM6" s="1276" t="s">
        <v>518</v>
      </c>
      <c r="CN6" s="1276"/>
      <c r="CO6" s="1276"/>
      <c r="CP6" s="1276"/>
      <c r="CQ6" s="1277"/>
      <c r="CR6" s="1276" t="s">
        <v>162</v>
      </c>
      <c r="CS6" s="1276"/>
      <c r="CT6" s="1276"/>
      <c r="CU6" s="1276"/>
      <c r="CV6" s="1277"/>
      <c r="CW6" s="1260" t="s">
        <v>159</v>
      </c>
      <c r="CX6" s="1260"/>
      <c r="CY6" s="1260"/>
      <c r="CZ6" s="1260"/>
      <c r="DA6" s="1287"/>
      <c r="DB6" s="18"/>
    </row>
    <row r="7" spans="1:114" ht="31.5" customHeight="1" x14ac:dyDescent="0.2">
      <c r="A7" s="286"/>
      <c r="B7" s="1238"/>
      <c r="C7" s="1241"/>
      <c r="D7" s="1244"/>
      <c r="E7" s="1253"/>
      <c r="F7" s="1247"/>
      <c r="G7" s="1250"/>
      <c r="H7" s="1250"/>
      <c r="I7" s="1247"/>
      <c r="J7" s="1250"/>
      <c r="K7" s="1247"/>
      <c r="L7" s="323" t="s">
        <v>165</v>
      </c>
      <c r="M7" s="324" t="s">
        <v>166</v>
      </c>
      <c r="N7" s="324" t="s">
        <v>167</v>
      </c>
      <c r="O7" s="692"/>
      <c r="P7" s="325" t="s">
        <v>168</v>
      </c>
      <c r="Q7" s="325" t="s">
        <v>169</v>
      </c>
      <c r="R7" s="325" t="s">
        <v>170</v>
      </c>
      <c r="S7" s="325" t="s">
        <v>7</v>
      </c>
      <c r="T7" s="683" t="s">
        <v>171</v>
      </c>
      <c r="U7" s="325" t="s">
        <v>168</v>
      </c>
      <c r="V7" s="325" t="s">
        <v>169</v>
      </c>
      <c r="W7" s="325" t="s">
        <v>170</v>
      </c>
      <c r="X7" s="325" t="s">
        <v>7</v>
      </c>
      <c r="Y7" s="325" t="s">
        <v>171</v>
      </c>
      <c r="Z7" s="684" t="s">
        <v>168</v>
      </c>
      <c r="AA7" s="325" t="s">
        <v>169</v>
      </c>
      <c r="AB7" s="325" t="s">
        <v>170</v>
      </c>
      <c r="AC7" s="325" t="s">
        <v>7</v>
      </c>
      <c r="AD7" s="683" t="s">
        <v>171</v>
      </c>
      <c r="AE7" s="325" t="s">
        <v>168</v>
      </c>
      <c r="AF7" s="325" t="s">
        <v>169</v>
      </c>
      <c r="AG7" s="325" t="s">
        <v>170</v>
      </c>
      <c r="AH7" s="325" t="s">
        <v>7</v>
      </c>
      <c r="AI7" s="683" t="s">
        <v>171</v>
      </c>
      <c r="AJ7" s="325" t="s">
        <v>168</v>
      </c>
      <c r="AK7" s="325" t="s">
        <v>169</v>
      </c>
      <c r="AL7" s="325" t="s">
        <v>170</v>
      </c>
      <c r="AM7" s="325" t="s">
        <v>7</v>
      </c>
      <c r="AN7" s="683" t="s">
        <v>171</v>
      </c>
      <c r="AO7" s="325" t="s">
        <v>168</v>
      </c>
      <c r="AP7" s="325" t="s">
        <v>169</v>
      </c>
      <c r="AQ7" s="325" t="s">
        <v>170</v>
      </c>
      <c r="AR7" s="325" t="s">
        <v>7</v>
      </c>
      <c r="AS7" s="325" t="s">
        <v>171</v>
      </c>
      <c r="AT7" s="684" t="s">
        <v>168</v>
      </c>
      <c r="AU7" s="325" t="s">
        <v>169</v>
      </c>
      <c r="AV7" s="325" t="s">
        <v>170</v>
      </c>
      <c r="AW7" s="325" t="s">
        <v>7</v>
      </c>
      <c r="AX7" s="325" t="s">
        <v>171</v>
      </c>
      <c r="AY7" s="684" t="s">
        <v>168</v>
      </c>
      <c r="AZ7" s="325" t="s">
        <v>169</v>
      </c>
      <c r="BA7" s="325" t="s">
        <v>170</v>
      </c>
      <c r="BB7" s="325" t="s">
        <v>7</v>
      </c>
      <c r="BC7" s="325" t="s">
        <v>171</v>
      </c>
      <c r="BD7" s="684" t="s">
        <v>168</v>
      </c>
      <c r="BE7" s="325" t="s">
        <v>169</v>
      </c>
      <c r="BF7" s="325" t="s">
        <v>170</v>
      </c>
      <c r="BG7" s="325" t="s">
        <v>7</v>
      </c>
      <c r="BH7" s="683" t="s">
        <v>171</v>
      </c>
      <c r="BI7" s="325" t="s">
        <v>168</v>
      </c>
      <c r="BJ7" s="325" t="s">
        <v>169</v>
      </c>
      <c r="BK7" s="325" t="s">
        <v>170</v>
      </c>
      <c r="BL7" s="325" t="s">
        <v>7</v>
      </c>
      <c r="BM7" s="683" t="s">
        <v>171</v>
      </c>
      <c r="BN7" s="325" t="s">
        <v>168</v>
      </c>
      <c r="BO7" s="325" t="s">
        <v>169</v>
      </c>
      <c r="BP7" s="325" t="s">
        <v>170</v>
      </c>
      <c r="BQ7" s="325" t="s">
        <v>7</v>
      </c>
      <c r="BR7" s="683" t="s">
        <v>171</v>
      </c>
      <c r="BS7" s="684" t="s">
        <v>168</v>
      </c>
      <c r="BT7" s="325" t="s">
        <v>169</v>
      </c>
      <c r="BU7" s="325" t="s">
        <v>170</v>
      </c>
      <c r="BV7" s="325" t="s">
        <v>7</v>
      </c>
      <c r="BW7" s="683" t="s">
        <v>171</v>
      </c>
      <c r="BX7" s="325" t="s">
        <v>168</v>
      </c>
      <c r="BY7" s="325" t="s">
        <v>169</v>
      </c>
      <c r="BZ7" s="325" t="s">
        <v>170</v>
      </c>
      <c r="CA7" s="325" t="s">
        <v>7</v>
      </c>
      <c r="CB7" s="683" t="s">
        <v>171</v>
      </c>
      <c r="CC7" s="325" t="s">
        <v>168</v>
      </c>
      <c r="CD7" s="325" t="s">
        <v>169</v>
      </c>
      <c r="CE7" s="325" t="s">
        <v>170</v>
      </c>
      <c r="CF7" s="325" t="s">
        <v>7</v>
      </c>
      <c r="CG7" s="683" t="s">
        <v>171</v>
      </c>
      <c r="CH7" s="325" t="s">
        <v>168</v>
      </c>
      <c r="CI7" s="325" t="s">
        <v>169</v>
      </c>
      <c r="CJ7" s="325" t="s">
        <v>170</v>
      </c>
      <c r="CK7" s="325" t="s">
        <v>7</v>
      </c>
      <c r="CL7" s="325" t="s">
        <v>171</v>
      </c>
      <c r="CM7" s="684" t="s">
        <v>168</v>
      </c>
      <c r="CN7" s="325" t="s">
        <v>169</v>
      </c>
      <c r="CO7" s="325" t="s">
        <v>170</v>
      </c>
      <c r="CP7" s="325" t="s">
        <v>7</v>
      </c>
      <c r="CQ7" s="683" t="s">
        <v>171</v>
      </c>
      <c r="CR7" s="325" t="s">
        <v>168</v>
      </c>
      <c r="CS7" s="325" t="s">
        <v>169</v>
      </c>
      <c r="CT7" s="325" t="s">
        <v>170</v>
      </c>
      <c r="CU7" s="325" t="s">
        <v>7</v>
      </c>
      <c r="CV7" s="683" t="s">
        <v>171</v>
      </c>
      <c r="CW7" s="325" t="s">
        <v>168</v>
      </c>
      <c r="CX7" s="325" t="s">
        <v>169</v>
      </c>
      <c r="CY7" s="325" t="s">
        <v>170</v>
      </c>
      <c r="CZ7" s="325" t="s">
        <v>7</v>
      </c>
      <c r="DA7" s="326" t="s">
        <v>171</v>
      </c>
    </row>
    <row r="8" spans="1:114" s="330" customFormat="1" ht="24.75" customHeight="1" x14ac:dyDescent="0.2">
      <c r="A8" s="1195">
        <v>1</v>
      </c>
      <c r="B8" s="1208" t="s">
        <v>172</v>
      </c>
      <c r="C8" s="1187" t="s">
        <v>173</v>
      </c>
      <c r="D8" s="1173">
        <f>DATEDIF(E8,$DD$2,"y")</f>
        <v>62</v>
      </c>
      <c r="E8" s="1175">
        <v>20075</v>
      </c>
      <c r="F8" s="1226">
        <f>SUM(P8:P9,U8:U9,Z8:Z9,AE8:AE9,AJ8:AJ9,AO8:AO9,AT8:AT9,AY8:AY9,BD8:BD9,BI8:BI9,BN8:BN9,BS8:BS9,BX8:BX9,CC8:CC9,CH8:CH9,CM8:CM9,CR8:CR9,CW8:CW9)</f>
        <v>4</v>
      </c>
      <c r="G8" s="1226">
        <f>SUM(Q8:Q9,V8:V9,AA8:AA9,AF8:AF9,AK8:AK9,AP8:AP9,AU8:AU9,AZ8:AZ9,BE8:BE9,BJ8:BJ9,BO8:BO9,BT8:BT9,BY8:BY9,CD8:CD9,CI8:CI9,CN8:CN9,CS8:CS9,CX8:CX9)</f>
        <v>1</v>
      </c>
      <c r="H8" s="1226">
        <f>SUM(R8:R9,W8:W9,AB8:AB9,AG8:AG9,AL8:AL9,AQ8:AQ9,AV8:AV9,BA8:BA9,BF8:BF9,BK8:BK9,BP8:BP9,BU8:BU9,BZ8:BZ9,CE8:CE9,CJ8:CJ9,CO8:CO9,CT8:CT9,CY8:CY9)</f>
        <v>1</v>
      </c>
      <c r="I8" s="1226">
        <f>SUM(S8:S9,X8:X9,AC8:AC9,AH8:AH9,AM8:AM9,AR8:AR9,AW8:AW9,BB8:BB9,BG8:BG9,BL8:BL9,BQ8:BQ9,BV8:BV9,CA8:CA9,CF8:CF9,CK8:CK9,CP8:CP9,CU8:CU9,CZ8:CZ9)</f>
        <v>3</v>
      </c>
      <c r="J8" s="1226">
        <f>SUM(T8:T9,Y8:Y9,AD8:AD9,AI8:AI9,AN8:AN9,AS8:AS9,AX8:AX9,BC8:BC9,BH8:BH9,BM8:BM9,BR8:BR9,BW8:BW9,CB8:CB9,CG8:CG9,CL8:CL9,CQ8:CQ9,CV8:CV9,DA8:DA9)</f>
        <v>1</v>
      </c>
      <c r="K8" s="1213">
        <f>IF(ISERROR(I8/I8+J8),"",I8/(I8+J8))</f>
        <v>0.75</v>
      </c>
      <c r="L8" s="1169">
        <f>SUM(I8:J15)</f>
        <v>10</v>
      </c>
      <c r="M8" s="1169">
        <f>SUM(I8:I15)</f>
        <v>7</v>
      </c>
      <c r="N8" s="1229">
        <f>SUM(J8:J15)</f>
        <v>3</v>
      </c>
      <c r="O8" s="862"/>
      <c r="P8" s="863"/>
      <c r="Q8" s="864"/>
      <c r="R8" s="864"/>
      <c r="S8" s="864"/>
      <c r="T8" s="864"/>
      <c r="U8" s="863"/>
      <c r="V8" s="864"/>
      <c r="W8" s="864"/>
      <c r="X8" s="864"/>
      <c r="Y8" s="864"/>
      <c r="Z8" s="863"/>
      <c r="AA8" s="864"/>
      <c r="AB8" s="864"/>
      <c r="AC8" s="864"/>
      <c r="AD8" s="864"/>
      <c r="AE8" s="863"/>
      <c r="AF8" s="864"/>
      <c r="AG8" s="864"/>
      <c r="AH8" s="864"/>
      <c r="AI8" s="865"/>
      <c r="AJ8" s="864">
        <v>1</v>
      </c>
      <c r="AK8" s="864"/>
      <c r="AL8" s="864"/>
      <c r="AM8" s="864">
        <v>1</v>
      </c>
      <c r="AN8" s="864"/>
      <c r="AO8" s="863">
        <v>1</v>
      </c>
      <c r="AP8" s="864"/>
      <c r="AQ8" s="864"/>
      <c r="AR8" s="864">
        <v>1</v>
      </c>
      <c r="AS8" s="864"/>
      <c r="AT8" s="863"/>
      <c r="AU8" s="864"/>
      <c r="AV8" s="864"/>
      <c r="AW8" s="864"/>
      <c r="AX8" s="864"/>
      <c r="AY8" s="863"/>
      <c r="AZ8" s="864"/>
      <c r="BA8" s="864"/>
      <c r="BB8" s="864"/>
      <c r="BC8" s="864"/>
      <c r="BD8" s="863">
        <v>1</v>
      </c>
      <c r="BE8" s="864">
        <v>1</v>
      </c>
      <c r="BF8" s="864"/>
      <c r="BG8" s="864"/>
      <c r="BH8" s="865">
        <v>1</v>
      </c>
      <c r="BI8" s="864"/>
      <c r="BJ8" s="864"/>
      <c r="BK8" s="864"/>
      <c r="BL8" s="864"/>
      <c r="BM8" s="865"/>
      <c r="BN8" s="864">
        <v>1</v>
      </c>
      <c r="BO8" s="864"/>
      <c r="BP8" s="864">
        <v>1</v>
      </c>
      <c r="BQ8" s="864">
        <v>1</v>
      </c>
      <c r="BR8" s="865"/>
      <c r="BS8" s="866"/>
      <c r="BT8" s="867"/>
      <c r="BU8" s="867"/>
      <c r="BV8" s="867"/>
      <c r="BW8" s="867"/>
      <c r="BX8" s="866"/>
      <c r="BY8" s="867"/>
      <c r="BZ8" s="867"/>
      <c r="CA8" s="867"/>
      <c r="CB8" s="868"/>
      <c r="CC8" s="864"/>
      <c r="CD8" s="864"/>
      <c r="CE8" s="864"/>
      <c r="CF8" s="864"/>
      <c r="CG8" s="864"/>
      <c r="CH8" s="863"/>
      <c r="CI8" s="864"/>
      <c r="CJ8" s="864"/>
      <c r="CK8" s="864"/>
      <c r="CL8" s="864"/>
      <c r="CM8" s="869"/>
      <c r="CN8" s="870"/>
      <c r="CO8" s="870"/>
      <c r="CP8" s="870"/>
      <c r="CQ8" s="871"/>
      <c r="CR8" s="872"/>
      <c r="CS8" s="872"/>
      <c r="CT8" s="872"/>
      <c r="CU8" s="872"/>
      <c r="CV8" s="873"/>
      <c r="CW8" s="872"/>
      <c r="CX8" s="872"/>
      <c r="CY8" s="872"/>
      <c r="CZ8" s="872"/>
      <c r="DA8" s="873"/>
      <c r="DB8" s="874"/>
    </row>
    <row r="9" spans="1:114" s="330" customFormat="1" ht="24.75" customHeight="1" x14ac:dyDescent="0.2">
      <c r="A9" s="1195"/>
      <c r="B9" s="1196"/>
      <c r="C9" s="1187"/>
      <c r="D9" s="1173"/>
      <c r="E9" s="1177"/>
      <c r="F9" s="1226"/>
      <c r="G9" s="1226"/>
      <c r="H9" s="1226"/>
      <c r="I9" s="1226"/>
      <c r="J9" s="1226"/>
      <c r="K9" s="1213"/>
      <c r="L9" s="1169"/>
      <c r="M9" s="1169"/>
      <c r="N9" s="1226"/>
      <c r="O9" s="862"/>
      <c r="P9" s="863"/>
      <c r="Q9" s="864"/>
      <c r="R9" s="864"/>
      <c r="S9" s="864"/>
      <c r="T9" s="864"/>
      <c r="U9" s="863"/>
      <c r="V9" s="864"/>
      <c r="W9" s="864"/>
      <c r="X9" s="864"/>
      <c r="Y9" s="864"/>
      <c r="Z9" s="863"/>
      <c r="AA9" s="864"/>
      <c r="AB9" s="864"/>
      <c r="AC9" s="864"/>
      <c r="AD9" s="864"/>
      <c r="AE9" s="863"/>
      <c r="AF9" s="864"/>
      <c r="AG9" s="864"/>
      <c r="AH9" s="864"/>
      <c r="AI9" s="865"/>
      <c r="AJ9" s="864"/>
      <c r="AK9" s="864"/>
      <c r="AL9" s="864"/>
      <c r="AM9" s="864"/>
      <c r="AN9" s="864"/>
      <c r="AO9" s="863"/>
      <c r="AP9" s="864"/>
      <c r="AQ9" s="864"/>
      <c r="AR9" s="864"/>
      <c r="AS9" s="864"/>
      <c r="AT9" s="863"/>
      <c r="AU9" s="864"/>
      <c r="AV9" s="864"/>
      <c r="AW9" s="864"/>
      <c r="AX9" s="864"/>
      <c r="AY9" s="863"/>
      <c r="AZ9" s="864"/>
      <c r="BA9" s="864"/>
      <c r="BB9" s="864"/>
      <c r="BC9" s="864"/>
      <c r="BD9" s="863"/>
      <c r="BE9" s="864"/>
      <c r="BF9" s="864"/>
      <c r="BG9" s="864"/>
      <c r="BH9" s="865"/>
      <c r="BI9" s="864"/>
      <c r="BJ9" s="864"/>
      <c r="BK9" s="864"/>
      <c r="BL9" s="864"/>
      <c r="BM9" s="865"/>
      <c r="BN9" s="864"/>
      <c r="BO9" s="864"/>
      <c r="BP9" s="864"/>
      <c r="BQ9" s="864"/>
      <c r="BR9" s="864"/>
      <c r="BS9" s="863"/>
      <c r="BT9" s="864"/>
      <c r="BU9" s="864"/>
      <c r="BV9" s="864"/>
      <c r="BW9" s="864"/>
      <c r="BX9" s="863"/>
      <c r="BY9" s="864"/>
      <c r="BZ9" s="864"/>
      <c r="CA9" s="864"/>
      <c r="CB9" s="865"/>
      <c r="CC9" s="864"/>
      <c r="CD9" s="864"/>
      <c r="CE9" s="864"/>
      <c r="CF9" s="864"/>
      <c r="CG9" s="864"/>
      <c r="CH9" s="863"/>
      <c r="CI9" s="864"/>
      <c r="CJ9" s="864"/>
      <c r="CK9" s="864"/>
      <c r="CL9" s="864"/>
      <c r="CM9" s="875"/>
      <c r="CN9" s="876"/>
      <c r="CO9" s="876"/>
      <c r="CP9" s="876"/>
      <c r="CQ9" s="877"/>
      <c r="CR9" s="872"/>
      <c r="CS9" s="872"/>
      <c r="CT9" s="872"/>
      <c r="CU9" s="872"/>
      <c r="CV9" s="873"/>
      <c r="CW9" s="872"/>
      <c r="CX9" s="872"/>
      <c r="CY9" s="872"/>
      <c r="CZ9" s="872"/>
      <c r="DA9" s="873"/>
      <c r="DB9" s="874"/>
    </row>
    <row r="10" spans="1:114" ht="24.75" customHeight="1" x14ac:dyDescent="0.2">
      <c r="A10" s="1195">
        <v>2</v>
      </c>
      <c r="B10" s="1196" t="s">
        <v>174</v>
      </c>
      <c r="C10" s="1187" t="s">
        <v>175</v>
      </c>
      <c r="D10" s="1173">
        <f>DATEDIF(E10,$DD$2,"y")</f>
        <v>67</v>
      </c>
      <c r="E10" s="1177">
        <v>18013</v>
      </c>
      <c r="F10" s="1226">
        <f>SUM(P10:P11,U10:U11,Z10:Z11,AE10:AE11,AJ10:AJ11,AO10:AO11,AT10:AT11,AY10:AY11,BD10:BD11,BI10:BI11,BN10:BN11,BS10:BS11,BX10:BX11,CC10:CC11,CH10:CH11,CM10:CM11,CR10:CR11,CW10:CW11)</f>
        <v>6</v>
      </c>
      <c r="G10" s="1226">
        <f>SUM(Q10:Q11,V10:V11,AA10:AA11,AF10:AF11,AK10:AK11,AP10:AP11,AU10:AU11,AZ10:AZ11,BE10:BE11,BJ10:BJ11,BO10:BO11,BT10:BT11,BY10:BY11,CD10:CD11,CI10:CI11,CN10:CN11,CS10:CS11,CX10:CX11)</f>
        <v>0</v>
      </c>
      <c r="H10" s="1226">
        <f>SUM(R10:R11,W10:W11,AB10:AB11,AG10:AG11,AL10:AL11,AQ10:AQ11,AV10:AV11,BA10:BA11,BF10:BF11,BK10:BK11,BP10:BP11,BU10:BU11,BZ10:BZ11,CE10:CE11,CJ10:CJ11,CO10:CO11,CT10:CT11,CY10:CY11)</f>
        <v>0</v>
      </c>
      <c r="I10" s="1226">
        <f>SUM(S10:S11,X10:X11,AC10:AC11,AH10:AH11,AM10:AM11,AR10:AR11,AW10:AW11,BB10:BB11,BG10:BG11,BL10:BL11,BQ10:BQ11,BV10:BV11,CA10:CA11,CF10:CF11,CK10:CK11,CP10:CP11,CU10:CU11,CZ10:CZ11)</f>
        <v>0</v>
      </c>
      <c r="J10" s="1226">
        <f>SUM(T10:T11,Y10:Y11,AD10:AD11,AI10:AI11,AN10:AN11,AS10:AS11,AX10:AX11,BC10:BC11,BH10:BH11,BM10:BM11,BR10:BR11,BW10:BW11,CB10:CB11,CG10:CG11,CL10:CL11,CQ10:CQ11,CV10:CV11,DA10:DA11)</f>
        <v>0</v>
      </c>
      <c r="K10" s="1213" t="str">
        <f>IF(ISERROR(I10/I10+J10),"",I10/(I10+J10))</f>
        <v/>
      </c>
      <c r="L10" s="1169"/>
      <c r="M10" s="1169"/>
      <c r="N10" s="1226"/>
      <c r="O10" s="862"/>
      <c r="P10" s="863">
        <v>1</v>
      </c>
      <c r="Q10" s="864"/>
      <c r="R10" s="864"/>
      <c r="S10" s="864"/>
      <c r="T10" s="864"/>
      <c r="U10" s="863">
        <v>1</v>
      </c>
      <c r="V10" s="864"/>
      <c r="W10" s="864"/>
      <c r="X10" s="864"/>
      <c r="Y10" s="864"/>
      <c r="Z10" s="863"/>
      <c r="AA10" s="864"/>
      <c r="AB10" s="864"/>
      <c r="AC10" s="864"/>
      <c r="AD10" s="864"/>
      <c r="AE10" s="863"/>
      <c r="AF10" s="864"/>
      <c r="AG10" s="864"/>
      <c r="AH10" s="864"/>
      <c r="AI10" s="865"/>
      <c r="AJ10" s="864">
        <v>1</v>
      </c>
      <c r="AK10" s="864"/>
      <c r="AL10" s="864"/>
      <c r="AM10" s="864"/>
      <c r="AN10" s="864"/>
      <c r="AO10" s="863">
        <v>1</v>
      </c>
      <c r="AP10" s="864"/>
      <c r="AQ10" s="864"/>
      <c r="AR10" s="864"/>
      <c r="AS10" s="864"/>
      <c r="AT10" s="863"/>
      <c r="AU10" s="864"/>
      <c r="AV10" s="864"/>
      <c r="AW10" s="864"/>
      <c r="AX10" s="864"/>
      <c r="AY10" s="863"/>
      <c r="AZ10" s="864"/>
      <c r="BA10" s="864"/>
      <c r="BB10" s="864"/>
      <c r="BC10" s="864"/>
      <c r="BD10" s="863"/>
      <c r="BE10" s="864"/>
      <c r="BF10" s="864"/>
      <c r="BG10" s="864"/>
      <c r="BH10" s="865"/>
      <c r="BI10" s="864"/>
      <c r="BJ10" s="864"/>
      <c r="BK10" s="864"/>
      <c r="BL10" s="864"/>
      <c r="BM10" s="865"/>
      <c r="BN10" s="864"/>
      <c r="BO10" s="864"/>
      <c r="BP10" s="864"/>
      <c r="BQ10" s="864"/>
      <c r="BR10" s="864"/>
      <c r="BS10" s="863"/>
      <c r="BT10" s="864"/>
      <c r="BU10" s="864"/>
      <c r="BV10" s="864"/>
      <c r="BW10" s="864"/>
      <c r="BX10" s="863"/>
      <c r="BY10" s="864"/>
      <c r="BZ10" s="864"/>
      <c r="CA10" s="864"/>
      <c r="CB10" s="865"/>
      <c r="CC10" s="864"/>
      <c r="CD10" s="864"/>
      <c r="CE10" s="864"/>
      <c r="CF10" s="864"/>
      <c r="CG10" s="864"/>
      <c r="CH10" s="863"/>
      <c r="CI10" s="864"/>
      <c r="CJ10" s="864"/>
      <c r="CK10" s="864"/>
      <c r="CL10" s="864"/>
      <c r="CM10" s="875"/>
      <c r="CN10" s="876"/>
      <c r="CO10" s="876"/>
      <c r="CP10" s="876"/>
      <c r="CQ10" s="877"/>
      <c r="CR10" s="872"/>
      <c r="CS10" s="872"/>
      <c r="CT10" s="872"/>
      <c r="CU10" s="872"/>
      <c r="CV10" s="873"/>
      <c r="CW10" s="872"/>
      <c r="CX10" s="872"/>
      <c r="CY10" s="872"/>
      <c r="CZ10" s="872"/>
      <c r="DA10" s="873"/>
      <c r="DB10" s="874"/>
    </row>
    <row r="11" spans="1:114" ht="24.75" customHeight="1" x14ac:dyDescent="0.2">
      <c r="A11" s="1195"/>
      <c r="B11" s="1196"/>
      <c r="C11" s="1187"/>
      <c r="D11" s="1173"/>
      <c r="E11" s="1176"/>
      <c r="F11" s="1226"/>
      <c r="G11" s="1226"/>
      <c r="H11" s="1226"/>
      <c r="I11" s="1226"/>
      <c r="J11" s="1226"/>
      <c r="K11" s="1213"/>
      <c r="L11" s="1169"/>
      <c r="M11" s="1169"/>
      <c r="N11" s="1226"/>
      <c r="O11" s="862"/>
      <c r="P11" s="863"/>
      <c r="Q11" s="864"/>
      <c r="R11" s="864"/>
      <c r="S11" s="864"/>
      <c r="T11" s="864"/>
      <c r="U11" s="863"/>
      <c r="V11" s="864"/>
      <c r="W11" s="864"/>
      <c r="X11" s="864"/>
      <c r="Y11" s="864"/>
      <c r="Z11" s="863"/>
      <c r="AA11" s="864"/>
      <c r="AB11" s="864"/>
      <c r="AC11" s="864"/>
      <c r="AD11" s="864"/>
      <c r="AE11" s="863"/>
      <c r="AF11" s="864"/>
      <c r="AG11" s="864"/>
      <c r="AH11" s="864"/>
      <c r="AI11" s="865"/>
      <c r="AJ11" s="864">
        <v>1</v>
      </c>
      <c r="AK11" s="864"/>
      <c r="AL11" s="864"/>
      <c r="AM11" s="864"/>
      <c r="AN11" s="864"/>
      <c r="AO11" s="863">
        <v>1</v>
      </c>
      <c r="AP11" s="864"/>
      <c r="AQ11" s="864"/>
      <c r="AR11" s="864"/>
      <c r="AS11" s="864"/>
      <c r="AT11" s="863"/>
      <c r="AU11" s="864"/>
      <c r="AV11" s="864"/>
      <c r="AW11" s="864"/>
      <c r="AX11" s="864"/>
      <c r="AY11" s="863"/>
      <c r="AZ11" s="864"/>
      <c r="BA11" s="864"/>
      <c r="BB11" s="864"/>
      <c r="BC11" s="864"/>
      <c r="BD11" s="863"/>
      <c r="BE11" s="864"/>
      <c r="BF11" s="864"/>
      <c r="BG11" s="864"/>
      <c r="BH11" s="865"/>
      <c r="BI11" s="864"/>
      <c r="BJ11" s="864"/>
      <c r="BK11" s="864"/>
      <c r="BL11" s="864"/>
      <c r="BM11" s="865"/>
      <c r="BN11" s="864"/>
      <c r="BO11" s="864"/>
      <c r="BP11" s="864"/>
      <c r="BQ11" s="864"/>
      <c r="BR11" s="864"/>
      <c r="BS11" s="863"/>
      <c r="BT11" s="864"/>
      <c r="BU11" s="864"/>
      <c r="BV11" s="864"/>
      <c r="BW11" s="864"/>
      <c r="BX11" s="863"/>
      <c r="BY11" s="864"/>
      <c r="BZ11" s="864"/>
      <c r="CA11" s="864"/>
      <c r="CB11" s="865"/>
      <c r="CC11" s="864"/>
      <c r="CD11" s="864"/>
      <c r="CE11" s="864"/>
      <c r="CF11" s="864"/>
      <c r="CG11" s="864"/>
      <c r="CH11" s="863"/>
      <c r="CI11" s="864"/>
      <c r="CJ11" s="864"/>
      <c r="CK11" s="864"/>
      <c r="CL11" s="864"/>
      <c r="CM11" s="875"/>
      <c r="CN11" s="876"/>
      <c r="CO11" s="876"/>
      <c r="CP11" s="876"/>
      <c r="CQ11" s="877"/>
      <c r="CR11" s="872"/>
      <c r="CS11" s="872"/>
      <c r="CT11" s="872"/>
      <c r="CU11" s="872"/>
      <c r="CV11" s="873"/>
      <c r="CW11" s="872"/>
      <c r="CX11" s="872"/>
      <c r="CY11" s="872"/>
      <c r="CZ11" s="872"/>
      <c r="DA11" s="873"/>
      <c r="DB11" s="874"/>
    </row>
    <row r="12" spans="1:114" s="330" customFormat="1" ht="24.75" customHeight="1" x14ac:dyDescent="0.2">
      <c r="A12" s="1195">
        <v>3</v>
      </c>
      <c r="B12" s="1196" t="s">
        <v>176</v>
      </c>
      <c r="C12" s="1187" t="s">
        <v>175</v>
      </c>
      <c r="D12" s="1173">
        <f>DATEDIF(E12,$DD$2,"y")</f>
        <v>60</v>
      </c>
      <c r="E12" s="1177">
        <v>20746</v>
      </c>
      <c r="F12" s="1226">
        <f>SUM(P12:P13,U12:U13,Z12:Z13,AE12:AE13,AJ12:AJ13,AO12:AO13,AT12:AT13,AY12:AY13,BD12:BD13,BI12:BI13,BN12:BN13,BS12:BS13,BX12:BX13,CC12:CC13,CH12:CH13,CM12:CM13,CR12:CR13,CW12:CW13)</f>
        <v>6</v>
      </c>
      <c r="G12" s="1226">
        <f>SUM(Q12:Q13,V12:V13,AA12:AA13,AF12:AF13,AK12:AK13,AP12:AP13,AU12:AU13,AZ12:AZ13,BE12:BE13,BJ12:BJ13,BO12:BO13,BT12:BT13,BY12:BY13,CD12:CD13,CI12:CI13,CN12:CN13,CS12:CS13,CX12:CX13)</f>
        <v>1</v>
      </c>
      <c r="H12" s="1226">
        <f>SUM(R12:R13,W12:W13,AB12:AB13,AG12:AG13,AL12:AL13,AQ12:AQ13,AV12:AV13,BA12:BA13,BF12:BF13,BK12:BK13,BP12:BP13,BU12:BU13,BZ12:BZ13,CE12:CE13,CJ12:CJ13,CO12:CO13,CT12:CT13,CY12:CY13)</f>
        <v>1</v>
      </c>
      <c r="I12" s="1226">
        <f>SUM(S12:S13,X12:X13,AC12:AC13,AH12:AH13,AM12:AM13,AR12:AR13,AW12:AW13,BB12:BB13,BG12:BG13,BL12:BL13,BQ12:BQ13,BV12:BV13,CA12:CA13,CF12:CF13,CK12:CK13,CP12:CP13,CU12:CU13,CZ12:CZ13)</f>
        <v>3</v>
      </c>
      <c r="J12" s="1226">
        <f>SUM(T12:T13,Y12:Y13,AD12:AD13,AI12:AI13,AN12:AN13,AS12:AS13,AX12:AX13,BC12:BC13,BH12:BH13,BM12:BM13,BR12:BR13,BW12:BW13,CB12:CB13,CG12:CG13,CL12:CL13,CQ12:CQ13,CV12:CV13,DA12:DA13)</f>
        <v>1</v>
      </c>
      <c r="K12" s="1213">
        <f>IF(ISERROR(I12/I12+J12),"",I12/(I12+J12))</f>
        <v>0.75</v>
      </c>
      <c r="L12" s="1169"/>
      <c r="M12" s="1169"/>
      <c r="N12" s="1226"/>
      <c r="O12" s="862"/>
      <c r="P12" s="863">
        <v>1</v>
      </c>
      <c r="Q12" s="864"/>
      <c r="R12" s="864"/>
      <c r="S12" s="864"/>
      <c r="T12" s="864">
        <v>1</v>
      </c>
      <c r="U12" s="863">
        <v>1</v>
      </c>
      <c r="V12" s="864"/>
      <c r="W12" s="864"/>
      <c r="X12" s="864"/>
      <c r="Y12" s="864"/>
      <c r="Z12" s="863"/>
      <c r="AA12" s="864"/>
      <c r="AB12" s="864"/>
      <c r="AC12" s="864"/>
      <c r="AD12" s="864"/>
      <c r="AE12" s="863"/>
      <c r="AF12" s="864"/>
      <c r="AG12" s="864"/>
      <c r="AH12" s="864"/>
      <c r="AI12" s="865"/>
      <c r="AJ12" s="864">
        <v>1</v>
      </c>
      <c r="AK12" s="864"/>
      <c r="AL12" s="864"/>
      <c r="AM12" s="864">
        <v>1</v>
      </c>
      <c r="AN12" s="864"/>
      <c r="AO12" s="863">
        <v>1</v>
      </c>
      <c r="AP12" s="864"/>
      <c r="AQ12" s="864"/>
      <c r="AR12" s="864"/>
      <c r="AS12" s="864"/>
      <c r="AT12" s="863"/>
      <c r="AU12" s="864"/>
      <c r="AV12" s="864"/>
      <c r="AW12" s="864"/>
      <c r="AX12" s="864"/>
      <c r="AY12" s="863"/>
      <c r="AZ12" s="864"/>
      <c r="BA12" s="864"/>
      <c r="BB12" s="864"/>
      <c r="BC12" s="864"/>
      <c r="BD12" s="863">
        <v>1</v>
      </c>
      <c r="BE12" s="864"/>
      <c r="BF12" s="864">
        <v>1</v>
      </c>
      <c r="BG12" s="864">
        <v>1</v>
      </c>
      <c r="BH12" s="865"/>
      <c r="BI12" s="864"/>
      <c r="BJ12" s="864"/>
      <c r="BK12" s="864"/>
      <c r="BL12" s="864"/>
      <c r="BM12" s="865"/>
      <c r="BN12" s="864">
        <v>1</v>
      </c>
      <c r="BO12" s="864">
        <v>1</v>
      </c>
      <c r="BP12" s="864"/>
      <c r="BQ12" s="864">
        <v>1</v>
      </c>
      <c r="BR12" s="864"/>
      <c r="BS12" s="863"/>
      <c r="BT12" s="864"/>
      <c r="BU12" s="864"/>
      <c r="BV12" s="864"/>
      <c r="BW12" s="864"/>
      <c r="BX12" s="863"/>
      <c r="BY12" s="864"/>
      <c r="BZ12" s="864"/>
      <c r="CA12" s="864"/>
      <c r="CB12" s="865"/>
      <c r="CC12" s="864"/>
      <c r="CD12" s="864"/>
      <c r="CE12" s="864"/>
      <c r="CF12" s="864"/>
      <c r="CG12" s="864"/>
      <c r="CH12" s="863"/>
      <c r="CI12" s="864"/>
      <c r="CJ12" s="864"/>
      <c r="CK12" s="864"/>
      <c r="CL12" s="864"/>
      <c r="CM12" s="875"/>
      <c r="CN12" s="876"/>
      <c r="CO12" s="876"/>
      <c r="CP12" s="876"/>
      <c r="CQ12" s="877"/>
      <c r="CR12" s="872"/>
      <c r="CS12" s="872"/>
      <c r="CT12" s="872"/>
      <c r="CU12" s="872"/>
      <c r="CV12" s="873"/>
      <c r="CW12" s="872"/>
      <c r="CX12" s="872"/>
      <c r="CY12" s="872"/>
      <c r="CZ12" s="872"/>
      <c r="DA12" s="873"/>
      <c r="DB12" s="874"/>
    </row>
    <row r="13" spans="1:114" s="330" customFormat="1" ht="24.75" customHeight="1" x14ac:dyDescent="0.2">
      <c r="A13" s="1195"/>
      <c r="B13" s="1196"/>
      <c r="C13" s="1187"/>
      <c r="D13" s="1173"/>
      <c r="E13" s="1176"/>
      <c r="F13" s="1226"/>
      <c r="G13" s="1226"/>
      <c r="H13" s="1226"/>
      <c r="I13" s="1226"/>
      <c r="J13" s="1226"/>
      <c r="K13" s="1213"/>
      <c r="L13" s="1169"/>
      <c r="M13" s="1169"/>
      <c r="N13" s="1226"/>
      <c r="O13" s="862"/>
      <c r="P13" s="863"/>
      <c r="Q13" s="864"/>
      <c r="R13" s="864"/>
      <c r="S13" s="864"/>
      <c r="T13" s="864"/>
      <c r="U13" s="863"/>
      <c r="V13" s="864"/>
      <c r="W13" s="864"/>
      <c r="X13" s="864"/>
      <c r="Y13" s="864"/>
      <c r="Z13" s="863"/>
      <c r="AA13" s="864"/>
      <c r="AB13" s="864"/>
      <c r="AC13" s="864"/>
      <c r="AD13" s="864"/>
      <c r="AE13" s="863"/>
      <c r="AF13" s="864"/>
      <c r="AG13" s="864"/>
      <c r="AH13" s="864"/>
      <c r="AI13" s="865"/>
      <c r="AJ13" s="864"/>
      <c r="AK13" s="864"/>
      <c r="AL13" s="864"/>
      <c r="AM13" s="864"/>
      <c r="AN13" s="864"/>
      <c r="AO13" s="863"/>
      <c r="AP13" s="864"/>
      <c r="AQ13" s="864"/>
      <c r="AR13" s="864"/>
      <c r="AS13" s="864"/>
      <c r="AT13" s="863"/>
      <c r="AU13" s="864"/>
      <c r="AV13" s="864"/>
      <c r="AW13" s="864"/>
      <c r="AX13" s="864"/>
      <c r="AY13" s="863"/>
      <c r="AZ13" s="864"/>
      <c r="BA13" s="864"/>
      <c r="BB13" s="864"/>
      <c r="BC13" s="864"/>
      <c r="BD13" s="863"/>
      <c r="BE13" s="864"/>
      <c r="BF13" s="864"/>
      <c r="BG13" s="864"/>
      <c r="BH13" s="865"/>
      <c r="BI13" s="864"/>
      <c r="BJ13" s="864"/>
      <c r="BK13" s="864"/>
      <c r="BL13" s="864"/>
      <c r="BM13" s="865"/>
      <c r="BN13" s="864"/>
      <c r="BO13" s="864"/>
      <c r="BP13" s="864"/>
      <c r="BQ13" s="864"/>
      <c r="BR13" s="864"/>
      <c r="BS13" s="863"/>
      <c r="BT13" s="864"/>
      <c r="BU13" s="864"/>
      <c r="BV13" s="864"/>
      <c r="BW13" s="864"/>
      <c r="BX13" s="863"/>
      <c r="BY13" s="864"/>
      <c r="BZ13" s="864"/>
      <c r="CA13" s="864"/>
      <c r="CB13" s="865"/>
      <c r="CC13" s="864"/>
      <c r="CD13" s="864"/>
      <c r="CE13" s="864"/>
      <c r="CF13" s="864"/>
      <c r="CG13" s="864"/>
      <c r="CH13" s="863"/>
      <c r="CI13" s="864"/>
      <c r="CJ13" s="864"/>
      <c r="CK13" s="864"/>
      <c r="CL13" s="864"/>
      <c r="CM13" s="875"/>
      <c r="CN13" s="876"/>
      <c r="CO13" s="876"/>
      <c r="CP13" s="876"/>
      <c r="CQ13" s="877"/>
      <c r="CR13" s="872"/>
      <c r="CS13" s="872"/>
      <c r="CT13" s="872"/>
      <c r="CU13" s="872"/>
      <c r="CV13" s="873"/>
      <c r="CW13" s="872"/>
      <c r="CX13" s="872"/>
      <c r="CY13" s="872"/>
      <c r="CZ13" s="872"/>
      <c r="DA13" s="873"/>
      <c r="DB13" s="874"/>
    </row>
    <row r="14" spans="1:114" ht="24.75" customHeight="1" x14ac:dyDescent="0.2">
      <c r="A14" s="1195">
        <v>4</v>
      </c>
      <c r="B14" s="1196" t="s">
        <v>177</v>
      </c>
      <c r="C14" s="1187" t="s">
        <v>173</v>
      </c>
      <c r="D14" s="1173">
        <f>DATEDIF(E14,$DD$2,"y")</f>
        <v>63</v>
      </c>
      <c r="E14" s="1177">
        <v>19803</v>
      </c>
      <c r="F14" s="1226">
        <f>SUM(P14:P15,U14:U15,Z14:Z15,AE14:AE15,AJ14:AJ15,AO14:AO15,AT14:AT15,AY14:AY15,BD14:BD15,BI14:BI15,BN14:BN15,BS14:BS15,BX14:BX15,CC14:CC15,CH14:CH15,CM14:CM15,CR14:CR15,CW14:CW15)</f>
        <v>3</v>
      </c>
      <c r="G14" s="1226">
        <f>SUM(Q14:Q15,V14:V15,AA14:AA15,AF14:AF15,AK14:AK15,AP14:AP15,AU14:AU15,AZ14:AZ15,BE14:BE15,BJ14:BJ15,BO14:BO15,BT14:BT15,BY14:BY15,CD14:CD15,CI14:CI15,CN14:CN15,CS14:CS15,CX14:CX15)</f>
        <v>2</v>
      </c>
      <c r="H14" s="1226">
        <f>SUM(R14:R15,W14:W15,AB14:AB15,AG14:AG15,AL14:AL15,AQ14:AQ15,AV14:AV15,BA14:BA15,BF14:BF15,BK14:BK15,BP14:BP15,BU14:BU15,BZ14:BZ15,CE14:CE15,CJ14:CJ15,CO14:CO15,CT14:CT15,CY14:CY15)</f>
        <v>0</v>
      </c>
      <c r="I14" s="1226">
        <f>SUM(S14:S15,X14:X15,AC14:AC15,AH14:AH15,AM14:AM15,AR14:AR15,AW14:AW15,BB14:BB15,BG14:BG15,BL14:BL15,BQ14:BQ15,BV14:BV15,CA14:CA15,CF14:CF15,CK14:CK15,CP14:CP15,CU14:CU15,CZ14:CZ15)</f>
        <v>1</v>
      </c>
      <c r="J14" s="1226">
        <f>SUM(T14:T15,Y14:Y15,AD14:AD15,AI14:AI15,AN14:AN15,AS14:AS15,AX14:AX15,BC14:BC15,BH14:BH15,BM14:BM15,BR14:BR15,BW14:BW15,CB14:CB15,CG14:CG15,CL14:CL15,CQ14:CQ15,CV14:CV15,DA14:DA15)</f>
        <v>1</v>
      </c>
      <c r="K14" s="1213">
        <f>IF(ISERROR(I14/I14+J14),"",I14/(I14+J14))</f>
        <v>0.5</v>
      </c>
      <c r="L14" s="1169"/>
      <c r="M14" s="1169"/>
      <c r="N14" s="1226"/>
      <c r="O14" s="862"/>
      <c r="P14" s="863">
        <v>1</v>
      </c>
      <c r="Q14" s="864">
        <v>1</v>
      </c>
      <c r="R14" s="864"/>
      <c r="S14" s="864"/>
      <c r="T14" s="864">
        <v>1</v>
      </c>
      <c r="U14" s="863">
        <v>1</v>
      </c>
      <c r="V14" s="864">
        <v>1</v>
      </c>
      <c r="W14" s="864"/>
      <c r="X14" s="864">
        <v>1</v>
      </c>
      <c r="Y14" s="864"/>
      <c r="Z14" s="863"/>
      <c r="AA14" s="864"/>
      <c r="AB14" s="864"/>
      <c r="AC14" s="864"/>
      <c r="AD14" s="864"/>
      <c r="AE14" s="863"/>
      <c r="AF14" s="864"/>
      <c r="AG14" s="864"/>
      <c r="AH14" s="864"/>
      <c r="AI14" s="865"/>
      <c r="AJ14" s="864"/>
      <c r="AK14" s="864"/>
      <c r="AL14" s="864"/>
      <c r="AM14" s="864"/>
      <c r="AN14" s="864"/>
      <c r="AO14" s="863"/>
      <c r="AP14" s="864"/>
      <c r="AQ14" s="864"/>
      <c r="AR14" s="864"/>
      <c r="AS14" s="864"/>
      <c r="AT14" s="863"/>
      <c r="AU14" s="864"/>
      <c r="AV14" s="864"/>
      <c r="AW14" s="864"/>
      <c r="AX14" s="864"/>
      <c r="AY14" s="863"/>
      <c r="AZ14" s="864"/>
      <c r="BA14" s="864"/>
      <c r="BB14" s="864"/>
      <c r="BC14" s="864"/>
      <c r="BD14" s="863"/>
      <c r="BE14" s="864"/>
      <c r="BF14" s="864"/>
      <c r="BG14" s="864"/>
      <c r="BH14" s="865"/>
      <c r="BI14" s="864"/>
      <c r="BJ14" s="864"/>
      <c r="BK14" s="864"/>
      <c r="BL14" s="864"/>
      <c r="BM14" s="865"/>
      <c r="BN14" s="864"/>
      <c r="BO14" s="864"/>
      <c r="BP14" s="864"/>
      <c r="BQ14" s="864"/>
      <c r="BR14" s="864"/>
      <c r="BS14" s="863"/>
      <c r="BT14" s="864"/>
      <c r="BU14" s="864"/>
      <c r="BV14" s="864"/>
      <c r="BW14" s="864"/>
      <c r="BX14" s="863"/>
      <c r="BY14" s="864"/>
      <c r="BZ14" s="864"/>
      <c r="CA14" s="864"/>
      <c r="CB14" s="865"/>
      <c r="CC14" s="864"/>
      <c r="CD14" s="864"/>
      <c r="CE14" s="864"/>
      <c r="CF14" s="864"/>
      <c r="CG14" s="864"/>
      <c r="CH14" s="863"/>
      <c r="CI14" s="864"/>
      <c r="CJ14" s="864"/>
      <c r="CK14" s="864"/>
      <c r="CL14" s="864"/>
      <c r="CM14" s="875"/>
      <c r="CN14" s="876"/>
      <c r="CO14" s="876"/>
      <c r="CP14" s="876"/>
      <c r="CQ14" s="877"/>
      <c r="CR14" s="872"/>
      <c r="CS14" s="872"/>
      <c r="CT14" s="872"/>
      <c r="CU14" s="872"/>
      <c r="CV14" s="873"/>
      <c r="CW14" s="872"/>
      <c r="CX14" s="872"/>
      <c r="CY14" s="872"/>
      <c r="CZ14" s="872"/>
      <c r="DA14" s="873"/>
      <c r="DB14" s="874"/>
    </row>
    <row r="15" spans="1:114" ht="24.75" customHeight="1" x14ac:dyDescent="0.2">
      <c r="A15" s="1195"/>
      <c r="B15" s="1233"/>
      <c r="C15" s="1194"/>
      <c r="D15" s="1174"/>
      <c r="E15" s="1227"/>
      <c r="F15" s="1228"/>
      <c r="G15" s="1228"/>
      <c r="H15" s="1228"/>
      <c r="I15" s="1228"/>
      <c r="J15" s="1228"/>
      <c r="K15" s="1217"/>
      <c r="L15" s="1170"/>
      <c r="M15" s="1170"/>
      <c r="N15" s="1228"/>
      <c r="O15" s="879"/>
      <c r="P15" s="880"/>
      <c r="Q15" s="881"/>
      <c r="R15" s="881"/>
      <c r="S15" s="881"/>
      <c r="T15" s="881"/>
      <c r="U15" s="880">
        <v>1</v>
      </c>
      <c r="V15" s="881"/>
      <c r="W15" s="881"/>
      <c r="X15" s="881"/>
      <c r="Y15" s="881"/>
      <c r="Z15" s="880"/>
      <c r="AA15" s="881"/>
      <c r="AB15" s="881"/>
      <c r="AC15" s="881"/>
      <c r="AD15" s="881"/>
      <c r="AE15" s="880"/>
      <c r="AF15" s="881"/>
      <c r="AG15" s="881"/>
      <c r="AH15" s="881"/>
      <c r="AI15" s="882"/>
      <c r="AJ15" s="881"/>
      <c r="AK15" s="881"/>
      <c r="AL15" s="881"/>
      <c r="AM15" s="881"/>
      <c r="AN15" s="881"/>
      <c r="AO15" s="880"/>
      <c r="AP15" s="881"/>
      <c r="AQ15" s="881"/>
      <c r="AR15" s="881"/>
      <c r="AS15" s="881"/>
      <c r="AT15" s="880"/>
      <c r="AU15" s="881"/>
      <c r="AV15" s="881"/>
      <c r="AW15" s="881"/>
      <c r="AX15" s="881"/>
      <c r="AY15" s="880"/>
      <c r="AZ15" s="881"/>
      <c r="BA15" s="881"/>
      <c r="BB15" s="881"/>
      <c r="BC15" s="881"/>
      <c r="BD15" s="880"/>
      <c r="BE15" s="881"/>
      <c r="BF15" s="881"/>
      <c r="BG15" s="881"/>
      <c r="BH15" s="882"/>
      <c r="BI15" s="881"/>
      <c r="BJ15" s="881"/>
      <c r="BK15" s="881"/>
      <c r="BL15" s="881"/>
      <c r="BM15" s="882"/>
      <c r="BN15" s="881"/>
      <c r="BO15" s="881"/>
      <c r="BP15" s="881"/>
      <c r="BQ15" s="881"/>
      <c r="BR15" s="881"/>
      <c r="BS15" s="880"/>
      <c r="BT15" s="881"/>
      <c r="BU15" s="881"/>
      <c r="BV15" s="881"/>
      <c r="BW15" s="881"/>
      <c r="BX15" s="880"/>
      <c r="BY15" s="881"/>
      <c r="BZ15" s="881"/>
      <c r="CA15" s="881"/>
      <c r="CB15" s="882"/>
      <c r="CC15" s="881"/>
      <c r="CD15" s="881"/>
      <c r="CE15" s="881"/>
      <c r="CF15" s="881"/>
      <c r="CG15" s="881"/>
      <c r="CH15" s="880"/>
      <c r="CI15" s="881"/>
      <c r="CJ15" s="881"/>
      <c r="CK15" s="881"/>
      <c r="CL15" s="881"/>
      <c r="CM15" s="883"/>
      <c r="CN15" s="884"/>
      <c r="CO15" s="884"/>
      <c r="CP15" s="884"/>
      <c r="CQ15" s="885"/>
      <c r="CR15" s="886"/>
      <c r="CS15" s="886"/>
      <c r="CT15" s="886"/>
      <c r="CU15" s="886"/>
      <c r="CV15" s="887"/>
      <c r="CW15" s="886"/>
      <c r="CX15" s="886"/>
      <c r="CY15" s="886"/>
      <c r="CZ15" s="886"/>
      <c r="DA15" s="887"/>
      <c r="DB15" s="874"/>
    </row>
    <row r="16" spans="1:114" s="330" customFormat="1" ht="24.75" customHeight="1" x14ac:dyDescent="0.2">
      <c r="A16" s="1195">
        <v>5</v>
      </c>
      <c r="B16" s="1196" t="s">
        <v>178</v>
      </c>
      <c r="C16" s="1187" t="s">
        <v>179</v>
      </c>
      <c r="D16" s="1173">
        <f>DATEDIF(E16,$DD$2,"y")</f>
        <v>66</v>
      </c>
      <c r="E16" s="1177">
        <v>18425</v>
      </c>
      <c r="F16" s="1226">
        <f>SUM(P16:P17,U16:U17,Z16:Z17,AE16:AE17,AJ16:AJ17,AO16:AO17,AT16:AT17,AY16:AY17,BD16:BD17,BI16:BI17,BN16:BN17,BS16:BS17,BX16:BX17,CC16:CC17,CH16:CH17,CM16:CM17,CR16:CR17,CW16:CW17)</f>
        <v>4</v>
      </c>
      <c r="G16" s="1226">
        <f>SUM(Q16:Q17,V16:V17,AA16:AA17,AF16:AF17,AK16:AK17,AP16:AP17,AU16:AU17,AZ16:AZ17,BE16:BE17,BJ16:BJ17,BO16:BO17,BT16:BT17,BY16:BY17,CD16:CD17,CI16:CI17,CN16:CN17,CS16:CS17,CX16:CX17)</f>
        <v>2</v>
      </c>
      <c r="H16" s="1226">
        <f>SUM(R16:R17,W16:W17,AB16:AB17,AG16:AG17,AL16:AL17,AQ16:AQ17,AV16:AV17,BA16:BA17,BF16:BF17,BK16:BK17,BP16:BP17,BU16:BU17,BZ16:BZ17,CE16:CE17,CJ16:CJ17,CO16:CO17,CT16:CT17,CY16:CY17)</f>
        <v>0</v>
      </c>
      <c r="I16" s="1226">
        <f>SUM(S16:S17,X16:X17,AC16:AC17,AH16:AH17,AM16:AM17,AR16:AR17,AW16:AW17,BB16:BB17,BG16:BG17,BL16:BL17,BQ16:BQ17,BV16:BV17,CA16:CA17,CF16:CF17,CK16:CK17,CP16:CP17,CU16:CU17,CZ16:CZ17)</f>
        <v>3</v>
      </c>
      <c r="J16" s="1226">
        <f>SUM(T16:T17,Y16:Y17,AD16:AD17,AI16:AI17,AN16:AN17,AS16:AS17,AX16:AX17,BC16:BC17,BH16:BH17,BM16:BM17,BR16:BR17,BW16:BW17,CB16:CB17,CG16:CG17,CL16:CL17,CQ16:CQ17,CV16:CV17,DA16:DA17)</f>
        <v>0</v>
      </c>
      <c r="K16" s="1213">
        <f>IF(ISERROR(I16/I16+J16),"",I16/(I16+J16))</f>
        <v>1</v>
      </c>
      <c r="L16" s="1169">
        <f>SUM(I16:J25)</f>
        <v>7</v>
      </c>
      <c r="M16" s="1169">
        <f>SUM(I16:I25)</f>
        <v>7</v>
      </c>
      <c r="N16" s="1226">
        <f>SUM(J16:J25)</f>
        <v>0</v>
      </c>
      <c r="O16" s="862"/>
      <c r="P16" s="863">
        <v>1</v>
      </c>
      <c r="Q16" s="864"/>
      <c r="R16" s="864"/>
      <c r="S16" s="864">
        <v>1</v>
      </c>
      <c r="T16" s="864"/>
      <c r="U16" s="863"/>
      <c r="V16" s="864"/>
      <c r="W16" s="864"/>
      <c r="X16" s="864"/>
      <c r="Y16" s="864"/>
      <c r="Z16" s="863"/>
      <c r="AA16" s="864"/>
      <c r="AB16" s="864"/>
      <c r="AC16" s="864"/>
      <c r="AD16" s="864"/>
      <c r="AE16" s="863"/>
      <c r="AF16" s="864"/>
      <c r="AG16" s="864"/>
      <c r="AH16" s="864"/>
      <c r="AI16" s="865"/>
      <c r="AJ16" s="864">
        <v>1</v>
      </c>
      <c r="AK16" s="864">
        <v>1</v>
      </c>
      <c r="AL16" s="864"/>
      <c r="AM16" s="864">
        <v>1</v>
      </c>
      <c r="AN16" s="864"/>
      <c r="AO16" s="863">
        <v>1</v>
      </c>
      <c r="AP16" s="864"/>
      <c r="AQ16" s="864"/>
      <c r="AR16" s="864"/>
      <c r="AS16" s="864"/>
      <c r="AT16" s="863"/>
      <c r="AU16" s="864"/>
      <c r="AV16" s="864"/>
      <c r="AW16" s="864"/>
      <c r="AX16" s="864"/>
      <c r="AY16" s="863"/>
      <c r="AZ16" s="864"/>
      <c r="BA16" s="864"/>
      <c r="BB16" s="864"/>
      <c r="BC16" s="864"/>
      <c r="BD16" s="863"/>
      <c r="BE16" s="864"/>
      <c r="BF16" s="864"/>
      <c r="BG16" s="864"/>
      <c r="BH16" s="865"/>
      <c r="BI16" s="864"/>
      <c r="BJ16" s="864"/>
      <c r="BK16" s="864"/>
      <c r="BL16" s="864"/>
      <c r="BM16" s="865"/>
      <c r="BN16" s="864"/>
      <c r="BO16" s="864"/>
      <c r="BP16" s="864"/>
      <c r="BQ16" s="864"/>
      <c r="BR16" s="864"/>
      <c r="BS16" s="863"/>
      <c r="BT16" s="864"/>
      <c r="BU16" s="864"/>
      <c r="BV16" s="864"/>
      <c r="BW16" s="864"/>
      <c r="BX16" s="863"/>
      <c r="BY16" s="864"/>
      <c r="BZ16" s="864"/>
      <c r="CA16" s="864"/>
      <c r="CB16" s="865"/>
      <c r="CC16" s="864"/>
      <c r="CD16" s="864"/>
      <c r="CE16" s="864"/>
      <c r="CF16" s="864"/>
      <c r="CG16" s="864"/>
      <c r="CH16" s="863"/>
      <c r="CI16" s="864"/>
      <c r="CJ16" s="864"/>
      <c r="CK16" s="864"/>
      <c r="CL16" s="864"/>
      <c r="CM16" s="875"/>
      <c r="CN16" s="876"/>
      <c r="CO16" s="876"/>
      <c r="CP16" s="876"/>
      <c r="CQ16" s="877"/>
      <c r="CR16" s="872"/>
      <c r="CS16" s="872"/>
      <c r="CT16" s="872"/>
      <c r="CU16" s="872"/>
      <c r="CV16" s="873"/>
      <c r="CW16" s="872"/>
      <c r="CX16" s="872"/>
      <c r="CY16" s="872"/>
      <c r="CZ16" s="872"/>
      <c r="DA16" s="873"/>
      <c r="DB16" s="874"/>
    </row>
    <row r="17" spans="1:120" s="330" customFormat="1" ht="24.75" customHeight="1" x14ac:dyDescent="0.2">
      <c r="A17" s="1195"/>
      <c r="B17" s="1196"/>
      <c r="C17" s="1187"/>
      <c r="D17" s="1173"/>
      <c r="E17" s="1176"/>
      <c r="F17" s="1226"/>
      <c r="G17" s="1226"/>
      <c r="H17" s="1226"/>
      <c r="I17" s="1226"/>
      <c r="J17" s="1226"/>
      <c r="K17" s="1213"/>
      <c r="L17" s="1169"/>
      <c r="M17" s="1169"/>
      <c r="N17" s="1226"/>
      <c r="O17" s="862"/>
      <c r="P17" s="863"/>
      <c r="Q17" s="864"/>
      <c r="R17" s="864"/>
      <c r="S17" s="864"/>
      <c r="T17" s="864"/>
      <c r="U17" s="863"/>
      <c r="V17" s="864"/>
      <c r="W17" s="864"/>
      <c r="X17" s="864"/>
      <c r="Y17" s="864"/>
      <c r="Z17" s="863"/>
      <c r="AA17" s="864"/>
      <c r="AB17" s="864"/>
      <c r="AC17" s="864"/>
      <c r="AD17" s="864"/>
      <c r="AE17" s="863"/>
      <c r="AF17" s="864"/>
      <c r="AG17" s="864"/>
      <c r="AH17" s="864"/>
      <c r="AI17" s="865"/>
      <c r="AJ17" s="864"/>
      <c r="AK17" s="864"/>
      <c r="AL17" s="864"/>
      <c r="AM17" s="864"/>
      <c r="AN17" s="864"/>
      <c r="AO17" s="863">
        <v>1</v>
      </c>
      <c r="AP17" s="864">
        <v>1</v>
      </c>
      <c r="AQ17" s="864"/>
      <c r="AR17" s="864">
        <v>1</v>
      </c>
      <c r="AS17" s="864"/>
      <c r="AT17" s="863"/>
      <c r="AU17" s="864"/>
      <c r="AV17" s="864"/>
      <c r="AW17" s="864"/>
      <c r="AX17" s="864"/>
      <c r="AY17" s="863"/>
      <c r="AZ17" s="864"/>
      <c r="BA17" s="864"/>
      <c r="BB17" s="864"/>
      <c r="BC17" s="864"/>
      <c r="BD17" s="863"/>
      <c r="BE17" s="864"/>
      <c r="BF17" s="864"/>
      <c r="BG17" s="864"/>
      <c r="BH17" s="865"/>
      <c r="BI17" s="864"/>
      <c r="BJ17" s="864"/>
      <c r="BK17" s="864"/>
      <c r="BL17" s="864"/>
      <c r="BM17" s="865"/>
      <c r="BN17" s="864"/>
      <c r="BO17" s="864"/>
      <c r="BP17" s="864"/>
      <c r="BQ17" s="864"/>
      <c r="BR17" s="864"/>
      <c r="BS17" s="863"/>
      <c r="BT17" s="864"/>
      <c r="BU17" s="864"/>
      <c r="BV17" s="864"/>
      <c r="BW17" s="864"/>
      <c r="BX17" s="863"/>
      <c r="BY17" s="864"/>
      <c r="BZ17" s="864"/>
      <c r="CA17" s="864"/>
      <c r="CB17" s="865"/>
      <c r="CC17" s="864"/>
      <c r="CD17" s="864"/>
      <c r="CE17" s="864"/>
      <c r="CF17" s="864"/>
      <c r="CG17" s="864"/>
      <c r="CH17" s="863"/>
      <c r="CI17" s="864"/>
      <c r="CJ17" s="864"/>
      <c r="CK17" s="864"/>
      <c r="CL17" s="864"/>
      <c r="CM17" s="875"/>
      <c r="CN17" s="876"/>
      <c r="CO17" s="876"/>
      <c r="CP17" s="876"/>
      <c r="CQ17" s="877"/>
      <c r="CR17" s="872"/>
      <c r="CS17" s="872"/>
      <c r="CT17" s="872"/>
      <c r="CU17" s="872"/>
      <c r="CV17" s="873"/>
      <c r="CW17" s="872"/>
      <c r="CX17" s="872"/>
      <c r="CY17" s="872"/>
      <c r="CZ17" s="872"/>
      <c r="DA17" s="873"/>
      <c r="DB17" s="874"/>
    </row>
    <row r="18" spans="1:120" ht="24.75" customHeight="1" x14ac:dyDescent="0.2">
      <c r="A18" s="1195">
        <v>6</v>
      </c>
      <c r="B18" s="1196" t="s">
        <v>180</v>
      </c>
      <c r="C18" s="1187" t="s">
        <v>181</v>
      </c>
      <c r="D18" s="1173">
        <f>DATEDIF(E18,$DD$2,"y")</f>
        <v>62</v>
      </c>
      <c r="E18" s="1177">
        <v>20003</v>
      </c>
      <c r="F18" s="1226">
        <f>SUM(P18:P19,U18:U19,Z18:Z19,AE18:AE19,AJ18:AJ19,AO18:AO19,AT18:AT19,AY18:AY19,BD18:BD19,BI18:BI19,BN18:BN19,BS18:BS19,BX18:BX19,CC18:CC19,CH18:CH19,CM18:CM19,CR18:CR19,CW18:CW19)</f>
        <v>5</v>
      </c>
      <c r="G18" s="1226">
        <f>SUM(Q18:Q19,V18:V19,AA18:AA19,AF18:AF19,AK18:AK19,AP18:AP19,AU18:AU19,AZ18:AZ19,BE18:BE19,BJ18:BJ19,BO18:BO19,BT18:BT19,BY18:BY19,CD18:CD19,CI18:CI19,CN18:CN19,CS18:CS19,CX18:CX19)</f>
        <v>2</v>
      </c>
      <c r="H18" s="1226">
        <f>SUM(R18:R19,W18:W19,AB18:AB19,AG18:AG19,AL18:AL19,AQ18:AQ19,AV18:AV19,BA18:BA19,BF18:BF19,BK18:BK19,BP18:BP19,BU18:BU19,BZ18:BZ19,CE18:CE19,CJ18:CJ19,CO18:CO19,CT18:CT19,CY18:CY19)</f>
        <v>2</v>
      </c>
      <c r="I18" s="1226">
        <f>SUM(S18:S19,X18:X19,AC18:AC19,AH18:AH19,AM18:AM19,AR18:AR19,AW18:AW19,BB18:BB19,BG18:BG19,BL18:BL19,BQ18:BQ19,BV18:BV19,CA18:CA19,CF18:CF19,CK18:CK19,CP18:CP19,CU18:CU19,CZ18:CZ19)</f>
        <v>4</v>
      </c>
      <c r="J18" s="1226">
        <f>SUM(T18:T19,Y18:Y19,AD18:AD19,AI18:AI19,AN18:AN19,AS18:AS19,AX18:AX19,BC18:BC19,BH18:BH19,BM18:BM19,BR18:BR19,BW18:BW19,CB18:CB19,CG18:CG19,CL18:CL19,CQ18:CQ19,CV18:CV19,DA18:DA19)</f>
        <v>0</v>
      </c>
      <c r="K18" s="1213">
        <f>IF(ISERROR(I18/I18+J18),"",I18/(I18+J18))</f>
        <v>1</v>
      </c>
      <c r="L18" s="1169"/>
      <c r="M18" s="1169"/>
      <c r="N18" s="1226"/>
      <c r="O18" s="862"/>
      <c r="P18" s="863">
        <v>1</v>
      </c>
      <c r="Q18" s="864">
        <v>1</v>
      </c>
      <c r="R18" s="864"/>
      <c r="S18" s="864">
        <v>1</v>
      </c>
      <c r="T18" s="864"/>
      <c r="U18" s="863">
        <v>1</v>
      </c>
      <c r="V18" s="864"/>
      <c r="W18" s="864">
        <v>1</v>
      </c>
      <c r="X18" s="864">
        <v>1</v>
      </c>
      <c r="Y18" s="864"/>
      <c r="Z18" s="863"/>
      <c r="AA18" s="864"/>
      <c r="AB18" s="864"/>
      <c r="AC18" s="864"/>
      <c r="AD18" s="864"/>
      <c r="AE18" s="863"/>
      <c r="AF18" s="864"/>
      <c r="AG18" s="864"/>
      <c r="AH18" s="864"/>
      <c r="AI18" s="865"/>
      <c r="AJ18" s="864">
        <v>1</v>
      </c>
      <c r="AK18" s="864"/>
      <c r="AL18" s="864">
        <v>1</v>
      </c>
      <c r="AM18" s="864">
        <v>1</v>
      </c>
      <c r="AN18" s="864"/>
      <c r="AO18" s="863"/>
      <c r="AP18" s="864"/>
      <c r="AQ18" s="864"/>
      <c r="AR18" s="864"/>
      <c r="AS18" s="864"/>
      <c r="AT18" s="863"/>
      <c r="AU18" s="864"/>
      <c r="AV18" s="864"/>
      <c r="AW18" s="864"/>
      <c r="AX18" s="864"/>
      <c r="AY18" s="863"/>
      <c r="AZ18" s="864"/>
      <c r="BA18" s="864"/>
      <c r="BB18" s="864"/>
      <c r="BC18" s="864"/>
      <c r="BD18" s="863"/>
      <c r="BE18" s="864"/>
      <c r="BF18" s="864"/>
      <c r="BG18" s="864"/>
      <c r="BH18" s="865"/>
      <c r="BI18" s="864"/>
      <c r="BJ18" s="864"/>
      <c r="BK18" s="864"/>
      <c r="BL18" s="864"/>
      <c r="BM18" s="865"/>
      <c r="BN18" s="864"/>
      <c r="BO18" s="864"/>
      <c r="BP18" s="864"/>
      <c r="BQ18" s="864"/>
      <c r="BR18" s="864"/>
      <c r="BS18" s="863"/>
      <c r="BT18" s="864"/>
      <c r="BU18" s="864"/>
      <c r="BV18" s="864"/>
      <c r="BW18" s="864"/>
      <c r="BX18" s="863"/>
      <c r="BY18" s="864"/>
      <c r="BZ18" s="864"/>
      <c r="CA18" s="864"/>
      <c r="CB18" s="865"/>
      <c r="CC18" s="864"/>
      <c r="CD18" s="864"/>
      <c r="CE18" s="864"/>
      <c r="CF18" s="864"/>
      <c r="CG18" s="864"/>
      <c r="CH18" s="863"/>
      <c r="CI18" s="864"/>
      <c r="CJ18" s="864"/>
      <c r="CK18" s="864"/>
      <c r="CL18" s="864"/>
      <c r="CM18" s="875"/>
      <c r="CN18" s="876"/>
      <c r="CO18" s="876"/>
      <c r="CP18" s="876"/>
      <c r="CQ18" s="877"/>
      <c r="CR18" s="872"/>
      <c r="CS18" s="872"/>
      <c r="CT18" s="872"/>
      <c r="CU18" s="872"/>
      <c r="CV18" s="873"/>
      <c r="CW18" s="872"/>
      <c r="CX18" s="872"/>
      <c r="CY18" s="872"/>
      <c r="CZ18" s="872"/>
      <c r="DA18" s="873"/>
      <c r="DB18" s="874"/>
      <c r="DC18" s="341"/>
      <c r="DD18" s="341"/>
      <c r="DE18" s="341"/>
      <c r="DF18" s="341"/>
      <c r="DG18" s="341"/>
      <c r="DH18" s="341"/>
      <c r="DI18" s="341"/>
      <c r="DJ18" s="341"/>
      <c r="DK18" s="341"/>
      <c r="DL18" s="341"/>
      <c r="DM18" s="341"/>
      <c r="DN18" s="341"/>
      <c r="DO18" s="341"/>
      <c r="DP18" s="341"/>
    </row>
    <row r="19" spans="1:120" ht="24.75" customHeight="1" x14ac:dyDescent="0.2">
      <c r="A19" s="1195"/>
      <c r="B19" s="1196"/>
      <c r="C19" s="1187"/>
      <c r="D19" s="1173"/>
      <c r="E19" s="1176"/>
      <c r="F19" s="1226"/>
      <c r="G19" s="1226"/>
      <c r="H19" s="1226"/>
      <c r="I19" s="1226"/>
      <c r="J19" s="1226"/>
      <c r="K19" s="1213"/>
      <c r="L19" s="1169"/>
      <c r="M19" s="1169"/>
      <c r="N19" s="1226"/>
      <c r="O19" s="862"/>
      <c r="P19" s="863">
        <v>1</v>
      </c>
      <c r="Q19" s="864"/>
      <c r="R19" s="864"/>
      <c r="S19" s="864"/>
      <c r="T19" s="864"/>
      <c r="U19" s="863">
        <v>1</v>
      </c>
      <c r="V19" s="864">
        <v>1</v>
      </c>
      <c r="W19" s="864"/>
      <c r="X19" s="864">
        <v>1</v>
      </c>
      <c r="Y19" s="864"/>
      <c r="Z19" s="863"/>
      <c r="AA19" s="864"/>
      <c r="AB19" s="864"/>
      <c r="AC19" s="864"/>
      <c r="AD19" s="864"/>
      <c r="AE19" s="863"/>
      <c r="AF19" s="864"/>
      <c r="AG19" s="864"/>
      <c r="AH19" s="864"/>
      <c r="AI19" s="865"/>
      <c r="AJ19" s="864"/>
      <c r="AK19" s="864"/>
      <c r="AL19" s="864"/>
      <c r="AM19" s="864"/>
      <c r="AN19" s="864"/>
      <c r="AO19" s="863"/>
      <c r="AP19" s="864"/>
      <c r="AQ19" s="864"/>
      <c r="AR19" s="864"/>
      <c r="AS19" s="864"/>
      <c r="AT19" s="863"/>
      <c r="AU19" s="864"/>
      <c r="AV19" s="864"/>
      <c r="AW19" s="864"/>
      <c r="AX19" s="864"/>
      <c r="AY19" s="863"/>
      <c r="AZ19" s="864"/>
      <c r="BA19" s="864"/>
      <c r="BB19" s="864"/>
      <c r="BC19" s="864"/>
      <c r="BD19" s="863"/>
      <c r="BE19" s="864"/>
      <c r="BF19" s="864"/>
      <c r="BG19" s="864"/>
      <c r="BH19" s="865"/>
      <c r="BI19" s="864"/>
      <c r="BJ19" s="864"/>
      <c r="BK19" s="864"/>
      <c r="BL19" s="864"/>
      <c r="BM19" s="865"/>
      <c r="BN19" s="864"/>
      <c r="BO19" s="864"/>
      <c r="BP19" s="864"/>
      <c r="BQ19" s="864"/>
      <c r="BR19" s="864"/>
      <c r="BS19" s="863"/>
      <c r="BT19" s="864"/>
      <c r="BU19" s="864"/>
      <c r="BV19" s="864"/>
      <c r="BW19" s="864"/>
      <c r="BX19" s="863"/>
      <c r="BY19" s="864"/>
      <c r="BZ19" s="864"/>
      <c r="CA19" s="864"/>
      <c r="CB19" s="865"/>
      <c r="CC19" s="864"/>
      <c r="CD19" s="864"/>
      <c r="CE19" s="864"/>
      <c r="CF19" s="864"/>
      <c r="CG19" s="864"/>
      <c r="CH19" s="863"/>
      <c r="CI19" s="864"/>
      <c r="CJ19" s="864"/>
      <c r="CK19" s="864"/>
      <c r="CL19" s="864"/>
      <c r="CM19" s="875"/>
      <c r="CN19" s="876"/>
      <c r="CO19" s="876"/>
      <c r="CP19" s="876"/>
      <c r="CQ19" s="877"/>
      <c r="CR19" s="872"/>
      <c r="CS19" s="872"/>
      <c r="CT19" s="872"/>
      <c r="CU19" s="872"/>
      <c r="CV19" s="873"/>
      <c r="CW19" s="872"/>
      <c r="CX19" s="872"/>
      <c r="CY19" s="872"/>
      <c r="CZ19" s="872"/>
      <c r="DA19" s="873"/>
      <c r="DB19" s="874"/>
      <c r="DC19" s="341"/>
      <c r="DD19" s="341"/>
      <c r="DE19" s="341"/>
      <c r="DF19" s="341"/>
      <c r="DG19" s="341"/>
      <c r="DH19" s="341"/>
      <c r="DI19" s="341"/>
      <c r="DJ19" s="341"/>
      <c r="DK19" s="341"/>
      <c r="DL19" s="341"/>
      <c r="DM19" s="341"/>
      <c r="DN19" s="341"/>
      <c r="DO19" s="341"/>
      <c r="DP19" s="341"/>
    </row>
    <row r="20" spans="1:120" s="330" customFormat="1" ht="24.75" customHeight="1" x14ac:dyDescent="0.2">
      <c r="A20" s="1195">
        <v>7</v>
      </c>
      <c r="B20" s="1196" t="s">
        <v>622</v>
      </c>
      <c r="C20" s="1187" t="s">
        <v>181</v>
      </c>
      <c r="D20" s="1173">
        <f>DATEDIF(E20,$DD$2,"y")</f>
        <v>66</v>
      </c>
      <c r="E20" s="1177">
        <v>18651</v>
      </c>
      <c r="F20" s="1226">
        <f>SUM(P20:P21,U20:U21,Z20:Z21,AE20:AE21,AJ20:AJ21,AO20:AO21,AT20:AT21,AY20:AY21,BD20:BD21,BI20:BI21,BN20:BN21,BS20:BS21,BX20:BX21,CC20:CC21,CH20:CH21,CM20:CM21,CR20:CR21,CW20:CW21)</f>
        <v>1</v>
      </c>
      <c r="G20" s="1226">
        <f>SUM(Q20:Q21,V20:V21,AA20:AA21,AF20:AF21,AK20:AK21,AP20:AP21,AU20:AU21,AZ20:AZ21,BE20:BE21,BJ20:BJ21,BO20:BO21,BT20:BT21,BY20:BY21,CD20:CD21,CI20:CI21,CN20:CN21,CS20:CS21,CX20:CX21)</f>
        <v>0</v>
      </c>
      <c r="H20" s="1226">
        <f>SUM(R20:R21,W20:W21,AB20:AB21,AG20:AG21,AL20:AL21,AQ20:AQ21,AV20:AV21,BA20:BA21,BF20:BF21,BK20:BK21,BP20:BP21,BU20:BU21,BZ20:BZ21,CE20:CE21,CJ20:CJ21,CO20:CO21,CT20:CT21,CY20:CY21)</f>
        <v>0</v>
      </c>
      <c r="I20" s="1226">
        <f>SUM(S20:S21,X20:X21,AC20:AC21,AH20:AH21,AM20:AM21,AR20:AR21,AW20:AW21,BB20:BB21,BG20:BG21,BL20:BL21,BQ20:BQ21,BV20:BV21,CA20:CA21,CF20:CF21,CK20:CK21,CP20:CP21,CU20:CU21,CZ20:CZ21)</f>
        <v>0</v>
      </c>
      <c r="J20" s="1226">
        <f>SUM(T20:T21,Y20:Y21,AD20:AD21,AI20:AI21,AN20:AN21,AS20:AS21,AX20:AX21,BC20:BC21,BH20:BH21,BM20:BM21,BR20:BR21,BW20:BW21,CB20:CB21,CG20:CG21,CL20:CL21,CQ20:CQ21,CV20:CV21,DA20:DA21)</f>
        <v>0</v>
      </c>
      <c r="K20" s="1213" t="str">
        <f>IF(ISERROR(I20/I20+J20),"",I20/(I20+J20))</f>
        <v/>
      </c>
      <c r="L20" s="1169"/>
      <c r="M20" s="1169"/>
      <c r="N20" s="1226"/>
      <c r="O20" s="862"/>
      <c r="P20" s="863"/>
      <c r="Q20" s="864"/>
      <c r="R20" s="864"/>
      <c r="S20" s="864"/>
      <c r="T20" s="864"/>
      <c r="U20" s="863"/>
      <c r="V20" s="864"/>
      <c r="W20" s="864"/>
      <c r="X20" s="864"/>
      <c r="Y20" s="864"/>
      <c r="Z20" s="863"/>
      <c r="AA20" s="864"/>
      <c r="AB20" s="864"/>
      <c r="AC20" s="864"/>
      <c r="AD20" s="864"/>
      <c r="AE20" s="863"/>
      <c r="AF20" s="864"/>
      <c r="AG20" s="864"/>
      <c r="AH20" s="864"/>
      <c r="AI20" s="865"/>
      <c r="AJ20" s="864"/>
      <c r="AK20" s="864"/>
      <c r="AL20" s="864"/>
      <c r="AM20" s="864"/>
      <c r="AN20" s="864"/>
      <c r="AO20" s="863">
        <v>1</v>
      </c>
      <c r="AP20" s="864"/>
      <c r="AQ20" s="864"/>
      <c r="AR20" s="864"/>
      <c r="AS20" s="864"/>
      <c r="AT20" s="863"/>
      <c r="AU20" s="864"/>
      <c r="AV20" s="864"/>
      <c r="AW20" s="864"/>
      <c r="AX20" s="864"/>
      <c r="AY20" s="863"/>
      <c r="AZ20" s="864"/>
      <c r="BA20" s="864"/>
      <c r="BB20" s="864"/>
      <c r="BC20" s="864"/>
      <c r="BD20" s="863"/>
      <c r="BE20" s="864"/>
      <c r="BF20" s="864"/>
      <c r="BG20" s="864"/>
      <c r="BH20" s="865"/>
      <c r="BI20" s="864"/>
      <c r="BJ20" s="864"/>
      <c r="BK20" s="864"/>
      <c r="BL20" s="864"/>
      <c r="BM20" s="865"/>
      <c r="BN20" s="864"/>
      <c r="BO20" s="864"/>
      <c r="BP20" s="864"/>
      <c r="BQ20" s="864"/>
      <c r="BR20" s="864"/>
      <c r="BS20" s="863"/>
      <c r="BT20" s="864"/>
      <c r="BU20" s="864"/>
      <c r="BV20" s="864"/>
      <c r="BW20" s="864"/>
      <c r="BX20" s="863"/>
      <c r="BY20" s="864"/>
      <c r="BZ20" s="864"/>
      <c r="CA20" s="864"/>
      <c r="CB20" s="865"/>
      <c r="CC20" s="864"/>
      <c r="CD20" s="864"/>
      <c r="CE20" s="864"/>
      <c r="CF20" s="864"/>
      <c r="CG20" s="864"/>
      <c r="CH20" s="863"/>
      <c r="CI20" s="864"/>
      <c r="CJ20" s="864"/>
      <c r="CK20" s="864"/>
      <c r="CL20" s="864"/>
      <c r="CM20" s="875"/>
      <c r="CN20" s="876"/>
      <c r="CO20" s="876"/>
      <c r="CP20" s="876"/>
      <c r="CQ20" s="877"/>
      <c r="CR20" s="872"/>
      <c r="CS20" s="872"/>
      <c r="CT20" s="872"/>
      <c r="CU20" s="872"/>
      <c r="CV20" s="873"/>
      <c r="CW20" s="872"/>
      <c r="CX20" s="872"/>
      <c r="CY20" s="872"/>
      <c r="CZ20" s="872"/>
      <c r="DA20" s="873"/>
      <c r="DB20" s="874"/>
    </row>
    <row r="21" spans="1:120" s="330" customFormat="1" ht="24.75" customHeight="1" x14ac:dyDescent="0.2">
      <c r="A21" s="1195"/>
      <c r="B21" s="1196"/>
      <c r="C21" s="1187"/>
      <c r="D21" s="1173"/>
      <c r="E21" s="1177"/>
      <c r="F21" s="1226"/>
      <c r="G21" s="1226"/>
      <c r="H21" s="1226"/>
      <c r="I21" s="1226"/>
      <c r="J21" s="1226"/>
      <c r="K21" s="1213"/>
      <c r="L21" s="1169"/>
      <c r="M21" s="1169"/>
      <c r="N21" s="1226"/>
      <c r="O21" s="862"/>
      <c r="P21" s="863"/>
      <c r="Q21" s="864"/>
      <c r="R21" s="864"/>
      <c r="S21" s="864"/>
      <c r="T21" s="864"/>
      <c r="U21" s="863"/>
      <c r="V21" s="864"/>
      <c r="W21" s="864"/>
      <c r="X21" s="864"/>
      <c r="Y21" s="864"/>
      <c r="Z21" s="863"/>
      <c r="AA21" s="864"/>
      <c r="AB21" s="864"/>
      <c r="AC21" s="864"/>
      <c r="AD21" s="864"/>
      <c r="AE21" s="863"/>
      <c r="AF21" s="864"/>
      <c r="AG21" s="864"/>
      <c r="AH21" s="864"/>
      <c r="AI21" s="865"/>
      <c r="AJ21" s="864"/>
      <c r="AK21" s="864"/>
      <c r="AL21" s="864"/>
      <c r="AM21" s="864"/>
      <c r="AN21" s="864"/>
      <c r="AO21" s="863"/>
      <c r="AP21" s="864"/>
      <c r="AQ21" s="864"/>
      <c r="AR21" s="864"/>
      <c r="AS21" s="864"/>
      <c r="AT21" s="863"/>
      <c r="AU21" s="864"/>
      <c r="AV21" s="864"/>
      <c r="AW21" s="864"/>
      <c r="AX21" s="864"/>
      <c r="AY21" s="863"/>
      <c r="AZ21" s="864"/>
      <c r="BA21" s="864"/>
      <c r="BB21" s="864"/>
      <c r="BC21" s="864"/>
      <c r="BD21" s="863"/>
      <c r="BE21" s="864"/>
      <c r="BF21" s="864"/>
      <c r="BG21" s="864"/>
      <c r="BH21" s="865"/>
      <c r="BI21" s="864"/>
      <c r="BJ21" s="864"/>
      <c r="BK21" s="864"/>
      <c r="BL21" s="864"/>
      <c r="BM21" s="865"/>
      <c r="BN21" s="864"/>
      <c r="BO21" s="864"/>
      <c r="BP21" s="864"/>
      <c r="BQ21" s="864"/>
      <c r="BR21" s="864"/>
      <c r="BS21" s="863"/>
      <c r="BT21" s="864"/>
      <c r="BU21" s="864"/>
      <c r="BV21" s="864"/>
      <c r="BW21" s="864"/>
      <c r="BX21" s="863"/>
      <c r="BY21" s="864"/>
      <c r="BZ21" s="864"/>
      <c r="CA21" s="864"/>
      <c r="CB21" s="865"/>
      <c r="CC21" s="864"/>
      <c r="CD21" s="864"/>
      <c r="CE21" s="864"/>
      <c r="CF21" s="864"/>
      <c r="CG21" s="864"/>
      <c r="CH21" s="863"/>
      <c r="CI21" s="864"/>
      <c r="CJ21" s="864"/>
      <c r="CK21" s="864"/>
      <c r="CL21" s="864"/>
      <c r="CM21" s="875"/>
      <c r="CN21" s="876"/>
      <c r="CO21" s="876"/>
      <c r="CP21" s="876"/>
      <c r="CQ21" s="877"/>
      <c r="CR21" s="872"/>
      <c r="CS21" s="872"/>
      <c r="CT21" s="872"/>
      <c r="CU21" s="872"/>
      <c r="CV21" s="873"/>
      <c r="CW21" s="872"/>
      <c r="CX21" s="872"/>
      <c r="CY21" s="872"/>
      <c r="CZ21" s="872"/>
      <c r="DA21" s="873"/>
      <c r="DB21" s="874"/>
    </row>
    <row r="22" spans="1:120" ht="24.75" customHeight="1" x14ac:dyDescent="0.2">
      <c r="A22" s="1195">
        <v>8</v>
      </c>
      <c r="B22" s="1196"/>
      <c r="C22" s="1187"/>
      <c r="D22" s="1173"/>
      <c r="E22" s="1177"/>
      <c r="F22" s="1226">
        <f>SUM(P22:P23,U22:U23,Z22:Z23,AE22:AE23,AJ22:AJ23,AO22:AO23,AT22:AT23,AY22:AY23,BD22:BD23,BI22:BI23,BN22:BN23,BS22:BS23,BX22:BX23,CC22:CC23,CH22:CH23,CM22:CM23,CR22:CR23,CW22:CW23)</f>
        <v>0</v>
      </c>
      <c r="G22" s="1226">
        <f>SUM(Q22:Q23,V22:V23,AA22:AA23,AF22:AF23,AK22:AK23,AP22:AP23,AU22:AU23,AZ22:AZ23,BE22:BE23,BJ22:BJ23,BO22:BO23,BT22:BT23,BY22:BY23,CD22:CD23,CI22:CI23,CN22:CN23,CS22:CS23,CX22:CX23)</f>
        <v>0</v>
      </c>
      <c r="H22" s="1226">
        <f>SUM(R22:R23,W22:W23,AB22:AB23,AG22:AG23,AL22:AL23,AQ22:AQ23,AV22:AV23,BA22:BA23,BF22:BF23,BK22:BK23,BP22:BP23,BU22:BU23,BZ22:BZ23,CE22:CE23,CJ22:CJ23,CO22:CO23,CT22:CT23,CY22:CY23)</f>
        <v>0</v>
      </c>
      <c r="I22" s="1226">
        <f>SUM(S22:S23,X22:X23,AC22:AC23,AH22:AH23,AM22:AM23,AR22:AR23,AW22:AW23,BB22:BB23,BG22:BG23,BL22:BL23,BQ22:BQ23,BV22:BV23,CA22:CA23,CF22:CF23,CK22:CK23,CP22:CP23,CU22:CU23,CZ22:CZ23)</f>
        <v>0</v>
      </c>
      <c r="J22" s="1226">
        <f>SUM(T22:T23,Y22:Y23,AD22:AD23,AI22:AI23,AN22:AN23,AS22:AS23,AX22:AX23,BC22:BC23,BH22:BH23,BM22:BM23,BR22:BR23,BW22:BW23,CB22:CB23,CG22:CG23,CL22:CL23,CQ22:CQ23,CV22:CV23,DA22:DA23)</f>
        <v>0</v>
      </c>
      <c r="K22" s="1213" t="str">
        <f>IF(ISERROR(I22/I22+J22),"",I22/(I22+J22))</f>
        <v/>
      </c>
      <c r="L22" s="1169"/>
      <c r="M22" s="1169"/>
      <c r="N22" s="1226"/>
      <c r="O22" s="862"/>
      <c r="P22" s="863"/>
      <c r="Q22" s="864"/>
      <c r="R22" s="864"/>
      <c r="S22" s="864"/>
      <c r="T22" s="864"/>
      <c r="U22" s="863"/>
      <c r="V22" s="864"/>
      <c r="W22" s="864"/>
      <c r="X22" s="864"/>
      <c r="Y22" s="864"/>
      <c r="Z22" s="863"/>
      <c r="AA22" s="864"/>
      <c r="AB22" s="864"/>
      <c r="AC22" s="864"/>
      <c r="AD22" s="864"/>
      <c r="AE22" s="863"/>
      <c r="AF22" s="864"/>
      <c r="AG22" s="864"/>
      <c r="AH22" s="864"/>
      <c r="AI22" s="865"/>
      <c r="AJ22" s="864"/>
      <c r="AK22" s="864"/>
      <c r="AL22" s="864"/>
      <c r="AM22" s="864"/>
      <c r="AN22" s="864"/>
      <c r="AO22" s="863"/>
      <c r="AP22" s="864"/>
      <c r="AQ22" s="864"/>
      <c r="AR22" s="864"/>
      <c r="AS22" s="864"/>
      <c r="AT22" s="863"/>
      <c r="AU22" s="864"/>
      <c r="AV22" s="864"/>
      <c r="AW22" s="864"/>
      <c r="AX22" s="864"/>
      <c r="AY22" s="863"/>
      <c r="AZ22" s="864"/>
      <c r="BA22" s="864"/>
      <c r="BB22" s="864"/>
      <c r="BC22" s="864"/>
      <c r="BD22" s="863"/>
      <c r="BE22" s="864"/>
      <c r="BF22" s="864"/>
      <c r="BG22" s="864"/>
      <c r="BH22" s="865"/>
      <c r="BI22" s="864"/>
      <c r="BJ22" s="864"/>
      <c r="BK22" s="864"/>
      <c r="BL22" s="864"/>
      <c r="BM22" s="865"/>
      <c r="BN22" s="864"/>
      <c r="BO22" s="864"/>
      <c r="BP22" s="864"/>
      <c r="BQ22" s="864"/>
      <c r="BR22" s="864"/>
      <c r="BS22" s="863"/>
      <c r="BT22" s="864"/>
      <c r="BU22" s="864"/>
      <c r="BV22" s="864"/>
      <c r="BW22" s="864"/>
      <c r="BX22" s="863"/>
      <c r="BY22" s="864"/>
      <c r="BZ22" s="864"/>
      <c r="CA22" s="864"/>
      <c r="CB22" s="865"/>
      <c r="CC22" s="864"/>
      <c r="CD22" s="864"/>
      <c r="CE22" s="864"/>
      <c r="CF22" s="864"/>
      <c r="CG22" s="864"/>
      <c r="CH22" s="863"/>
      <c r="CI22" s="864"/>
      <c r="CJ22" s="864"/>
      <c r="CK22" s="864"/>
      <c r="CL22" s="864"/>
      <c r="CM22" s="875"/>
      <c r="CN22" s="876"/>
      <c r="CO22" s="876"/>
      <c r="CP22" s="876"/>
      <c r="CQ22" s="877"/>
      <c r="CR22" s="872"/>
      <c r="CS22" s="872"/>
      <c r="CT22" s="872"/>
      <c r="CU22" s="872"/>
      <c r="CV22" s="873"/>
      <c r="CW22" s="872"/>
      <c r="CX22" s="872"/>
      <c r="CY22" s="872"/>
      <c r="CZ22" s="872"/>
      <c r="DA22" s="873"/>
      <c r="DB22" s="874"/>
      <c r="DC22" s="341"/>
      <c r="DD22" s="341"/>
      <c r="DE22" s="341"/>
      <c r="DF22" s="341"/>
      <c r="DG22" s="341"/>
      <c r="DH22" s="341"/>
      <c r="DI22" s="341"/>
      <c r="DJ22" s="341"/>
      <c r="DK22" s="341"/>
      <c r="DL22" s="341"/>
      <c r="DM22" s="341"/>
      <c r="DN22" s="341"/>
      <c r="DO22" s="341"/>
      <c r="DP22" s="341"/>
    </row>
    <row r="23" spans="1:120" ht="24.75" customHeight="1" x14ac:dyDescent="0.2">
      <c r="A23" s="1195"/>
      <c r="B23" s="1196"/>
      <c r="C23" s="1187"/>
      <c r="D23" s="1173"/>
      <c r="E23" s="1177"/>
      <c r="F23" s="1226"/>
      <c r="G23" s="1226"/>
      <c r="H23" s="1226"/>
      <c r="I23" s="1226"/>
      <c r="J23" s="1226"/>
      <c r="K23" s="1213"/>
      <c r="L23" s="1169"/>
      <c r="M23" s="1169"/>
      <c r="N23" s="1226"/>
      <c r="O23" s="879"/>
      <c r="P23" s="863"/>
      <c r="Q23" s="864"/>
      <c r="R23" s="864"/>
      <c r="S23" s="864"/>
      <c r="T23" s="864"/>
      <c r="U23" s="863"/>
      <c r="V23" s="864"/>
      <c r="W23" s="864"/>
      <c r="X23" s="864"/>
      <c r="Y23" s="864"/>
      <c r="Z23" s="863"/>
      <c r="AA23" s="864"/>
      <c r="AB23" s="864"/>
      <c r="AC23" s="864"/>
      <c r="AD23" s="864"/>
      <c r="AE23" s="863"/>
      <c r="AF23" s="864"/>
      <c r="AG23" s="864"/>
      <c r="AH23" s="864"/>
      <c r="AI23" s="865"/>
      <c r="AJ23" s="864"/>
      <c r="AK23" s="864"/>
      <c r="AL23" s="864"/>
      <c r="AM23" s="864"/>
      <c r="AN23" s="864"/>
      <c r="AO23" s="863"/>
      <c r="AP23" s="864"/>
      <c r="AQ23" s="864"/>
      <c r="AR23" s="864"/>
      <c r="AS23" s="864"/>
      <c r="AT23" s="863"/>
      <c r="AU23" s="864"/>
      <c r="AV23" s="864"/>
      <c r="AW23" s="864"/>
      <c r="AX23" s="864"/>
      <c r="AY23" s="863"/>
      <c r="AZ23" s="864"/>
      <c r="BA23" s="864"/>
      <c r="BB23" s="864"/>
      <c r="BC23" s="864"/>
      <c r="BD23" s="863"/>
      <c r="BE23" s="864"/>
      <c r="BF23" s="864"/>
      <c r="BG23" s="864"/>
      <c r="BH23" s="865"/>
      <c r="BI23" s="864"/>
      <c r="BJ23" s="864"/>
      <c r="BK23" s="864"/>
      <c r="BL23" s="864"/>
      <c r="BM23" s="865"/>
      <c r="BN23" s="864"/>
      <c r="BO23" s="864"/>
      <c r="BP23" s="864"/>
      <c r="BQ23" s="864"/>
      <c r="BR23" s="864"/>
      <c r="BS23" s="863"/>
      <c r="BT23" s="864"/>
      <c r="BU23" s="864"/>
      <c r="BV23" s="864"/>
      <c r="BW23" s="864"/>
      <c r="BX23" s="863"/>
      <c r="BY23" s="864"/>
      <c r="BZ23" s="864"/>
      <c r="CA23" s="864"/>
      <c r="CB23" s="865"/>
      <c r="CC23" s="864"/>
      <c r="CD23" s="864"/>
      <c r="CE23" s="864"/>
      <c r="CF23" s="864"/>
      <c r="CG23" s="864"/>
      <c r="CH23" s="863"/>
      <c r="CI23" s="864"/>
      <c r="CJ23" s="864"/>
      <c r="CK23" s="864"/>
      <c r="CL23" s="864"/>
      <c r="CM23" s="875"/>
      <c r="CN23" s="876"/>
      <c r="CO23" s="876"/>
      <c r="CP23" s="876"/>
      <c r="CQ23" s="877"/>
      <c r="CR23" s="872"/>
      <c r="CS23" s="872"/>
      <c r="CT23" s="872"/>
      <c r="CU23" s="872"/>
      <c r="CV23" s="873"/>
      <c r="CW23" s="872"/>
      <c r="CX23" s="872"/>
      <c r="CY23" s="872"/>
      <c r="CZ23" s="872"/>
      <c r="DA23" s="873"/>
      <c r="DB23" s="874"/>
      <c r="DC23" s="592"/>
      <c r="DD23" s="341"/>
      <c r="DE23" s="341"/>
      <c r="DF23" s="341"/>
      <c r="DG23" s="341"/>
      <c r="DH23" s="341"/>
      <c r="DI23" s="341"/>
      <c r="DJ23" s="341"/>
      <c r="DK23" s="341"/>
      <c r="DL23" s="341"/>
      <c r="DM23" s="341"/>
      <c r="DN23" s="341"/>
      <c r="DO23" s="341"/>
      <c r="DP23" s="341"/>
    </row>
    <row r="24" spans="1:120" s="330" customFormat="1" ht="28.5" customHeight="1" x14ac:dyDescent="0.2">
      <c r="A24" s="1195">
        <v>9</v>
      </c>
      <c r="B24" s="1234"/>
      <c r="C24" s="1187"/>
      <c r="D24" s="878"/>
      <c r="E24" s="878"/>
      <c r="F24" s="1226">
        <f>SUM(P24:P25,U24:U25,Z24:Z25,AE24:AE25,AJ24:AJ25,AO24:AO25,AT24:AT25,AY24:AY25,BD24:BD25,BI24:BI25,BN24:BN25,BS24:BS25,BX24:BX25,CC24:CC25,CH24:CH25,CM24:CM25,CR24:CR25,CW24:CW25)</f>
        <v>0</v>
      </c>
      <c r="G24" s="1226">
        <f>SUM(Q24:Q25,V24:V25,AA24:AA25,AF24:AF25,AK24:AK25,AP24:AP25,AU24:AU25,AZ24:AZ25,BE24:BE25,BJ24:BJ25,BO24:BO25,BT24:BT25,BY24:BY25,CD24:CD25,CI24:CI25,CN24:CN25,CS24:CS25,CX24:CX25)</f>
        <v>0</v>
      </c>
      <c r="H24" s="1226">
        <f>SUM(R24:R25,W24:W25,AB24:AB25,AG24:AG25,AL24:AL25,AQ24:AQ25,AV24:AV25,BA24:BA25,BF24:BF25,BK24:BK25,BP24:BP25,BU24:BU25,BZ24:BZ25,CE24:CE25,CJ24:CJ25,CO24:CO25,CT24:CT25,CY24:CY25)</f>
        <v>0</v>
      </c>
      <c r="I24" s="1226">
        <f>SUM(S24:S25,X24:X25,AC24:AC25,AH24:AH25,AM24:AM25,AR24:AR25,AW24:AW25,BB24:BB25,BG24:BG25,BL24:BL25,BQ24:BQ25,BV24:BV25,CA24:CA25,CF24:CF25,CK24:CK25,CP24:CP25,CU24:CU25,CZ24:CZ25)</f>
        <v>0</v>
      </c>
      <c r="J24" s="1226">
        <f>SUM(T24:T25,Y24:Y25,AD24:AD25,AI24:AI25,AN24:AN25,AS24:AS25,AX24:AX25,BC24:BC25,BH24:BH25,BM24:BM25,BR24:BR25,BW24:BW25,CB24:CB25,CG24:CG25,CL24:CL25,CQ24:CQ25,CV24:CV25,DA24:DA25)</f>
        <v>0</v>
      </c>
      <c r="K24" s="1213" t="str">
        <f>IF(ISERROR(I24/I24+J24),"",I24/(I24+J24))</f>
        <v/>
      </c>
      <c r="L24" s="1169"/>
      <c r="M24" s="1169"/>
      <c r="N24" s="1226"/>
      <c r="O24" s="862"/>
      <c r="P24" s="863"/>
      <c r="Q24" s="864"/>
      <c r="R24" s="864"/>
      <c r="S24" s="864"/>
      <c r="T24" s="864"/>
      <c r="U24" s="863"/>
      <c r="V24" s="864"/>
      <c r="W24" s="864"/>
      <c r="X24" s="864"/>
      <c r="Y24" s="864"/>
      <c r="Z24" s="863"/>
      <c r="AA24" s="864"/>
      <c r="AB24" s="864"/>
      <c r="AC24" s="864"/>
      <c r="AD24" s="864"/>
      <c r="AE24" s="863"/>
      <c r="AF24" s="864"/>
      <c r="AG24" s="864"/>
      <c r="AH24" s="864"/>
      <c r="AI24" s="865"/>
      <c r="AJ24" s="864"/>
      <c r="AK24" s="864"/>
      <c r="AL24" s="864"/>
      <c r="AM24" s="864"/>
      <c r="AN24" s="864"/>
      <c r="AO24" s="863"/>
      <c r="AP24" s="864"/>
      <c r="AQ24" s="864"/>
      <c r="AR24" s="864"/>
      <c r="AS24" s="864"/>
      <c r="AT24" s="863"/>
      <c r="AU24" s="864"/>
      <c r="AV24" s="864"/>
      <c r="AW24" s="864"/>
      <c r="AX24" s="864"/>
      <c r="AY24" s="863"/>
      <c r="AZ24" s="864"/>
      <c r="BA24" s="864"/>
      <c r="BB24" s="864"/>
      <c r="BC24" s="864"/>
      <c r="BD24" s="863"/>
      <c r="BE24" s="864"/>
      <c r="BF24" s="864"/>
      <c r="BG24" s="864"/>
      <c r="BH24" s="865"/>
      <c r="BI24" s="864"/>
      <c r="BJ24" s="864"/>
      <c r="BK24" s="864"/>
      <c r="BL24" s="864"/>
      <c r="BM24" s="865"/>
      <c r="BN24" s="864"/>
      <c r="BO24" s="864"/>
      <c r="BP24" s="864"/>
      <c r="BQ24" s="864"/>
      <c r="BR24" s="864"/>
      <c r="BS24" s="863"/>
      <c r="BT24" s="864"/>
      <c r="BU24" s="864"/>
      <c r="BV24" s="864"/>
      <c r="BW24" s="864"/>
      <c r="BX24" s="863"/>
      <c r="BY24" s="864"/>
      <c r="BZ24" s="864"/>
      <c r="CA24" s="864"/>
      <c r="CB24" s="865"/>
      <c r="CC24" s="864"/>
      <c r="CD24" s="864"/>
      <c r="CE24" s="864"/>
      <c r="CF24" s="864"/>
      <c r="CG24" s="864"/>
      <c r="CH24" s="863"/>
      <c r="CI24" s="864"/>
      <c r="CJ24" s="864"/>
      <c r="CK24" s="864"/>
      <c r="CL24" s="864"/>
      <c r="CM24" s="875"/>
      <c r="CN24" s="876"/>
      <c r="CO24" s="876"/>
      <c r="CP24" s="876"/>
      <c r="CQ24" s="877"/>
      <c r="CR24" s="872"/>
      <c r="CS24" s="872"/>
      <c r="CT24" s="872"/>
      <c r="CU24" s="872"/>
      <c r="CV24" s="873"/>
      <c r="CW24" s="872"/>
      <c r="CX24" s="872"/>
      <c r="CY24" s="872"/>
      <c r="CZ24" s="872"/>
      <c r="DA24" s="873"/>
      <c r="DB24" s="874"/>
    </row>
    <row r="25" spans="1:120" s="330" customFormat="1" ht="24.75" customHeight="1" x14ac:dyDescent="0.2">
      <c r="A25" s="1195"/>
      <c r="B25" s="1235"/>
      <c r="C25" s="1194"/>
      <c r="D25" s="888"/>
      <c r="E25" s="888"/>
      <c r="F25" s="1228"/>
      <c r="G25" s="1228"/>
      <c r="H25" s="1228"/>
      <c r="I25" s="1228"/>
      <c r="J25" s="1228"/>
      <c r="K25" s="1217"/>
      <c r="L25" s="1170"/>
      <c r="M25" s="1170"/>
      <c r="N25" s="1228"/>
      <c r="O25" s="862"/>
      <c r="P25" s="880"/>
      <c r="Q25" s="881"/>
      <c r="R25" s="881"/>
      <c r="S25" s="881"/>
      <c r="T25" s="881"/>
      <c r="U25" s="880"/>
      <c r="V25" s="881"/>
      <c r="W25" s="881"/>
      <c r="X25" s="881"/>
      <c r="Y25" s="881"/>
      <c r="Z25" s="880"/>
      <c r="AA25" s="881"/>
      <c r="AB25" s="881"/>
      <c r="AC25" s="881"/>
      <c r="AD25" s="881"/>
      <c r="AE25" s="880"/>
      <c r="AF25" s="881"/>
      <c r="AG25" s="881"/>
      <c r="AH25" s="881"/>
      <c r="AI25" s="882"/>
      <c r="AJ25" s="881"/>
      <c r="AK25" s="881"/>
      <c r="AL25" s="881"/>
      <c r="AM25" s="881"/>
      <c r="AN25" s="881"/>
      <c r="AO25" s="880"/>
      <c r="AP25" s="881"/>
      <c r="AQ25" s="881"/>
      <c r="AR25" s="881"/>
      <c r="AS25" s="881"/>
      <c r="AT25" s="880"/>
      <c r="AU25" s="881"/>
      <c r="AV25" s="881"/>
      <c r="AW25" s="881"/>
      <c r="AX25" s="881"/>
      <c r="AY25" s="880"/>
      <c r="AZ25" s="881"/>
      <c r="BA25" s="881"/>
      <c r="BB25" s="881"/>
      <c r="BC25" s="881"/>
      <c r="BD25" s="880"/>
      <c r="BE25" s="881"/>
      <c r="BF25" s="881"/>
      <c r="BG25" s="881"/>
      <c r="BH25" s="882"/>
      <c r="BI25" s="881"/>
      <c r="BJ25" s="881"/>
      <c r="BK25" s="881"/>
      <c r="BL25" s="881"/>
      <c r="BM25" s="882"/>
      <c r="BN25" s="881"/>
      <c r="BO25" s="881"/>
      <c r="BP25" s="881"/>
      <c r="BQ25" s="881"/>
      <c r="BR25" s="881"/>
      <c r="BS25" s="880"/>
      <c r="BT25" s="881"/>
      <c r="BU25" s="881"/>
      <c r="BV25" s="881"/>
      <c r="BW25" s="881"/>
      <c r="BX25" s="880"/>
      <c r="BY25" s="881"/>
      <c r="BZ25" s="881"/>
      <c r="CA25" s="881"/>
      <c r="CB25" s="882"/>
      <c r="CC25" s="881"/>
      <c r="CD25" s="881"/>
      <c r="CE25" s="881"/>
      <c r="CF25" s="881"/>
      <c r="CG25" s="881"/>
      <c r="CH25" s="880"/>
      <c r="CI25" s="881"/>
      <c r="CJ25" s="881"/>
      <c r="CK25" s="881"/>
      <c r="CL25" s="881"/>
      <c r="CM25" s="883"/>
      <c r="CN25" s="884"/>
      <c r="CO25" s="884"/>
      <c r="CP25" s="884"/>
      <c r="CQ25" s="885"/>
      <c r="CR25" s="886"/>
      <c r="CS25" s="886"/>
      <c r="CT25" s="886"/>
      <c r="CU25" s="886"/>
      <c r="CV25" s="887"/>
      <c r="CW25" s="886"/>
      <c r="CX25" s="886"/>
      <c r="CY25" s="886"/>
      <c r="CZ25" s="886"/>
      <c r="DA25" s="887"/>
      <c r="DB25" s="886"/>
    </row>
    <row r="26" spans="1:120" ht="24.75" customHeight="1" x14ac:dyDescent="0.2">
      <c r="A26" s="1195">
        <v>10</v>
      </c>
      <c r="B26" s="1208" t="s">
        <v>183</v>
      </c>
      <c r="C26" s="1207" t="s">
        <v>184</v>
      </c>
      <c r="D26" s="1185">
        <f>DATEDIF(E26,$DD$2,"y")</f>
        <v>67</v>
      </c>
      <c r="E26" s="1175">
        <v>17994</v>
      </c>
      <c r="F26" s="1226">
        <f>SUM(P26:P27,U26:U27,Z26:Z27,AE26:AE27,AJ26:AJ27,AO26:AO27,AT26:AT27,AY26:AY27,BD26:BD27,BI26:BI27,BN26:BN27,BS26:BS27,BX26:BX27,CC26:CC27,CH26:CH27,CM26:CM27,CR26:CR27,CW26:CW27)</f>
        <v>11</v>
      </c>
      <c r="G26" s="1226">
        <f>SUM(Q26:Q27,V26:V27,AA26:AA27,AF26:AF27,AK26:AK27,AP26:AP27,AU26:AU27,AZ26:AZ27,BE26:BE27,BJ26:BJ27,BO26:BO27,BT26:BT27,BY26:BY27,CD26:CD27,CI26:CI27,CN26:CN27,CS26:CS27,CX26:CX27)</f>
        <v>9</v>
      </c>
      <c r="H26" s="1226">
        <f>SUM(R26:R27,W26:W27,AB26:AB27,AG26:AG27,AL26:AL27,AQ26:AQ27,AV26:AV27,BA26:BA27,BF26:BF27,BK26:BK27,BP26:BP27,BU26:BU27,BZ26:BZ27,CE26:CE27,CJ26:CJ27,CO26:CO27,CT26:CT27,CY26:CY27)</f>
        <v>0</v>
      </c>
      <c r="I26" s="1226">
        <f>SUM(S26:S27,X26:X27,AC26:AC27,AH26:AH27,AM26:AM27,AR26:AR27,AW26:AW27,BB26:BB27,BG26:BG27,BL26:BL27,BQ26:BQ27,BV26:BV27,CA26:CA27,CF26:CF27,CK26:CK27,CP26:CP27,CU26:CU27,CZ26:CZ27)</f>
        <v>9</v>
      </c>
      <c r="J26" s="1226">
        <f>SUM(T26:T27,Y26:Y27,AD26:AD27,AI26:AI27,AN26:AN27,AS26:AS27,AX26:AX27,BC26:BC27,BH26:BH27,BM26:BM27,BR26:BR27,BW26:BW27,CB26:CB27,CG26:CG27,CL26:CL27,CQ26:CQ27,CV26:CV27,DA26:DA27)</f>
        <v>1</v>
      </c>
      <c r="K26" s="1213">
        <f>IF(ISERROR(I26/I26+J26),"",I26/(I26+J26))</f>
        <v>0.9</v>
      </c>
      <c r="L26" s="1190">
        <f>SUM(M26:N33)</f>
        <v>11</v>
      </c>
      <c r="M26" s="1190">
        <f>SUM(I26:I33)</f>
        <v>10</v>
      </c>
      <c r="N26" s="1229">
        <f>SUM(J26:J33)</f>
        <v>1</v>
      </c>
      <c r="O26" s="862"/>
      <c r="P26" s="890">
        <v>1</v>
      </c>
      <c r="Q26" s="891">
        <v>1</v>
      </c>
      <c r="R26" s="891"/>
      <c r="S26" s="891"/>
      <c r="T26" s="891">
        <v>1</v>
      </c>
      <c r="U26" s="890">
        <v>1</v>
      </c>
      <c r="V26" s="891">
        <v>1</v>
      </c>
      <c r="W26" s="891"/>
      <c r="X26" s="891">
        <v>1</v>
      </c>
      <c r="Y26" s="891"/>
      <c r="Z26" s="890"/>
      <c r="AA26" s="891"/>
      <c r="AB26" s="891"/>
      <c r="AC26" s="891"/>
      <c r="AD26" s="891"/>
      <c r="AE26" s="890"/>
      <c r="AF26" s="891"/>
      <c r="AG26" s="891"/>
      <c r="AH26" s="891"/>
      <c r="AI26" s="892"/>
      <c r="AJ26" s="891">
        <v>1</v>
      </c>
      <c r="AK26" s="891">
        <v>1</v>
      </c>
      <c r="AL26" s="891"/>
      <c r="AM26" s="891">
        <v>1</v>
      </c>
      <c r="AN26" s="891"/>
      <c r="AO26" s="890">
        <v>1</v>
      </c>
      <c r="AP26" s="891"/>
      <c r="AQ26" s="891"/>
      <c r="AR26" s="891">
        <v>1</v>
      </c>
      <c r="AS26" s="891"/>
      <c r="AT26" s="890"/>
      <c r="AU26" s="891"/>
      <c r="AV26" s="891"/>
      <c r="AW26" s="891"/>
      <c r="AX26" s="891"/>
      <c r="AY26" s="890"/>
      <c r="AZ26" s="891"/>
      <c r="BA26" s="891"/>
      <c r="BB26" s="891"/>
      <c r="BC26" s="891"/>
      <c r="BD26" s="890">
        <v>1</v>
      </c>
      <c r="BE26" s="891">
        <v>1</v>
      </c>
      <c r="BF26" s="891"/>
      <c r="BG26" s="891">
        <v>1</v>
      </c>
      <c r="BH26" s="892"/>
      <c r="BI26" s="891"/>
      <c r="BJ26" s="891"/>
      <c r="BK26" s="891"/>
      <c r="BL26" s="891"/>
      <c r="BM26" s="892"/>
      <c r="BN26" s="891">
        <v>1</v>
      </c>
      <c r="BO26" s="891">
        <v>1</v>
      </c>
      <c r="BP26" s="891"/>
      <c r="BQ26" s="891">
        <v>1</v>
      </c>
      <c r="BR26" s="891"/>
      <c r="BS26" s="890"/>
      <c r="BT26" s="891"/>
      <c r="BU26" s="891"/>
      <c r="BV26" s="891"/>
      <c r="BW26" s="891"/>
      <c r="BX26" s="890"/>
      <c r="BY26" s="891"/>
      <c r="BZ26" s="891"/>
      <c r="CA26" s="891"/>
      <c r="CB26" s="892"/>
      <c r="CC26" s="891"/>
      <c r="CD26" s="891"/>
      <c r="CE26" s="891"/>
      <c r="CF26" s="891"/>
      <c r="CG26" s="891"/>
      <c r="CH26" s="890"/>
      <c r="CI26" s="891"/>
      <c r="CJ26" s="891"/>
      <c r="CK26" s="891"/>
      <c r="CL26" s="891"/>
      <c r="CM26" s="875"/>
      <c r="CN26" s="876"/>
      <c r="CO26" s="876"/>
      <c r="CP26" s="876"/>
      <c r="CQ26" s="877"/>
      <c r="CR26" s="872"/>
      <c r="CS26" s="872"/>
      <c r="CT26" s="872"/>
      <c r="CU26" s="872"/>
      <c r="CV26" s="873"/>
      <c r="CW26" s="872"/>
      <c r="CX26" s="872"/>
      <c r="CY26" s="872"/>
      <c r="CZ26" s="872"/>
      <c r="DA26" s="873"/>
      <c r="DB26" s="874"/>
      <c r="DC26" s="341"/>
      <c r="DD26" s="341"/>
      <c r="DE26" s="341"/>
      <c r="DF26" s="341"/>
      <c r="DG26" s="341"/>
      <c r="DH26" s="341"/>
      <c r="DI26" s="341"/>
      <c r="DJ26" s="341"/>
      <c r="DK26" s="341"/>
      <c r="DL26" s="341"/>
      <c r="DM26" s="341"/>
      <c r="DN26" s="341"/>
      <c r="DO26" s="341"/>
      <c r="DP26" s="341"/>
    </row>
    <row r="27" spans="1:120" ht="24.75" customHeight="1" x14ac:dyDescent="0.2">
      <c r="A27" s="1195"/>
      <c r="B27" s="1232"/>
      <c r="C27" s="1187"/>
      <c r="D27" s="1173"/>
      <c r="E27" s="1176"/>
      <c r="F27" s="1226"/>
      <c r="G27" s="1226"/>
      <c r="H27" s="1226"/>
      <c r="I27" s="1226"/>
      <c r="J27" s="1226"/>
      <c r="K27" s="1213"/>
      <c r="L27" s="1169"/>
      <c r="M27" s="1169"/>
      <c r="N27" s="1226"/>
      <c r="O27" s="862"/>
      <c r="P27" s="863">
        <v>1</v>
      </c>
      <c r="Q27" s="864">
        <v>1</v>
      </c>
      <c r="R27" s="864"/>
      <c r="S27" s="864">
        <v>1</v>
      </c>
      <c r="T27" s="864"/>
      <c r="U27" s="864">
        <v>1</v>
      </c>
      <c r="V27" s="864"/>
      <c r="W27" s="864"/>
      <c r="X27" s="864"/>
      <c r="Y27" s="864"/>
      <c r="Z27" s="863"/>
      <c r="AA27" s="864"/>
      <c r="AB27" s="864"/>
      <c r="AC27" s="864"/>
      <c r="AD27" s="864"/>
      <c r="AE27" s="863"/>
      <c r="AF27" s="864"/>
      <c r="AG27" s="864"/>
      <c r="AH27" s="864"/>
      <c r="AI27" s="865"/>
      <c r="AJ27" s="864">
        <v>1</v>
      </c>
      <c r="AK27" s="864">
        <v>1</v>
      </c>
      <c r="AL27" s="864"/>
      <c r="AM27" s="864">
        <v>1</v>
      </c>
      <c r="AN27" s="864"/>
      <c r="AO27" s="863"/>
      <c r="AP27" s="864"/>
      <c r="AQ27" s="864"/>
      <c r="AR27" s="864"/>
      <c r="AS27" s="864"/>
      <c r="AT27" s="863"/>
      <c r="AU27" s="864"/>
      <c r="AV27" s="864"/>
      <c r="AW27" s="864"/>
      <c r="AX27" s="864"/>
      <c r="AY27" s="863"/>
      <c r="AZ27" s="864"/>
      <c r="BA27" s="864"/>
      <c r="BB27" s="864"/>
      <c r="BC27" s="864"/>
      <c r="BD27" s="863">
        <v>1</v>
      </c>
      <c r="BE27" s="864">
        <v>1</v>
      </c>
      <c r="BF27" s="864"/>
      <c r="BG27" s="864">
        <v>1</v>
      </c>
      <c r="BH27" s="865"/>
      <c r="BI27" s="864"/>
      <c r="BJ27" s="864"/>
      <c r="BK27" s="864"/>
      <c r="BL27" s="864"/>
      <c r="BM27" s="865"/>
      <c r="BN27" s="864">
        <v>1</v>
      </c>
      <c r="BO27" s="864">
        <v>1</v>
      </c>
      <c r="BP27" s="864"/>
      <c r="BQ27" s="864">
        <v>1</v>
      </c>
      <c r="BR27" s="864"/>
      <c r="BS27" s="863"/>
      <c r="BT27" s="864"/>
      <c r="BU27" s="864"/>
      <c r="BV27" s="864"/>
      <c r="BW27" s="865"/>
      <c r="BX27" s="864"/>
      <c r="BY27" s="864"/>
      <c r="BZ27" s="864"/>
      <c r="CA27" s="864"/>
      <c r="CB27" s="865"/>
      <c r="CC27" s="864"/>
      <c r="CD27" s="864"/>
      <c r="CE27" s="864"/>
      <c r="CF27" s="864"/>
      <c r="CG27" s="864"/>
      <c r="CH27" s="863"/>
      <c r="CI27" s="864"/>
      <c r="CJ27" s="864"/>
      <c r="CK27" s="864"/>
      <c r="CL27" s="864"/>
      <c r="CM27" s="875"/>
      <c r="CN27" s="876"/>
      <c r="CO27" s="876"/>
      <c r="CP27" s="876"/>
      <c r="CQ27" s="877"/>
      <c r="CR27" s="872"/>
      <c r="CS27" s="872"/>
      <c r="CT27" s="872"/>
      <c r="CU27" s="872"/>
      <c r="CV27" s="873"/>
      <c r="CW27" s="872"/>
      <c r="CX27" s="872"/>
      <c r="CY27" s="872"/>
      <c r="CZ27" s="872"/>
      <c r="DA27" s="873"/>
      <c r="DB27" s="874"/>
      <c r="DC27" s="341"/>
      <c r="DD27" s="341"/>
      <c r="DE27" s="341"/>
      <c r="DF27" s="341"/>
      <c r="DG27" s="341"/>
      <c r="DH27" s="341"/>
      <c r="DI27" s="341"/>
      <c r="DJ27" s="341"/>
      <c r="DK27" s="341"/>
      <c r="DL27" s="341"/>
      <c r="DM27" s="341"/>
      <c r="DN27" s="341"/>
      <c r="DO27" s="341"/>
      <c r="DP27" s="341"/>
    </row>
    <row r="28" spans="1:120" s="330" customFormat="1" ht="24.75" customHeight="1" x14ac:dyDescent="0.2">
      <c r="A28" s="1195">
        <v>11</v>
      </c>
      <c r="B28" s="1196" t="s">
        <v>185</v>
      </c>
      <c r="C28" s="1187" t="s">
        <v>184</v>
      </c>
      <c r="D28" s="1173">
        <f>DATEDIF(E28,$DD$2,"y")</f>
        <v>72</v>
      </c>
      <c r="E28" s="1177">
        <v>16439</v>
      </c>
      <c r="F28" s="1226">
        <f>SUM(P28:P29,U28:U29,Z28:Z29,AE28:AE29,AJ28:AJ29,AO28:AO29,AT28:AT29,AY28:AY29,BD28:BD29,BI28:BI29,BN28:BN29,BS28:BS29,BX28:BX29,CC28:CC29,CH28:CH29,CM28:CM29,CR28:CR29,CW28:CW29)</f>
        <v>1</v>
      </c>
      <c r="G28" s="1226">
        <f>SUM(Q28:Q29,V28:V29,AA28:AA29,AF28:AF29,AK28:AK29,AP28:AP29,AU28:AU29,AZ28:AZ29,BE28:BE29,BJ28:BJ29,BO28:BO29,BT28:BT29,BY28:BY29,CD28:CD29,CI28:CI29,CN28:CN29,CS28:CS29,CX28:CX29)</f>
        <v>0</v>
      </c>
      <c r="H28" s="1226">
        <f>SUM(R28:R29,W28:W29,AB28:AB29,AG28:AG29,AL28:AL29,AQ28:AQ29,AV28:AV29,BA28:BA29,BF28:BF29,BK28:BK29,BP28:BP29,BU28:BU29,BZ28:BZ29,CE28:CE29,CJ28:CJ29,CO28:CO29,CT28:CT29,CY28:CY29)</f>
        <v>0</v>
      </c>
      <c r="I28" s="1226">
        <f>SUM(S28:S29,X28:X29,AC28:AC29,AH28:AH29,AM28:AM29,AR28:AR29,AW28:AW29,BB28:BB29,BG28:BG29,BL28:BL29,BQ28:BQ29,BV28:BV29,CA28:CA29,CF28:CF29,CK28:CK29,CP28:CP29,CU28:CU29,CZ28:CZ29)</f>
        <v>0</v>
      </c>
      <c r="J28" s="1226">
        <f>SUM(T28:T29,Y28:Y29,AD28:AD29,AI28:AI29,AN28:AN29,AS28:AS29,AX28:AX29,BC28:BC29,BH28:BH29,BM28:BM29,BR28:BR29,BW28:BW29,CB28:CB29,CG28:CG29,CL28:CL29,CQ28:CQ29,CV28:CV29,DA28:DA29)</f>
        <v>0</v>
      </c>
      <c r="K28" s="1213" t="str">
        <f>IF(ISERROR(I28/I28+J28),"",I28/(I28+J28))</f>
        <v/>
      </c>
      <c r="L28" s="1169"/>
      <c r="M28" s="1169"/>
      <c r="N28" s="1226"/>
      <c r="O28" s="893"/>
      <c r="P28" s="863"/>
      <c r="Q28" s="864"/>
      <c r="R28" s="864"/>
      <c r="S28" s="864"/>
      <c r="T28" s="864"/>
      <c r="U28" s="864">
        <v>1</v>
      </c>
      <c r="V28" s="864"/>
      <c r="W28" s="864"/>
      <c r="X28" s="864"/>
      <c r="Y28" s="864"/>
      <c r="Z28" s="863"/>
      <c r="AA28" s="864"/>
      <c r="AB28" s="864"/>
      <c r="AC28" s="864"/>
      <c r="AD28" s="864"/>
      <c r="AE28" s="864"/>
      <c r="AF28" s="864"/>
      <c r="AG28" s="864"/>
      <c r="AH28" s="864"/>
      <c r="AI28" s="865"/>
      <c r="AJ28" s="864"/>
      <c r="AK28" s="864"/>
      <c r="AL28" s="864"/>
      <c r="AM28" s="864"/>
      <c r="AN28" s="864"/>
      <c r="AO28" s="864"/>
      <c r="AP28" s="864"/>
      <c r="AQ28" s="864"/>
      <c r="AR28" s="864"/>
      <c r="AS28" s="864"/>
      <c r="AT28" s="863"/>
      <c r="AU28" s="864"/>
      <c r="AV28" s="864"/>
      <c r="AW28" s="864"/>
      <c r="AX28" s="864"/>
      <c r="AY28" s="863"/>
      <c r="AZ28" s="864"/>
      <c r="BA28" s="864"/>
      <c r="BB28" s="864"/>
      <c r="BC28" s="864"/>
      <c r="BD28" s="863"/>
      <c r="BE28" s="864"/>
      <c r="BF28" s="864"/>
      <c r="BG28" s="864"/>
      <c r="BH28" s="865"/>
      <c r="BI28" s="864"/>
      <c r="BJ28" s="864"/>
      <c r="BK28" s="864"/>
      <c r="BL28" s="864"/>
      <c r="BM28" s="865"/>
      <c r="BN28" s="864"/>
      <c r="BO28" s="864"/>
      <c r="BP28" s="864"/>
      <c r="BQ28" s="864"/>
      <c r="BR28" s="864"/>
      <c r="BS28" s="863"/>
      <c r="BT28" s="864"/>
      <c r="BU28" s="864"/>
      <c r="BV28" s="864"/>
      <c r="BW28" s="865"/>
      <c r="BX28" s="864"/>
      <c r="BY28" s="864"/>
      <c r="BZ28" s="864"/>
      <c r="CA28" s="864"/>
      <c r="CB28" s="865"/>
      <c r="CC28" s="864"/>
      <c r="CD28" s="864"/>
      <c r="CE28" s="864"/>
      <c r="CF28" s="864"/>
      <c r="CG28" s="864"/>
      <c r="CH28" s="863"/>
      <c r="CI28" s="864"/>
      <c r="CJ28" s="864"/>
      <c r="CK28" s="864"/>
      <c r="CL28" s="864"/>
      <c r="CM28" s="875"/>
      <c r="CN28" s="876"/>
      <c r="CO28" s="876"/>
      <c r="CP28" s="876"/>
      <c r="CQ28" s="877"/>
      <c r="CR28" s="872"/>
      <c r="CS28" s="872"/>
      <c r="CT28" s="872"/>
      <c r="CU28" s="872"/>
      <c r="CV28" s="873"/>
      <c r="CW28" s="872"/>
      <c r="CX28" s="872"/>
      <c r="CY28" s="872"/>
      <c r="CZ28" s="872"/>
      <c r="DA28" s="873"/>
      <c r="DB28" s="874"/>
    </row>
    <row r="29" spans="1:120" s="330" customFormat="1" ht="24.75" customHeight="1" x14ac:dyDescent="0.2">
      <c r="A29" s="1195"/>
      <c r="B29" s="1232"/>
      <c r="C29" s="1187"/>
      <c r="D29" s="1173"/>
      <c r="E29" s="1177"/>
      <c r="F29" s="1226"/>
      <c r="G29" s="1226"/>
      <c r="H29" s="1226"/>
      <c r="I29" s="1226"/>
      <c r="J29" s="1226"/>
      <c r="K29" s="1213"/>
      <c r="L29" s="1169"/>
      <c r="M29" s="1169"/>
      <c r="N29" s="1226"/>
      <c r="O29" s="893"/>
      <c r="P29" s="863"/>
      <c r="Q29" s="864"/>
      <c r="R29" s="864"/>
      <c r="S29" s="864"/>
      <c r="T29" s="864"/>
      <c r="U29" s="864"/>
      <c r="V29" s="864"/>
      <c r="W29" s="864"/>
      <c r="X29" s="864"/>
      <c r="Y29" s="864"/>
      <c r="Z29" s="863"/>
      <c r="AA29" s="864"/>
      <c r="AB29" s="864"/>
      <c r="AC29" s="864"/>
      <c r="AD29" s="864"/>
      <c r="AE29" s="864"/>
      <c r="AF29" s="864"/>
      <c r="AG29" s="864"/>
      <c r="AH29" s="864"/>
      <c r="AI29" s="865"/>
      <c r="AJ29" s="864"/>
      <c r="AK29" s="864"/>
      <c r="AL29" s="864"/>
      <c r="AM29" s="864"/>
      <c r="AN29" s="864"/>
      <c r="AO29" s="864"/>
      <c r="AP29" s="864"/>
      <c r="AQ29" s="864"/>
      <c r="AR29" s="864"/>
      <c r="AS29" s="864"/>
      <c r="AT29" s="863"/>
      <c r="AU29" s="864"/>
      <c r="AV29" s="864"/>
      <c r="AW29" s="864"/>
      <c r="AX29" s="864"/>
      <c r="AY29" s="863"/>
      <c r="AZ29" s="864"/>
      <c r="BA29" s="864"/>
      <c r="BB29" s="864"/>
      <c r="BC29" s="864"/>
      <c r="BD29" s="863"/>
      <c r="BE29" s="864"/>
      <c r="BF29" s="864"/>
      <c r="BG29" s="864"/>
      <c r="BH29" s="865"/>
      <c r="BI29" s="864"/>
      <c r="BJ29" s="864"/>
      <c r="BK29" s="864"/>
      <c r="BL29" s="864"/>
      <c r="BM29" s="865"/>
      <c r="BN29" s="864"/>
      <c r="BO29" s="864"/>
      <c r="BP29" s="864"/>
      <c r="BQ29" s="864"/>
      <c r="BR29" s="864"/>
      <c r="BS29" s="863"/>
      <c r="BT29" s="864"/>
      <c r="BU29" s="864"/>
      <c r="BV29" s="864"/>
      <c r="BW29" s="865"/>
      <c r="BX29" s="864"/>
      <c r="BY29" s="864"/>
      <c r="BZ29" s="864"/>
      <c r="CA29" s="864"/>
      <c r="CB29" s="865"/>
      <c r="CC29" s="864"/>
      <c r="CD29" s="864"/>
      <c r="CE29" s="864"/>
      <c r="CF29" s="864"/>
      <c r="CG29" s="864"/>
      <c r="CH29" s="863"/>
      <c r="CI29" s="864"/>
      <c r="CJ29" s="864"/>
      <c r="CK29" s="864"/>
      <c r="CL29" s="864"/>
      <c r="CM29" s="875"/>
      <c r="CN29" s="876"/>
      <c r="CO29" s="876"/>
      <c r="CP29" s="876"/>
      <c r="CQ29" s="877"/>
      <c r="CR29" s="872"/>
      <c r="CS29" s="872"/>
      <c r="CT29" s="872"/>
      <c r="CU29" s="872"/>
      <c r="CV29" s="873"/>
      <c r="CW29" s="872"/>
      <c r="CX29" s="872"/>
      <c r="CY29" s="872"/>
      <c r="CZ29" s="872"/>
      <c r="DA29" s="873"/>
      <c r="DB29" s="874"/>
    </row>
    <row r="30" spans="1:120" ht="24.75" customHeight="1" x14ac:dyDescent="0.2">
      <c r="A30" s="1195">
        <v>12</v>
      </c>
      <c r="B30" s="1197" t="s">
        <v>696</v>
      </c>
      <c r="C30" s="1187" t="s">
        <v>184</v>
      </c>
      <c r="D30" s="1173">
        <f>DATEDIF(E30,$DD$2,"y")</f>
        <v>77</v>
      </c>
      <c r="E30" s="1177">
        <v>14437</v>
      </c>
      <c r="F30" s="1226">
        <f>SUM(P30:P31,U30:U31,Z30:Z31,AE30:AE31,AJ30:AJ31,AO30:AO31,AT30:AT31,AY30:AY31,BD30:BD31,BI30:BI31,BN30:BN31,BS30:BS31,BX30:BX31,CC30:CC31,CH30:CH31,CM30:CM31,CR30:CR31,CW30:CW31)</f>
        <v>0</v>
      </c>
      <c r="G30" s="1226">
        <f>SUM(Q30:Q31,V30:V31,AA30:AA31,AF30:AF31,AK30:AK31,AP30:AP31,AU30:AU31,AZ30:AZ31,BE30:BE31,BJ30:BJ31,BO30:BO31,BT30:BT31,BY30:BY31,CD30:CD31,CI30:CI31,CN30:CN31,CS30:CS31,CX30:CX31)</f>
        <v>0</v>
      </c>
      <c r="H30" s="1226">
        <f>SUM(R30:R31,W30:W31,AB30:AB31,AG30:AG31,AL30:AL31,AQ30:AQ31,AV30:AV31,BA30:BA31,BF30:BF31,BK30:BK31,BP30:BP31,BU30:BU31,BZ30:BZ31,CE30:CE31,CJ30:CJ31,CO30:CO31,CT30:CT31,CY30:CY31)</f>
        <v>0</v>
      </c>
      <c r="I30" s="1226">
        <f>SUM(S30:S31,X30:X31,AC30:AC31,AH30:AH31,AM30:AM31,AR30:AR31,AW30:AW31,BB30:BB31,BG30:BG31,BL30:BL31,BQ30:BQ31,BV30:BV31,CA30:CA31,CF30:CF31,CK30:CK31,CP30:CP31,CU30:CU31,CZ30:CZ31)</f>
        <v>0</v>
      </c>
      <c r="J30" s="1226">
        <f>SUM(T30:T31,Y30:Y31,AD30:AD31,AI30:AI31,AN30:AN31,AS30:AS31,AX30:AX31,BC30:BC31,BH30:BH31,BM30:BM31,BR30:BR31,BW30:BW31,CB30:CB31,CG30:CG31,CL30:CL31,CQ30:CQ31,CV30:CV31,DA30:DA31)</f>
        <v>0</v>
      </c>
      <c r="K30" s="1213" t="str">
        <f>IF(ISERROR(I30/I30+J30),"",I30/(I30+J30))</f>
        <v/>
      </c>
      <c r="L30" s="1169"/>
      <c r="M30" s="1169"/>
      <c r="N30" s="1226"/>
      <c r="O30" s="893"/>
      <c r="P30" s="863"/>
      <c r="Q30" s="864"/>
      <c r="R30" s="864"/>
      <c r="S30" s="864"/>
      <c r="T30" s="864"/>
      <c r="U30" s="864"/>
      <c r="V30" s="864"/>
      <c r="W30" s="864"/>
      <c r="X30" s="864"/>
      <c r="Y30" s="864"/>
      <c r="Z30" s="863"/>
      <c r="AA30" s="864"/>
      <c r="AB30" s="864"/>
      <c r="AC30" s="864"/>
      <c r="AD30" s="864"/>
      <c r="AE30" s="864"/>
      <c r="AF30" s="864"/>
      <c r="AG30" s="864"/>
      <c r="AH30" s="864"/>
      <c r="AI30" s="865"/>
      <c r="AJ30" s="864"/>
      <c r="AK30" s="864"/>
      <c r="AL30" s="864"/>
      <c r="AM30" s="864"/>
      <c r="AN30" s="864"/>
      <c r="AO30" s="864"/>
      <c r="AP30" s="864"/>
      <c r="AQ30" s="864"/>
      <c r="AR30" s="864"/>
      <c r="AS30" s="864"/>
      <c r="AT30" s="863"/>
      <c r="AU30" s="864"/>
      <c r="AV30" s="864"/>
      <c r="AW30" s="864"/>
      <c r="AX30" s="864"/>
      <c r="AY30" s="863"/>
      <c r="AZ30" s="864"/>
      <c r="BA30" s="864"/>
      <c r="BB30" s="864"/>
      <c r="BC30" s="864"/>
      <c r="BD30" s="863"/>
      <c r="BE30" s="864"/>
      <c r="BF30" s="864"/>
      <c r="BG30" s="864"/>
      <c r="BH30" s="865"/>
      <c r="BI30" s="864"/>
      <c r="BJ30" s="864"/>
      <c r="BK30" s="864"/>
      <c r="BL30" s="864"/>
      <c r="BM30" s="865"/>
      <c r="BN30" s="864"/>
      <c r="BO30" s="864"/>
      <c r="BP30" s="864"/>
      <c r="BQ30" s="864"/>
      <c r="BR30" s="864"/>
      <c r="BS30" s="863"/>
      <c r="BT30" s="864"/>
      <c r="BU30" s="864"/>
      <c r="BV30" s="864"/>
      <c r="BW30" s="865"/>
      <c r="BX30" s="864"/>
      <c r="BY30" s="864"/>
      <c r="BZ30" s="864"/>
      <c r="CA30" s="864"/>
      <c r="CB30" s="865"/>
      <c r="CC30" s="864"/>
      <c r="CD30" s="864"/>
      <c r="CE30" s="864"/>
      <c r="CF30" s="864"/>
      <c r="CG30" s="864"/>
      <c r="CH30" s="863"/>
      <c r="CI30" s="864"/>
      <c r="CJ30" s="864"/>
      <c r="CK30" s="864"/>
      <c r="CL30" s="864"/>
      <c r="CM30" s="875"/>
      <c r="CN30" s="876"/>
      <c r="CO30" s="876"/>
      <c r="CP30" s="876"/>
      <c r="CQ30" s="877"/>
      <c r="CR30" s="872"/>
      <c r="CS30" s="872"/>
      <c r="CT30" s="872"/>
      <c r="CU30" s="872"/>
      <c r="CV30" s="873"/>
      <c r="CW30" s="872"/>
      <c r="CX30" s="872"/>
      <c r="CY30" s="872"/>
      <c r="CZ30" s="872"/>
      <c r="DA30" s="873"/>
      <c r="DB30" s="874"/>
      <c r="DC30" s="341"/>
      <c r="DD30" s="341"/>
      <c r="DE30" s="341"/>
      <c r="DF30" s="341"/>
      <c r="DG30" s="341"/>
      <c r="DH30" s="341"/>
      <c r="DI30" s="341"/>
      <c r="DJ30" s="341"/>
      <c r="DK30" s="341"/>
      <c r="DL30" s="341"/>
      <c r="DM30" s="341"/>
      <c r="DN30" s="341"/>
      <c r="DO30" s="341"/>
      <c r="DP30" s="341"/>
    </row>
    <row r="31" spans="1:120" ht="24.75" customHeight="1" x14ac:dyDescent="0.2">
      <c r="A31" s="1195"/>
      <c r="B31" s="1230"/>
      <c r="C31" s="1187"/>
      <c r="D31" s="1173"/>
      <c r="E31" s="1176"/>
      <c r="F31" s="1226"/>
      <c r="G31" s="1226"/>
      <c r="H31" s="1226"/>
      <c r="I31" s="1226"/>
      <c r="J31" s="1226"/>
      <c r="K31" s="1213"/>
      <c r="L31" s="1169"/>
      <c r="M31" s="1169"/>
      <c r="N31" s="1226"/>
      <c r="O31" s="893"/>
      <c r="P31" s="863"/>
      <c r="Q31" s="864"/>
      <c r="R31" s="864"/>
      <c r="S31" s="864"/>
      <c r="T31" s="864"/>
      <c r="U31" s="864"/>
      <c r="V31" s="864"/>
      <c r="W31" s="864"/>
      <c r="X31" s="864"/>
      <c r="Y31" s="864"/>
      <c r="Z31" s="863"/>
      <c r="AA31" s="864"/>
      <c r="AB31" s="864"/>
      <c r="AC31" s="864"/>
      <c r="AD31" s="864"/>
      <c r="AE31" s="864"/>
      <c r="AF31" s="864"/>
      <c r="AG31" s="864"/>
      <c r="AH31" s="864"/>
      <c r="AI31" s="865"/>
      <c r="AJ31" s="864"/>
      <c r="AK31" s="864"/>
      <c r="AL31" s="864"/>
      <c r="AM31" s="864"/>
      <c r="AN31" s="864"/>
      <c r="AO31" s="864"/>
      <c r="AP31" s="864"/>
      <c r="AQ31" s="864"/>
      <c r="AR31" s="864"/>
      <c r="AS31" s="864"/>
      <c r="AT31" s="863"/>
      <c r="AU31" s="864"/>
      <c r="AV31" s="864"/>
      <c r="AW31" s="864"/>
      <c r="AX31" s="864"/>
      <c r="AY31" s="863"/>
      <c r="AZ31" s="864"/>
      <c r="BA31" s="864"/>
      <c r="BB31" s="864"/>
      <c r="BC31" s="864"/>
      <c r="BD31" s="863"/>
      <c r="BE31" s="864"/>
      <c r="BF31" s="864"/>
      <c r="BG31" s="864"/>
      <c r="BH31" s="865"/>
      <c r="BI31" s="864"/>
      <c r="BJ31" s="864"/>
      <c r="BK31" s="864"/>
      <c r="BL31" s="864"/>
      <c r="BM31" s="865"/>
      <c r="BN31" s="864"/>
      <c r="BO31" s="864"/>
      <c r="BP31" s="864"/>
      <c r="BQ31" s="864"/>
      <c r="BR31" s="864"/>
      <c r="BS31" s="863"/>
      <c r="BT31" s="864"/>
      <c r="BU31" s="864"/>
      <c r="BV31" s="864"/>
      <c r="BW31" s="865"/>
      <c r="BX31" s="864"/>
      <c r="BY31" s="864"/>
      <c r="BZ31" s="864"/>
      <c r="CA31" s="864"/>
      <c r="CB31" s="865"/>
      <c r="CC31" s="864"/>
      <c r="CD31" s="864"/>
      <c r="CE31" s="864"/>
      <c r="CF31" s="864"/>
      <c r="CG31" s="864"/>
      <c r="CH31" s="863"/>
      <c r="CI31" s="864"/>
      <c r="CJ31" s="864"/>
      <c r="CK31" s="864"/>
      <c r="CL31" s="864"/>
      <c r="CM31" s="875"/>
      <c r="CN31" s="876"/>
      <c r="CO31" s="876"/>
      <c r="CP31" s="876"/>
      <c r="CQ31" s="877"/>
      <c r="CR31" s="872"/>
      <c r="CS31" s="872"/>
      <c r="CT31" s="872"/>
      <c r="CU31" s="872"/>
      <c r="CV31" s="873"/>
      <c r="CW31" s="872"/>
      <c r="CX31" s="872"/>
      <c r="CY31" s="872"/>
      <c r="CZ31" s="872"/>
      <c r="DA31" s="873"/>
      <c r="DB31" s="874"/>
      <c r="DC31" s="341"/>
      <c r="DD31" s="341"/>
      <c r="DE31" s="341"/>
      <c r="DF31" s="341"/>
      <c r="DG31" s="341"/>
      <c r="DH31" s="341"/>
      <c r="DI31" s="341"/>
      <c r="DJ31" s="341"/>
      <c r="DK31" s="341"/>
      <c r="DL31" s="341"/>
      <c r="DM31" s="341"/>
      <c r="DN31" s="341"/>
      <c r="DO31" s="341"/>
      <c r="DP31" s="341"/>
    </row>
    <row r="32" spans="1:120" s="330" customFormat="1" ht="24.75" customHeight="1" x14ac:dyDescent="0.2">
      <c r="A32" s="1195">
        <v>13</v>
      </c>
      <c r="B32" s="1196" t="s">
        <v>652</v>
      </c>
      <c r="C32" s="1187" t="s">
        <v>184</v>
      </c>
      <c r="D32" s="1173">
        <f>DATEDIF(E32,$DD$2,"y")</f>
        <v>67</v>
      </c>
      <c r="E32" s="1177">
        <v>18344</v>
      </c>
      <c r="F32" s="1226">
        <f>SUM(P32:P33,U32:U33,Z32:Z33,AE32:AE33,AJ32:AJ33,AO32:AO33,AT32:AT33,AY32:AY33,BD32:BD33,BI32:BI33,BN32:BN33,BS32:BS33,BX32:BX33,CC32:CC33,CH32:CH33,CM32:CM33,CR32:CR33,CW32:CW33)</f>
        <v>2</v>
      </c>
      <c r="G32" s="1226">
        <f>SUM(Q32:Q33,V32:V33,AA32:AA33,AF32:AF33,AK32:AK33,AP32:AP33,AU32:AU33,AZ32:AZ33,BE32:BE33,BJ32:BJ33,BO32:BO33,BT32:BT33,BY32:BY33,CD32:CD33,CI32:CI33,CN32:CN33,CS32:CS33,CX32:CX33)</f>
        <v>1</v>
      </c>
      <c r="H32" s="1226">
        <f>SUM(R32:R33,W32:W33,AB32:AB33,AG32:AG33,AL32:AL33,AQ32:AQ33,AV32:AV33,BA32:BA33,BF32:BF33,BK32:BK33,BP32:BP33,BU32:BU33,BZ32:BZ33,CE32:CE33,CJ32:CJ33,CO32:CO33,CT32:CT33,CY32:CY33)</f>
        <v>0</v>
      </c>
      <c r="I32" s="1226">
        <f>SUM(S32:S33,X32:X33,AC32:AC33,AH32:AH33,AM32:AM33,AR32:AR33,AW32:AW33,BB32:BB33,BG32:BG33,BL32:BL33,BQ32:BQ33,BV32:BV33,CA32:CA33,CF32:CF33,CK32:CK33,CP32:CP33,CU32:CU33,CZ32:CZ33)</f>
        <v>1</v>
      </c>
      <c r="J32" s="1226">
        <f>SUM(T32:T33,Y32:Y33,AD32:AD33,AI32:AI33,AN32:AN33,AS32:AS33,AX32:AX33,BC32:BC33,BH32:BH33,BM32:BM33,BR32:BR33,BW32:BW33,CB32:CB33,CG32:CG33,CL32:CL33,CQ32:CQ33,CV32:CV33,DA32:DA33)</f>
        <v>0</v>
      </c>
      <c r="K32" s="1213">
        <f>IF(ISERROR(I32/I32+J32),"",I32/(I32+J32))</f>
        <v>1</v>
      </c>
      <c r="L32" s="1169"/>
      <c r="M32" s="1169"/>
      <c r="N32" s="1226"/>
      <c r="O32" s="894"/>
      <c r="P32" s="863"/>
      <c r="Q32" s="864"/>
      <c r="R32" s="864"/>
      <c r="S32" s="864"/>
      <c r="T32" s="864"/>
      <c r="U32" s="864"/>
      <c r="V32" s="864"/>
      <c r="W32" s="864"/>
      <c r="X32" s="864"/>
      <c r="Y32" s="864"/>
      <c r="Z32" s="863"/>
      <c r="AA32" s="864"/>
      <c r="AB32" s="864"/>
      <c r="AC32" s="864"/>
      <c r="AD32" s="864"/>
      <c r="AE32" s="864"/>
      <c r="AF32" s="864"/>
      <c r="AG32" s="864"/>
      <c r="AH32" s="864"/>
      <c r="AI32" s="865"/>
      <c r="AJ32" s="864"/>
      <c r="AK32" s="864"/>
      <c r="AL32" s="864"/>
      <c r="AM32" s="864"/>
      <c r="AN32" s="864"/>
      <c r="AO32" s="864">
        <v>1</v>
      </c>
      <c r="AP32" s="864"/>
      <c r="AQ32" s="864"/>
      <c r="AR32" s="864"/>
      <c r="AS32" s="864"/>
      <c r="AT32" s="863"/>
      <c r="AU32" s="864"/>
      <c r="AV32" s="864"/>
      <c r="AW32" s="864"/>
      <c r="AX32" s="864"/>
      <c r="AY32" s="863"/>
      <c r="AZ32" s="864"/>
      <c r="BA32" s="864"/>
      <c r="BB32" s="864"/>
      <c r="BC32" s="864"/>
      <c r="BD32" s="863"/>
      <c r="BE32" s="864"/>
      <c r="BF32" s="864"/>
      <c r="BG32" s="864"/>
      <c r="BH32" s="865"/>
      <c r="BI32" s="864"/>
      <c r="BJ32" s="864"/>
      <c r="BK32" s="864"/>
      <c r="BL32" s="864"/>
      <c r="BM32" s="865"/>
      <c r="BN32" s="864"/>
      <c r="BO32" s="864"/>
      <c r="BP32" s="864"/>
      <c r="BQ32" s="864"/>
      <c r="BR32" s="864"/>
      <c r="BS32" s="863"/>
      <c r="BT32" s="864"/>
      <c r="BU32" s="864"/>
      <c r="BV32" s="864"/>
      <c r="BW32" s="865"/>
      <c r="BX32" s="864"/>
      <c r="BY32" s="864"/>
      <c r="BZ32" s="864"/>
      <c r="CA32" s="864"/>
      <c r="CB32" s="865"/>
      <c r="CC32" s="864"/>
      <c r="CD32" s="864"/>
      <c r="CE32" s="864"/>
      <c r="CF32" s="864"/>
      <c r="CG32" s="864"/>
      <c r="CH32" s="863"/>
      <c r="CI32" s="864"/>
      <c r="CJ32" s="864"/>
      <c r="CK32" s="864"/>
      <c r="CL32" s="864"/>
      <c r="CM32" s="875"/>
      <c r="CN32" s="876"/>
      <c r="CO32" s="876"/>
      <c r="CP32" s="876"/>
      <c r="CQ32" s="877"/>
      <c r="CR32" s="872"/>
      <c r="CS32" s="872"/>
      <c r="CT32" s="872"/>
      <c r="CU32" s="872"/>
      <c r="CV32" s="873"/>
      <c r="CW32" s="872"/>
      <c r="CX32" s="872"/>
      <c r="CY32" s="872"/>
      <c r="CZ32" s="872"/>
      <c r="DA32" s="873"/>
      <c r="DB32" s="874"/>
    </row>
    <row r="33" spans="1:106" s="330" customFormat="1" ht="24.75" customHeight="1" x14ac:dyDescent="0.2">
      <c r="A33" s="1195"/>
      <c r="B33" s="1233"/>
      <c r="C33" s="1194"/>
      <c r="D33" s="1174"/>
      <c r="E33" s="1178"/>
      <c r="F33" s="1228"/>
      <c r="G33" s="1228"/>
      <c r="H33" s="1228"/>
      <c r="I33" s="1228"/>
      <c r="J33" s="1228"/>
      <c r="K33" s="1217"/>
      <c r="L33" s="1170"/>
      <c r="M33" s="1170"/>
      <c r="N33" s="1228"/>
      <c r="O33" s="895"/>
      <c r="P33" s="880"/>
      <c r="Q33" s="881"/>
      <c r="R33" s="881"/>
      <c r="S33" s="881"/>
      <c r="T33" s="881"/>
      <c r="U33" s="881"/>
      <c r="V33" s="881"/>
      <c r="W33" s="881"/>
      <c r="X33" s="881"/>
      <c r="Y33" s="881"/>
      <c r="Z33" s="880"/>
      <c r="AA33" s="881"/>
      <c r="AB33" s="881"/>
      <c r="AC33" s="881"/>
      <c r="AD33" s="881"/>
      <c r="AE33" s="881"/>
      <c r="AF33" s="881"/>
      <c r="AG33" s="881"/>
      <c r="AH33" s="881"/>
      <c r="AI33" s="882"/>
      <c r="AJ33" s="881"/>
      <c r="AK33" s="881"/>
      <c r="AL33" s="881"/>
      <c r="AM33" s="881"/>
      <c r="AN33" s="881"/>
      <c r="AO33" s="881">
        <v>1</v>
      </c>
      <c r="AP33" s="881">
        <v>1</v>
      </c>
      <c r="AQ33" s="881"/>
      <c r="AR33" s="881">
        <v>1</v>
      </c>
      <c r="AS33" s="881"/>
      <c r="AT33" s="880"/>
      <c r="AU33" s="881"/>
      <c r="AV33" s="881"/>
      <c r="AW33" s="881"/>
      <c r="AX33" s="881"/>
      <c r="AY33" s="880"/>
      <c r="AZ33" s="881"/>
      <c r="BA33" s="881"/>
      <c r="BB33" s="881"/>
      <c r="BC33" s="881"/>
      <c r="BD33" s="880"/>
      <c r="BE33" s="881"/>
      <c r="BF33" s="881"/>
      <c r="BG33" s="881"/>
      <c r="BH33" s="882"/>
      <c r="BI33" s="881"/>
      <c r="BJ33" s="881"/>
      <c r="BK33" s="881"/>
      <c r="BL33" s="881"/>
      <c r="BM33" s="882"/>
      <c r="BN33" s="881"/>
      <c r="BO33" s="881"/>
      <c r="BP33" s="881"/>
      <c r="BQ33" s="881"/>
      <c r="BR33" s="881"/>
      <c r="BS33" s="880"/>
      <c r="BT33" s="881"/>
      <c r="BU33" s="881"/>
      <c r="BV33" s="881"/>
      <c r="BW33" s="882"/>
      <c r="BX33" s="881"/>
      <c r="BY33" s="881"/>
      <c r="BZ33" s="881"/>
      <c r="CA33" s="881"/>
      <c r="CB33" s="882"/>
      <c r="CC33" s="881"/>
      <c r="CD33" s="881"/>
      <c r="CE33" s="881"/>
      <c r="CF33" s="881"/>
      <c r="CG33" s="881"/>
      <c r="CH33" s="880"/>
      <c r="CI33" s="881"/>
      <c r="CJ33" s="881"/>
      <c r="CK33" s="881"/>
      <c r="CL33" s="881"/>
      <c r="CM33" s="883"/>
      <c r="CN33" s="884"/>
      <c r="CO33" s="884"/>
      <c r="CP33" s="884"/>
      <c r="CQ33" s="885"/>
      <c r="CR33" s="886"/>
      <c r="CS33" s="886"/>
      <c r="CT33" s="886"/>
      <c r="CU33" s="886"/>
      <c r="CV33" s="887"/>
      <c r="CW33" s="886"/>
      <c r="CX33" s="886"/>
      <c r="CY33" s="886"/>
      <c r="CZ33" s="886"/>
      <c r="DA33" s="887"/>
      <c r="DB33" s="886"/>
    </row>
    <row r="34" spans="1:106" ht="24.75" customHeight="1" x14ac:dyDescent="0.2">
      <c r="A34" s="1195">
        <v>14</v>
      </c>
      <c r="B34" s="1196" t="s">
        <v>186</v>
      </c>
      <c r="C34" s="1187" t="s">
        <v>187</v>
      </c>
      <c r="D34" s="1173">
        <f>DATEDIF(E34,$DD$2,"y")</f>
        <v>62</v>
      </c>
      <c r="E34" s="1177">
        <v>20092</v>
      </c>
      <c r="F34" s="1226">
        <f>SUM(P34:P35,U34:U35,Z34:Z35,AE34:AE35,AJ34:AJ35,AO34:AO35,AT34:AT35,AY34:AY35,BD34:BD35,BI34:BI35,BN34:BN35,BS34:BS35,BX34:BX35,CC34:CC35,CH34:CH35,CM34:CM35,CR34:CR35,CW34:CW35)</f>
        <v>6</v>
      </c>
      <c r="G34" s="1226">
        <f>SUM(Q34:Q35,V34:V35,AA34:AA35,AF34:AF35,AK34:AK35,AP34:AP35,AU34:AU35,AZ34:AZ35,BE34:BE35,BJ34:BJ35,BO34:BO35,BT34:BT35,BY34:BY35,CD34:CD35,CI34:CI35,CN34:CN35,CS34:CS35,CX34:CX35)</f>
        <v>6</v>
      </c>
      <c r="H34" s="1226">
        <f>SUM(R34:R35,W34:W35,AB34:AB35,AG34:AG35,AL34:AL35,AQ34:AQ35,AV34:AV35,BA34:BA35,BF34:BF35,BK34:BK35,BP34:BP35,BU34:BU35,BZ34:BZ35,CE34:CE35,CJ34:CJ35,CO34:CO35,CT34:CT35,CY34:CY35)</f>
        <v>0</v>
      </c>
      <c r="I34" s="1226">
        <f>SUM(S34:S35,X34:X35,AC34:AC35,AH34:AH35,AM34:AM35,AR34:AR35,AW34:AW35,BB34:BB35,BG34:BG35,BL34:BL35,BQ34:BQ35,BV34:BV35,CA34:CA35,CF34:CF35,CK34:CK35,CP34:CP35,CU34:CU35,CZ34:CZ35)</f>
        <v>2</v>
      </c>
      <c r="J34" s="1226">
        <f>SUM(T34:T35,Y34:Y35,AD34:AD35,AI34:AI35,AN34:AN35,AS34:AS35,AX34:AX35,BC34:BC35,BH34:BH35,BM34:BM35,BR34:BR35,BW34:BW35,CB34:CB35,CG34:CG35,CL34:CL35,CQ34:CQ35,CV34:CV35,DA34:DA35)</f>
        <v>4</v>
      </c>
      <c r="K34" s="1213">
        <f>IF(ISERROR(I34/I34+J34),"",I34/(I34+J34))</f>
        <v>0.33333333333333331</v>
      </c>
      <c r="L34" s="1169">
        <f>SUM(M34:N39)</f>
        <v>10</v>
      </c>
      <c r="M34" s="1169">
        <f>SUM(I34:I39)</f>
        <v>5</v>
      </c>
      <c r="N34" s="1226">
        <f>SUM(J34:J39)</f>
        <v>5</v>
      </c>
      <c r="O34" s="862"/>
      <c r="P34" s="863">
        <v>1</v>
      </c>
      <c r="Q34" s="864">
        <v>1</v>
      </c>
      <c r="R34" s="864"/>
      <c r="S34" s="864"/>
      <c r="T34" s="864">
        <v>1</v>
      </c>
      <c r="U34" s="863"/>
      <c r="V34" s="864"/>
      <c r="W34" s="864"/>
      <c r="X34" s="864"/>
      <c r="Y34" s="864"/>
      <c r="Z34" s="863">
        <v>1</v>
      </c>
      <c r="AA34" s="864">
        <v>1</v>
      </c>
      <c r="AB34" s="864"/>
      <c r="AC34" s="864"/>
      <c r="AD34" s="864">
        <v>1</v>
      </c>
      <c r="AE34" s="863"/>
      <c r="AF34" s="864"/>
      <c r="AG34" s="864"/>
      <c r="AH34" s="864"/>
      <c r="AI34" s="865"/>
      <c r="AJ34" s="864">
        <v>1</v>
      </c>
      <c r="AK34" s="864">
        <v>1</v>
      </c>
      <c r="AL34" s="864"/>
      <c r="AM34" s="864"/>
      <c r="AN34" s="864">
        <v>1</v>
      </c>
      <c r="AO34" s="863">
        <v>1</v>
      </c>
      <c r="AP34" s="864">
        <v>1</v>
      </c>
      <c r="AQ34" s="864"/>
      <c r="AR34" s="864">
        <v>1</v>
      </c>
      <c r="AS34" s="864"/>
      <c r="AT34" s="863"/>
      <c r="AU34" s="864"/>
      <c r="AV34" s="864"/>
      <c r="AW34" s="864"/>
      <c r="AX34" s="864"/>
      <c r="AY34" s="863"/>
      <c r="AZ34" s="864"/>
      <c r="BA34" s="864"/>
      <c r="BB34" s="864"/>
      <c r="BC34" s="864"/>
      <c r="BD34" s="863">
        <v>1</v>
      </c>
      <c r="BE34" s="864">
        <v>1</v>
      </c>
      <c r="BF34" s="864"/>
      <c r="BG34" s="864"/>
      <c r="BH34" s="865">
        <v>1</v>
      </c>
      <c r="BI34" s="864"/>
      <c r="BJ34" s="864"/>
      <c r="BK34" s="864"/>
      <c r="BL34" s="864"/>
      <c r="BM34" s="865"/>
      <c r="BN34" s="864"/>
      <c r="BO34" s="864"/>
      <c r="BP34" s="864"/>
      <c r="BQ34" s="864"/>
      <c r="BR34" s="864"/>
      <c r="BS34" s="863"/>
      <c r="BT34" s="864"/>
      <c r="BU34" s="864"/>
      <c r="BV34" s="864"/>
      <c r="BW34" s="864"/>
      <c r="BX34" s="863"/>
      <c r="BY34" s="864"/>
      <c r="BZ34" s="864"/>
      <c r="CA34" s="864"/>
      <c r="CB34" s="865"/>
      <c r="CC34" s="864"/>
      <c r="CD34" s="864"/>
      <c r="CE34" s="864"/>
      <c r="CF34" s="864"/>
      <c r="CG34" s="864"/>
      <c r="CH34" s="863"/>
      <c r="CI34" s="864"/>
      <c r="CJ34" s="864"/>
      <c r="CK34" s="864"/>
      <c r="CL34" s="864"/>
      <c r="CM34" s="875"/>
      <c r="CN34" s="876"/>
      <c r="CO34" s="876"/>
      <c r="CP34" s="876"/>
      <c r="CQ34" s="877"/>
      <c r="CR34" s="872"/>
      <c r="CS34" s="872"/>
      <c r="CT34" s="872"/>
      <c r="CU34" s="872"/>
      <c r="CV34" s="873"/>
      <c r="CW34" s="872"/>
      <c r="CX34" s="872"/>
      <c r="CY34" s="872"/>
      <c r="CZ34" s="872"/>
      <c r="DA34" s="873"/>
      <c r="DB34" s="874"/>
    </row>
    <row r="35" spans="1:106" ht="24.75" customHeight="1" x14ac:dyDescent="0.2">
      <c r="A35" s="1195"/>
      <c r="B35" s="1196"/>
      <c r="C35" s="1187"/>
      <c r="D35" s="1173"/>
      <c r="E35" s="1176"/>
      <c r="F35" s="1226"/>
      <c r="G35" s="1226"/>
      <c r="H35" s="1226"/>
      <c r="I35" s="1226"/>
      <c r="J35" s="1226"/>
      <c r="K35" s="1213"/>
      <c r="L35" s="1169"/>
      <c r="M35" s="1169"/>
      <c r="N35" s="1226"/>
      <c r="O35" s="862"/>
      <c r="P35" s="863"/>
      <c r="Q35" s="864"/>
      <c r="R35" s="864"/>
      <c r="S35" s="864"/>
      <c r="T35" s="864"/>
      <c r="U35" s="863"/>
      <c r="V35" s="864"/>
      <c r="W35" s="864"/>
      <c r="X35" s="864"/>
      <c r="Y35" s="864"/>
      <c r="Z35" s="863"/>
      <c r="AA35" s="864"/>
      <c r="AB35" s="864"/>
      <c r="AC35" s="864"/>
      <c r="AD35" s="864"/>
      <c r="AE35" s="863"/>
      <c r="AF35" s="864"/>
      <c r="AG35" s="864"/>
      <c r="AH35" s="864"/>
      <c r="AI35" s="865"/>
      <c r="AJ35" s="864">
        <v>1</v>
      </c>
      <c r="AK35" s="864">
        <v>1</v>
      </c>
      <c r="AL35" s="864"/>
      <c r="AM35" s="864">
        <v>1</v>
      </c>
      <c r="AN35" s="864"/>
      <c r="AO35" s="863"/>
      <c r="AP35" s="864"/>
      <c r="AQ35" s="864"/>
      <c r="AR35" s="864"/>
      <c r="AS35" s="864"/>
      <c r="AT35" s="863"/>
      <c r="AU35" s="864"/>
      <c r="AV35" s="864"/>
      <c r="AW35" s="864"/>
      <c r="AX35" s="864"/>
      <c r="AY35" s="863"/>
      <c r="AZ35" s="864"/>
      <c r="BA35" s="864"/>
      <c r="BB35" s="864"/>
      <c r="BC35" s="864"/>
      <c r="BD35" s="863"/>
      <c r="BE35" s="864"/>
      <c r="BF35" s="864"/>
      <c r="BG35" s="864"/>
      <c r="BH35" s="865"/>
      <c r="BI35" s="864"/>
      <c r="BJ35" s="864"/>
      <c r="BK35" s="864"/>
      <c r="BL35" s="864"/>
      <c r="BM35" s="865"/>
      <c r="BN35" s="864"/>
      <c r="BO35" s="864"/>
      <c r="BP35" s="864"/>
      <c r="BQ35" s="864"/>
      <c r="BR35" s="864"/>
      <c r="BS35" s="863"/>
      <c r="BT35" s="864"/>
      <c r="BU35" s="864"/>
      <c r="BV35" s="864"/>
      <c r="BW35" s="864"/>
      <c r="BX35" s="863"/>
      <c r="BY35" s="864"/>
      <c r="BZ35" s="864"/>
      <c r="CA35" s="864"/>
      <c r="CB35" s="865"/>
      <c r="CC35" s="864"/>
      <c r="CD35" s="864"/>
      <c r="CE35" s="864"/>
      <c r="CF35" s="864"/>
      <c r="CG35" s="864"/>
      <c r="CH35" s="863"/>
      <c r="CI35" s="864"/>
      <c r="CJ35" s="864"/>
      <c r="CK35" s="864"/>
      <c r="CL35" s="864"/>
      <c r="CM35" s="875"/>
      <c r="CN35" s="876"/>
      <c r="CO35" s="876"/>
      <c r="CP35" s="876"/>
      <c r="CQ35" s="877"/>
      <c r="CR35" s="872"/>
      <c r="CS35" s="872"/>
      <c r="CT35" s="872"/>
      <c r="CU35" s="872"/>
      <c r="CV35" s="873"/>
      <c r="CW35" s="872"/>
      <c r="CX35" s="872"/>
      <c r="CY35" s="872"/>
      <c r="CZ35" s="872"/>
      <c r="DA35" s="873"/>
      <c r="DB35" s="874"/>
    </row>
    <row r="36" spans="1:106" s="330" customFormat="1" ht="24.75" customHeight="1" x14ac:dyDescent="0.2">
      <c r="A36" s="1195">
        <v>15</v>
      </c>
      <c r="B36" s="1196" t="s">
        <v>188</v>
      </c>
      <c r="C36" s="1187" t="s">
        <v>187</v>
      </c>
      <c r="D36" s="1173">
        <f>DATEDIF(E36,$DD$2,"y")</f>
        <v>59</v>
      </c>
      <c r="E36" s="1177">
        <v>20991</v>
      </c>
      <c r="F36" s="1226">
        <f>SUM(P36:P37,U36:U37,Z36:Z37,AE36:AE37,AJ36:AJ37,AO36:AO37,AT36:AT37,AY36:AY37,BD36:BD37,BI36:BI37,BN36:BN37,BS36:BS37,BX36:BX37,CC36:CC37,CH36:CH37,CM36:CM37,CR36:CR37,CW36:CW37)</f>
        <v>0</v>
      </c>
      <c r="G36" s="1226">
        <f>SUM(Q36:Q37,V36:V37,AA36:AA37,AF36:AF37,AK36:AK37,AP36:AP37,AU36:AU37,AZ36:AZ37,BE36:BE37,BJ36:BJ37,BO36:BO37,BT36:BT37,BY36:BY37,CD36:CD37,CI36:CI37,CN36:CN37,CS36:CS37,CX36:CX37)</f>
        <v>0</v>
      </c>
      <c r="H36" s="1226">
        <f>SUM(R36:R37,W36:W37,AB36:AB37,AG36:AG37,AL36:AL37,AQ36:AQ37,AV36:AV37,BA36:BA37,BF36:BF37,BK36:BK37,BP36:BP37,BU36:BU37,BZ36:BZ37,CE36:CE37,CJ36:CJ37,CO36:CO37,CT36:CT37,CY36:CY37)</f>
        <v>0</v>
      </c>
      <c r="I36" s="1226">
        <f>SUM(S36:S37,X36:X37,AC36:AC37,AH36:AH37,AM36:AM37,AR36:AR37,AW36:AW37,BB36:BB37,BG36:BG37,BL36:BL37,BQ36:BQ37,BV36:BV37,CA36:CA37,CF36:CF37,CK36:CK37,CP36:CP37,CU36:CU37,CZ36:CZ37)</f>
        <v>0</v>
      </c>
      <c r="J36" s="1226">
        <f>SUM(T36:T37,Y36:Y37,AD36:AD37,AI36:AI37,AN36:AN37,AS36:AS37,AX36:AX37,BC36:BC37,BH36:BH37,BM36:BM37,BR36:BR37,BW36:BW37,CB36:CB37,CG36:CG37,CL36:CL37,CQ36:CQ37,CV36:CV37,DA36:DA37)</f>
        <v>0</v>
      </c>
      <c r="K36" s="1213" t="str">
        <f>IF(ISERROR(I36/I36+J36),"",I36/(I36+J36))</f>
        <v/>
      </c>
      <c r="L36" s="1169"/>
      <c r="M36" s="1169"/>
      <c r="N36" s="1226"/>
      <c r="O36" s="862"/>
      <c r="P36" s="863"/>
      <c r="Q36" s="864"/>
      <c r="R36" s="864"/>
      <c r="S36" s="864"/>
      <c r="T36" s="864"/>
      <c r="U36" s="863"/>
      <c r="V36" s="864"/>
      <c r="W36" s="864"/>
      <c r="X36" s="864"/>
      <c r="Y36" s="864"/>
      <c r="Z36" s="863"/>
      <c r="AA36" s="864"/>
      <c r="AB36" s="864"/>
      <c r="AC36" s="864"/>
      <c r="AD36" s="864"/>
      <c r="AE36" s="863"/>
      <c r="AF36" s="864"/>
      <c r="AG36" s="864"/>
      <c r="AH36" s="864"/>
      <c r="AI36" s="865"/>
      <c r="AJ36" s="864"/>
      <c r="AK36" s="864"/>
      <c r="AL36" s="864"/>
      <c r="AM36" s="864"/>
      <c r="AN36" s="864"/>
      <c r="AO36" s="863"/>
      <c r="AP36" s="864"/>
      <c r="AQ36" s="864"/>
      <c r="AR36" s="864"/>
      <c r="AS36" s="864"/>
      <c r="AT36" s="863"/>
      <c r="AU36" s="864"/>
      <c r="AV36" s="864"/>
      <c r="AW36" s="864"/>
      <c r="AX36" s="864"/>
      <c r="AY36" s="863"/>
      <c r="AZ36" s="864"/>
      <c r="BA36" s="864"/>
      <c r="BB36" s="864"/>
      <c r="BC36" s="864"/>
      <c r="BD36" s="863"/>
      <c r="BE36" s="864"/>
      <c r="BF36" s="864"/>
      <c r="BG36" s="864"/>
      <c r="BH36" s="865"/>
      <c r="BI36" s="864"/>
      <c r="BJ36" s="864"/>
      <c r="BK36" s="864"/>
      <c r="BL36" s="864"/>
      <c r="BM36" s="865"/>
      <c r="BN36" s="864"/>
      <c r="BO36" s="864"/>
      <c r="BP36" s="864"/>
      <c r="BQ36" s="864"/>
      <c r="BR36" s="864"/>
      <c r="BS36" s="863"/>
      <c r="BT36" s="864"/>
      <c r="BU36" s="864"/>
      <c r="BV36" s="864"/>
      <c r="BW36" s="864"/>
      <c r="BX36" s="863"/>
      <c r="BY36" s="864"/>
      <c r="BZ36" s="864"/>
      <c r="CA36" s="864"/>
      <c r="CB36" s="865"/>
      <c r="CC36" s="864"/>
      <c r="CD36" s="864"/>
      <c r="CE36" s="864"/>
      <c r="CF36" s="864"/>
      <c r="CG36" s="864"/>
      <c r="CH36" s="863"/>
      <c r="CI36" s="864"/>
      <c r="CJ36" s="864"/>
      <c r="CK36" s="864"/>
      <c r="CL36" s="864"/>
      <c r="CM36" s="875"/>
      <c r="CN36" s="876"/>
      <c r="CO36" s="876"/>
      <c r="CP36" s="876"/>
      <c r="CQ36" s="877"/>
      <c r="CR36" s="872"/>
      <c r="CS36" s="872"/>
      <c r="CT36" s="872"/>
      <c r="CU36" s="872"/>
      <c r="CV36" s="873"/>
      <c r="CW36" s="872"/>
      <c r="CX36" s="872"/>
      <c r="CY36" s="872"/>
      <c r="CZ36" s="872"/>
      <c r="DA36" s="873"/>
      <c r="DB36" s="874"/>
    </row>
    <row r="37" spans="1:106" s="330" customFormat="1" ht="24.75" customHeight="1" x14ac:dyDescent="0.2">
      <c r="A37" s="1195"/>
      <c r="B37" s="1196"/>
      <c r="C37" s="1187"/>
      <c r="D37" s="1173"/>
      <c r="E37" s="1177"/>
      <c r="F37" s="1226"/>
      <c r="G37" s="1226"/>
      <c r="H37" s="1226"/>
      <c r="I37" s="1226"/>
      <c r="J37" s="1226"/>
      <c r="K37" s="1213"/>
      <c r="L37" s="1169"/>
      <c r="M37" s="1169"/>
      <c r="N37" s="1226"/>
      <c r="O37" s="862"/>
      <c r="P37" s="863"/>
      <c r="Q37" s="864"/>
      <c r="R37" s="864"/>
      <c r="S37" s="864"/>
      <c r="T37" s="864"/>
      <c r="U37" s="863"/>
      <c r="V37" s="864"/>
      <c r="W37" s="864"/>
      <c r="X37" s="864"/>
      <c r="Y37" s="864"/>
      <c r="Z37" s="863"/>
      <c r="AA37" s="864"/>
      <c r="AB37" s="864"/>
      <c r="AC37" s="864"/>
      <c r="AD37" s="864"/>
      <c r="AE37" s="863"/>
      <c r="AF37" s="864"/>
      <c r="AG37" s="864"/>
      <c r="AH37" s="864"/>
      <c r="AI37" s="865"/>
      <c r="AJ37" s="864"/>
      <c r="AK37" s="864"/>
      <c r="AL37" s="864"/>
      <c r="AM37" s="864"/>
      <c r="AN37" s="864"/>
      <c r="AO37" s="863"/>
      <c r="AP37" s="864"/>
      <c r="AQ37" s="864"/>
      <c r="AR37" s="864"/>
      <c r="AS37" s="864"/>
      <c r="AT37" s="863"/>
      <c r="AU37" s="864"/>
      <c r="AV37" s="864"/>
      <c r="AW37" s="864"/>
      <c r="AX37" s="864"/>
      <c r="AY37" s="863"/>
      <c r="AZ37" s="864"/>
      <c r="BA37" s="864"/>
      <c r="BB37" s="864"/>
      <c r="BC37" s="864"/>
      <c r="BD37" s="863"/>
      <c r="BE37" s="864"/>
      <c r="BF37" s="864"/>
      <c r="BG37" s="864"/>
      <c r="BH37" s="865"/>
      <c r="BI37" s="864"/>
      <c r="BJ37" s="864"/>
      <c r="BK37" s="864"/>
      <c r="BL37" s="864"/>
      <c r="BM37" s="865"/>
      <c r="BN37" s="864"/>
      <c r="BO37" s="864"/>
      <c r="BP37" s="864"/>
      <c r="BQ37" s="864"/>
      <c r="BR37" s="864"/>
      <c r="BS37" s="863"/>
      <c r="BT37" s="864"/>
      <c r="BU37" s="864"/>
      <c r="BV37" s="864"/>
      <c r="BW37" s="864"/>
      <c r="BX37" s="863"/>
      <c r="BY37" s="864"/>
      <c r="BZ37" s="864"/>
      <c r="CA37" s="864"/>
      <c r="CB37" s="865"/>
      <c r="CC37" s="864"/>
      <c r="CD37" s="864"/>
      <c r="CE37" s="864"/>
      <c r="CF37" s="864"/>
      <c r="CG37" s="864"/>
      <c r="CH37" s="863"/>
      <c r="CI37" s="864"/>
      <c r="CJ37" s="864"/>
      <c r="CK37" s="864"/>
      <c r="CL37" s="864"/>
      <c r="CM37" s="875"/>
      <c r="CN37" s="876"/>
      <c r="CO37" s="876"/>
      <c r="CP37" s="876"/>
      <c r="CQ37" s="877"/>
      <c r="CR37" s="872"/>
      <c r="CS37" s="872"/>
      <c r="CT37" s="872"/>
      <c r="CU37" s="872"/>
      <c r="CV37" s="873"/>
      <c r="CW37" s="872"/>
      <c r="CX37" s="872"/>
      <c r="CY37" s="872"/>
      <c r="CZ37" s="872"/>
      <c r="DA37" s="873"/>
      <c r="DB37" s="874"/>
    </row>
    <row r="38" spans="1:106" ht="24.75" customHeight="1" x14ac:dyDescent="0.2">
      <c r="A38" s="1195">
        <v>16</v>
      </c>
      <c r="B38" s="1196" t="s">
        <v>189</v>
      </c>
      <c r="C38" s="1187" t="s">
        <v>187</v>
      </c>
      <c r="D38" s="1173">
        <f>DATEDIF(E38,$DD$2,"y")</f>
        <v>74</v>
      </c>
      <c r="E38" s="1177">
        <v>15601</v>
      </c>
      <c r="F38" s="1226">
        <f>SUM(P38:P39,U38:U39,Z38:Z39,AE38:AE39,AJ38:AJ39,AO38:AO39,AT38:AT39,AY38:AY39,BD38:BD39,BI38:BI39,BN38:BN39,BS38:BS39,BX38:BX39,CC38:CC39,CH38:CH39,CM38:CM39,CR38:CR39,CW38:CW39)</f>
        <v>4</v>
      </c>
      <c r="G38" s="1226">
        <f>SUM(Q38:Q39,V38:V39,AA38:AA39,AF38:AF39,AK38:AK39,AP38:AP39,AU38:AU39,AZ38:AZ39,BE38:BE39,BJ38:BJ39,BO38:BO39,BT38:BT39,BY38:BY39,CD38:CD39,CI38:CI39,CN38:CN39,CS38:CS39,CX38:CX39)</f>
        <v>4</v>
      </c>
      <c r="H38" s="1226">
        <f>SUM(R38:R39,W38:W39,AB38:AB39,AG38:AG39,AL38:AL39,AQ38:AQ39,AV38:AV39,BA38:BA39,BF38:BF39,BK38:BK39,BP38:BP39,BU38:BU39,BZ38:BZ39,CE38:CE39,CJ38:CJ39,CO38:CO39,CT38:CT39,CY38:CY39)</f>
        <v>0</v>
      </c>
      <c r="I38" s="1226">
        <f>SUM(S38:S39,X38:X39,AC38:AC39,AH38:AH39,AM38:AM39,AR38:AR39,AW38:AW39,BB38:BB39,BG38:BG39,BL38:BL39,BQ38:BQ39,BV38:BV39,CA38:CA39,CF38:CF39,CK38:CK39,CP38:CP39,CU38:CU39,CZ38:CZ39)</f>
        <v>3</v>
      </c>
      <c r="J38" s="1226">
        <f>SUM(T38:T39,Y38:Y39,AD38:AD39,AI38:AI39,AN38:AN39,AS38:AS39,AX38:AX39,BC38:BC39,BH38:BH39,BM38:BM39,BR38:BR39,BW38:BW39,CB38:CB39,CG38:CG39,CL38:CL39,CQ38:CQ39,CV38:CV39,DA38:DA39)</f>
        <v>1</v>
      </c>
      <c r="K38" s="1213">
        <f>IF(ISERROR(I38/I38+J38),"",I38/(I38+J38))</f>
        <v>0.75</v>
      </c>
      <c r="L38" s="1169"/>
      <c r="M38" s="1169"/>
      <c r="N38" s="1226"/>
      <c r="O38" s="862"/>
      <c r="P38" s="863">
        <v>1</v>
      </c>
      <c r="Q38" s="864">
        <v>1</v>
      </c>
      <c r="R38" s="864"/>
      <c r="S38" s="864">
        <v>1</v>
      </c>
      <c r="T38" s="864"/>
      <c r="U38" s="863"/>
      <c r="V38" s="864"/>
      <c r="W38" s="864"/>
      <c r="X38" s="864"/>
      <c r="Y38" s="864"/>
      <c r="Z38" s="863">
        <v>1</v>
      </c>
      <c r="AA38" s="864">
        <v>1</v>
      </c>
      <c r="AB38" s="864"/>
      <c r="AC38" s="864">
        <v>1</v>
      </c>
      <c r="AD38" s="864"/>
      <c r="AE38" s="863"/>
      <c r="AF38" s="864"/>
      <c r="AG38" s="864"/>
      <c r="AH38" s="864"/>
      <c r="AI38" s="865"/>
      <c r="AJ38" s="864"/>
      <c r="AK38" s="864"/>
      <c r="AL38" s="864"/>
      <c r="AM38" s="864"/>
      <c r="AN38" s="864"/>
      <c r="AO38" s="863">
        <v>1</v>
      </c>
      <c r="AP38" s="864">
        <v>1</v>
      </c>
      <c r="AQ38" s="864"/>
      <c r="AR38" s="864"/>
      <c r="AS38" s="864">
        <v>1</v>
      </c>
      <c r="AT38" s="863"/>
      <c r="AU38" s="864"/>
      <c r="AV38" s="864"/>
      <c r="AW38" s="864"/>
      <c r="AX38" s="864"/>
      <c r="AY38" s="863"/>
      <c r="AZ38" s="864"/>
      <c r="BA38" s="864"/>
      <c r="BB38" s="864"/>
      <c r="BC38" s="864"/>
      <c r="BD38" s="863">
        <v>1</v>
      </c>
      <c r="BE38" s="864">
        <v>1</v>
      </c>
      <c r="BF38" s="864"/>
      <c r="BG38" s="864">
        <v>1</v>
      </c>
      <c r="BH38" s="865"/>
      <c r="BI38" s="864"/>
      <c r="BJ38" s="864"/>
      <c r="BK38" s="864"/>
      <c r="BL38" s="864"/>
      <c r="BM38" s="865"/>
      <c r="BN38" s="864"/>
      <c r="BO38" s="864"/>
      <c r="BP38" s="864"/>
      <c r="BQ38" s="864"/>
      <c r="BR38" s="864"/>
      <c r="BS38" s="863"/>
      <c r="BT38" s="864"/>
      <c r="BU38" s="864"/>
      <c r="BV38" s="864"/>
      <c r="BW38" s="864"/>
      <c r="BX38" s="863"/>
      <c r="BY38" s="864"/>
      <c r="BZ38" s="864"/>
      <c r="CA38" s="864"/>
      <c r="CB38" s="865"/>
      <c r="CC38" s="863"/>
      <c r="CD38" s="864"/>
      <c r="CE38" s="864"/>
      <c r="CF38" s="864"/>
      <c r="CG38" s="864"/>
      <c r="CH38" s="863"/>
      <c r="CI38" s="864"/>
      <c r="CJ38" s="864"/>
      <c r="CK38" s="864"/>
      <c r="CL38" s="864"/>
      <c r="CM38" s="875"/>
      <c r="CN38" s="876"/>
      <c r="CO38" s="876"/>
      <c r="CP38" s="876"/>
      <c r="CQ38" s="877"/>
      <c r="CR38" s="872"/>
      <c r="CS38" s="872"/>
      <c r="CT38" s="872"/>
      <c r="CU38" s="872"/>
      <c r="CV38" s="873"/>
      <c r="CW38" s="872"/>
      <c r="CX38" s="872"/>
      <c r="CY38" s="872"/>
      <c r="CZ38" s="872"/>
      <c r="DA38" s="873"/>
      <c r="DB38" s="874"/>
    </row>
    <row r="39" spans="1:106" ht="24.75" customHeight="1" x14ac:dyDescent="0.2">
      <c r="A39" s="1195"/>
      <c r="B39" s="1209"/>
      <c r="C39" s="1194"/>
      <c r="D39" s="1174"/>
      <c r="E39" s="1178"/>
      <c r="F39" s="1228"/>
      <c r="G39" s="1228"/>
      <c r="H39" s="1228"/>
      <c r="I39" s="1228"/>
      <c r="J39" s="1228"/>
      <c r="K39" s="1217"/>
      <c r="L39" s="1170"/>
      <c r="M39" s="1170"/>
      <c r="N39" s="1228"/>
      <c r="O39" s="879"/>
      <c r="P39" s="880"/>
      <c r="Q39" s="881"/>
      <c r="R39" s="881"/>
      <c r="S39" s="881"/>
      <c r="T39" s="881"/>
      <c r="U39" s="880"/>
      <c r="V39" s="881"/>
      <c r="W39" s="881"/>
      <c r="X39" s="881"/>
      <c r="Y39" s="881"/>
      <c r="Z39" s="880"/>
      <c r="AA39" s="881"/>
      <c r="AB39" s="881"/>
      <c r="AC39" s="881"/>
      <c r="AD39" s="881"/>
      <c r="AE39" s="880"/>
      <c r="AF39" s="881"/>
      <c r="AG39" s="881"/>
      <c r="AH39" s="881"/>
      <c r="AI39" s="882"/>
      <c r="AJ39" s="881"/>
      <c r="AK39" s="881"/>
      <c r="AL39" s="881"/>
      <c r="AM39" s="881"/>
      <c r="AN39" s="881"/>
      <c r="AO39" s="880"/>
      <c r="AP39" s="881"/>
      <c r="AQ39" s="881"/>
      <c r="AR39" s="881"/>
      <c r="AS39" s="881"/>
      <c r="AT39" s="880"/>
      <c r="AU39" s="881"/>
      <c r="AV39" s="881"/>
      <c r="AW39" s="881"/>
      <c r="AX39" s="881"/>
      <c r="AY39" s="880"/>
      <c r="AZ39" s="881"/>
      <c r="BA39" s="881"/>
      <c r="BB39" s="881"/>
      <c r="BC39" s="881"/>
      <c r="BD39" s="880"/>
      <c r="BE39" s="881"/>
      <c r="BF39" s="881"/>
      <c r="BG39" s="881"/>
      <c r="BH39" s="882"/>
      <c r="BI39" s="881"/>
      <c r="BJ39" s="881"/>
      <c r="BK39" s="881"/>
      <c r="BL39" s="881"/>
      <c r="BM39" s="882"/>
      <c r="BN39" s="881"/>
      <c r="BO39" s="881"/>
      <c r="BP39" s="881"/>
      <c r="BQ39" s="881"/>
      <c r="BR39" s="881"/>
      <c r="BS39" s="880"/>
      <c r="BT39" s="881"/>
      <c r="BU39" s="881"/>
      <c r="BV39" s="881"/>
      <c r="BW39" s="881"/>
      <c r="BX39" s="880"/>
      <c r="BY39" s="881"/>
      <c r="BZ39" s="881"/>
      <c r="CA39" s="881"/>
      <c r="CB39" s="882"/>
      <c r="CC39" s="880"/>
      <c r="CD39" s="881"/>
      <c r="CE39" s="881"/>
      <c r="CF39" s="881"/>
      <c r="CG39" s="881"/>
      <c r="CH39" s="880"/>
      <c r="CI39" s="881"/>
      <c r="CJ39" s="881"/>
      <c r="CK39" s="881"/>
      <c r="CL39" s="881"/>
      <c r="CM39" s="883"/>
      <c r="CN39" s="884"/>
      <c r="CO39" s="884"/>
      <c r="CP39" s="884"/>
      <c r="CQ39" s="885"/>
      <c r="CR39" s="886"/>
      <c r="CS39" s="886"/>
      <c r="CT39" s="886"/>
      <c r="CU39" s="886"/>
      <c r="CV39" s="887"/>
      <c r="CW39" s="886"/>
      <c r="CX39" s="886"/>
      <c r="CY39" s="886"/>
      <c r="CZ39" s="886"/>
      <c r="DA39" s="887"/>
      <c r="DB39" s="874"/>
    </row>
    <row r="40" spans="1:106" s="330" customFormat="1" ht="24.75" customHeight="1" x14ac:dyDescent="0.2">
      <c r="A40" s="1195">
        <v>17</v>
      </c>
      <c r="B40" s="1196" t="s">
        <v>190</v>
      </c>
      <c r="C40" s="1187" t="s">
        <v>191</v>
      </c>
      <c r="D40" s="1185">
        <f>DATEDIF(E40,$DD$2,"y")</f>
        <v>72</v>
      </c>
      <c r="E40" s="1175">
        <v>16261</v>
      </c>
      <c r="F40" s="1229">
        <f>SUM(P40:P41,U40:U41,Z40:Z41,AE40:AE41,AJ40:AJ41,AO40:AO41,AT40:AT41,AY40:AY41,BD40:BD41,BI40:BI41,BN40:BN41,BS40:BS41,BX40:BX41,CC40:CC41,CH40:CH41,CM40:CM41,CR40:CR41,CW40:CW41)</f>
        <v>6</v>
      </c>
      <c r="G40" s="1229">
        <f>SUM(Q40:Q41,V40:V41,AA40:AA41,AF40:AF41,AK40:AK41,AP40:AP41,AU40:AU41,AZ40:AZ41,BE40:BE41,BJ40:BJ41,BO40:BO41,BT40:BT41,BY40:BY41,CD40:CD41,CI40:CI41,CN40:CN41,CS40:CS41,CX40:CX41)</f>
        <v>4</v>
      </c>
      <c r="H40" s="1229">
        <f>SUM(R40:R41,W40:W41,AB40:AB41,AG40:AG41,AL40:AL41,AQ40:AQ41,AV40:AV41,BA40:BA41,BF40:BF41,BK40:BK41,BP40:BP41,BU40:BU41,BZ40:BZ41,CE40:CE41,CJ40:CJ41,CO40:CO41,CT40:CT41,CY40:CY41)</f>
        <v>2</v>
      </c>
      <c r="I40" s="1229">
        <f>SUM(S40:S41,X40:X41,AC40:AC41,AH40:AH41,AM40:AM41,AR40:AR41,AW40:AW41,BB40:BB41,BG40:BG41,BL40:BL41,BQ40:BQ41,BV40:BV41,CA40:CA41,CF40:CF41,CK40:CK41,CP40:CP41,CU40:CU41,CZ40:CZ41)</f>
        <v>4</v>
      </c>
      <c r="J40" s="1229">
        <f>SUM(T40:T41,Y40:Y41,AD40:AD41,AI40:AI41,AN40:AN41,AS40:AS41,AX40:AX41,BC40:BC41,BH40:BH41,BM40:BM41,BR40:BR41,BW40:BW41,CB40:CB41,CG40:CG41,CL40:CL41,CQ40:CQ41,CV40:CV41,DA40:DA41)</f>
        <v>1</v>
      </c>
      <c r="K40" s="1225">
        <f>IF(ISERROR(I40/I40+J40),"",I40/(I40+J40))</f>
        <v>0.8</v>
      </c>
      <c r="L40" s="1169">
        <f>SUM(M40:N41)</f>
        <v>5</v>
      </c>
      <c r="M40" s="1226">
        <f>SUM(I40:I41)</f>
        <v>4</v>
      </c>
      <c r="N40" s="1226">
        <f>SUM(J40:J41)</f>
        <v>1</v>
      </c>
      <c r="O40" s="889"/>
      <c r="P40" s="863">
        <v>1</v>
      </c>
      <c r="Q40" s="864">
        <v>1</v>
      </c>
      <c r="R40" s="864"/>
      <c r="S40" s="864">
        <v>1</v>
      </c>
      <c r="T40" s="864"/>
      <c r="U40" s="863"/>
      <c r="V40" s="864"/>
      <c r="W40" s="864"/>
      <c r="X40" s="864"/>
      <c r="Y40" s="864"/>
      <c r="Z40" s="863"/>
      <c r="AA40" s="864"/>
      <c r="AB40" s="864"/>
      <c r="AC40" s="864"/>
      <c r="AD40" s="864"/>
      <c r="AE40" s="863"/>
      <c r="AF40" s="864"/>
      <c r="AG40" s="864"/>
      <c r="AH40" s="864"/>
      <c r="AI40" s="865"/>
      <c r="AJ40" s="864">
        <v>1</v>
      </c>
      <c r="AK40" s="864">
        <v>1</v>
      </c>
      <c r="AL40" s="864"/>
      <c r="AM40" s="864"/>
      <c r="AN40" s="864">
        <v>1</v>
      </c>
      <c r="AO40" s="863">
        <v>1</v>
      </c>
      <c r="AP40" s="864"/>
      <c r="AQ40" s="864">
        <v>1</v>
      </c>
      <c r="AR40" s="864">
        <v>1</v>
      </c>
      <c r="AS40" s="864"/>
      <c r="AT40" s="863"/>
      <c r="AU40" s="864"/>
      <c r="AV40" s="864"/>
      <c r="AW40" s="864"/>
      <c r="AX40" s="864"/>
      <c r="AY40" s="863"/>
      <c r="AZ40" s="864"/>
      <c r="BA40" s="864"/>
      <c r="BB40" s="864"/>
      <c r="BC40" s="864"/>
      <c r="BD40" s="863"/>
      <c r="BE40" s="864"/>
      <c r="BF40" s="864"/>
      <c r="BG40" s="864"/>
      <c r="BH40" s="865"/>
      <c r="BI40" s="864"/>
      <c r="BJ40" s="864"/>
      <c r="BK40" s="864"/>
      <c r="BL40" s="864"/>
      <c r="BM40" s="865"/>
      <c r="BN40" s="864"/>
      <c r="BO40" s="864"/>
      <c r="BP40" s="864"/>
      <c r="BQ40" s="864"/>
      <c r="BR40" s="864"/>
      <c r="BS40" s="863"/>
      <c r="BT40" s="864"/>
      <c r="BU40" s="864"/>
      <c r="BV40" s="864"/>
      <c r="BW40" s="864"/>
      <c r="BX40" s="863"/>
      <c r="BY40" s="864"/>
      <c r="BZ40" s="864"/>
      <c r="CA40" s="864"/>
      <c r="CB40" s="865"/>
      <c r="CC40" s="890"/>
      <c r="CD40" s="864"/>
      <c r="CE40" s="864"/>
      <c r="CF40" s="864"/>
      <c r="CG40" s="864"/>
      <c r="CH40" s="863"/>
      <c r="CI40" s="864"/>
      <c r="CJ40" s="864"/>
      <c r="CK40" s="864"/>
      <c r="CL40" s="864"/>
      <c r="CM40" s="875"/>
      <c r="CN40" s="876"/>
      <c r="CO40" s="876"/>
      <c r="CP40" s="876"/>
      <c r="CQ40" s="877"/>
      <c r="CR40" s="872"/>
      <c r="CS40" s="872"/>
      <c r="CT40" s="872"/>
      <c r="CU40" s="872"/>
      <c r="CV40" s="873"/>
      <c r="CW40" s="872"/>
      <c r="CX40" s="872"/>
      <c r="CY40" s="872"/>
      <c r="CZ40" s="872"/>
      <c r="DA40" s="873"/>
      <c r="DB40" s="874"/>
    </row>
    <row r="41" spans="1:106" s="330" customFormat="1" ht="24.75" customHeight="1" x14ac:dyDescent="0.2">
      <c r="A41" s="1195"/>
      <c r="B41" s="1209"/>
      <c r="C41" s="1187"/>
      <c r="D41" s="1174"/>
      <c r="E41" s="1178"/>
      <c r="F41" s="1228"/>
      <c r="G41" s="1228"/>
      <c r="H41" s="1228"/>
      <c r="I41" s="1228"/>
      <c r="J41" s="1228"/>
      <c r="K41" s="1217"/>
      <c r="L41" s="1170"/>
      <c r="M41" s="1226"/>
      <c r="N41" s="1226"/>
      <c r="O41" s="879"/>
      <c r="P41" s="863">
        <v>1</v>
      </c>
      <c r="Q41" s="864"/>
      <c r="R41" s="864">
        <v>1</v>
      </c>
      <c r="S41" s="864">
        <v>1</v>
      </c>
      <c r="T41" s="864"/>
      <c r="U41" s="863"/>
      <c r="V41" s="864"/>
      <c r="W41" s="864"/>
      <c r="X41" s="864"/>
      <c r="Y41" s="864"/>
      <c r="Z41" s="863"/>
      <c r="AA41" s="864"/>
      <c r="AB41" s="864"/>
      <c r="AC41" s="864"/>
      <c r="AD41" s="864"/>
      <c r="AE41" s="863"/>
      <c r="AF41" s="864"/>
      <c r="AG41" s="864"/>
      <c r="AH41" s="864"/>
      <c r="AI41" s="865"/>
      <c r="AJ41" s="864">
        <v>1</v>
      </c>
      <c r="AK41" s="864">
        <v>1</v>
      </c>
      <c r="AL41" s="864"/>
      <c r="AM41" s="864">
        <v>1</v>
      </c>
      <c r="AN41" s="864"/>
      <c r="AO41" s="863">
        <v>1</v>
      </c>
      <c r="AP41" s="864">
        <v>1</v>
      </c>
      <c r="AQ41" s="864"/>
      <c r="AR41" s="864"/>
      <c r="AS41" s="864"/>
      <c r="AT41" s="863"/>
      <c r="AU41" s="864"/>
      <c r="AV41" s="864"/>
      <c r="AW41" s="864"/>
      <c r="AX41" s="864"/>
      <c r="AY41" s="863"/>
      <c r="AZ41" s="864"/>
      <c r="BA41" s="864"/>
      <c r="BB41" s="864"/>
      <c r="BC41" s="864"/>
      <c r="BD41" s="863"/>
      <c r="BE41" s="864"/>
      <c r="BF41" s="864"/>
      <c r="BG41" s="864"/>
      <c r="BH41" s="865"/>
      <c r="BI41" s="864"/>
      <c r="BJ41" s="864"/>
      <c r="BK41" s="864"/>
      <c r="BL41" s="864"/>
      <c r="BM41" s="865"/>
      <c r="BN41" s="864"/>
      <c r="BO41" s="864"/>
      <c r="BP41" s="864"/>
      <c r="BQ41" s="864"/>
      <c r="BR41" s="864"/>
      <c r="BS41" s="863"/>
      <c r="BT41" s="864"/>
      <c r="BU41" s="864"/>
      <c r="BV41" s="864"/>
      <c r="BW41" s="864"/>
      <c r="BX41" s="863"/>
      <c r="BY41" s="864"/>
      <c r="BZ41" s="864"/>
      <c r="CA41" s="864"/>
      <c r="CB41" s="865"/>
      <c r="CC41" s="863"/>
      <c r="CD41" s="864"/>
      <c r="CE41" s="864"/>
      <c r="CF41" s="864"/>
      <c r="CG41" s="864"/>
      <c r="CH41" s="863"/>
      <c r="CI41" s="864"/>
      <c r="CJ41" s="864"/>
      <c r="CK41" s="864"/>
      <c r="CL41" s="864"/>
      <c r="CM41" s="883"/>
      <c r="CN41" s="884"/>
      <c r="CO41" s="884"/>
      <c r="CP41" s="884"/>
      <c r="CQ41" s="885"/>
      <c r="CR41" s="886"/>
      <c r="CS41" s="886"/>
      <c r="CT41" s="886"/>
      <c r="CU41" s="886"/>
      <c r="CV41" s="887"/>
      <c r="CW41" s="886"/>
      <c r="CX41" s="886"/>
      <c r="CY41" s="886"/>
      <c r="CZ41" s="886"/>
      <c r="DA41" s="887"/>
      <c r="DB41" s="874"/>
    </row>
    <row r="42" spans="1:106" ht="24.75" customHeight="1" x14ac:dyDescent="0.2">
      <c r="A42" s="1195">
        <v>18</v>
      </c>
      <c r="B42" s="1208" t="s">
        <v>192</v>
      </c>
      <c r="C42" s="1207" t="s">
        <v>193</v>
      </c>
      <c r="D42" s="1173">
        <f>DATEDIF(E42,$DD$2,"y")</f>
        <v>71</v>
      </c>
      <c r="E42" s="1177">
        <v>16728</v>
      </c>
      <c r="F42" s="1226">
        <f>SUM(P42:P43,U42:U43,Z42:Z43,AE42:AE43,AJ42:AJ43,AO42:AO43,AT42:AT43,AY42:AY43,BD42:BD43,BI42:BI43,BN42:BN43,BS42:BS43,BX42:BX43,CC42:CC43,CH42:CH43,CM42:CM43,CR42:CR43,CW42:CW43)</f>
        <v>9</v>
      </c>
      <c r="G42" s="1226">
        <f>SUM(Q42:Q43,V42:V43,AA42:AA43,AF42:AF43,AK42:AK43,AP42:AP43,AU42:AU43,AZ42:AZ43,BE42:BE43,BJ42:BJ43,BO42:BO43,BT42:BT43,BY42:BY43,CD42:CD43,CI42:CI43,CN42:CN43,CS42:CS43,CX42:CX43)</f>
        <v>6</v>
      </c>
      <c r="H42" s="1226">
        <f>SUM(R42:R43,W42:W43,AB42:AB43,AG42:AG43,AL42:AL43,AQ42:AQ43,AV42:AV43,BA42:BA43,BF42:BF43,BK42:BK43,BP42:BP43,BU42:BU43,BZ42:BZ43,CE42:CE43,CJ42:CJ43,CO42:CO43,CT42:CT43,CY42:CY43)</f>
        <v>0</v>
      </c>
      <c r="I42" s="1226">
        <f>SUM(S42:S43,X42:X43,AC42:AC43,AH42:AH43,AM42:AM43,AR42:AR43,AW42:AW43,BB42:BB43,BG42:BG43,BL42:BL43,BQ42:BQ43,BV42:BV43,CA42:CA43,CF42:CF43,CK42:CK43,CP42:CP43,CU42:CU43,CZ42:CZ43)</f>
        <v>2</v>
      </c>
      <c r="J42" s="1226">
        <f>SUM(T42:T43,Y42:Y43,AD42:AD43,AI42:AI43,AN42:AN43,AS42:AS43,AX42:AX43,BC42:BC43,BH42:BH43,BM42:BM43,BR42:BR43,BW42:BW43,CB42:CB43,CG42:CG43,CL42:CL43,CQ42:CQ43,CV42:CV43,DA42:DA43)</f>
        <v>4</v>
      </c>
      <c r="K42" s="1213">
        <f>IF(ISERROR(I42/I42+J42),"",I42/(I42+J42))</f>
        <v>0.33333333333333331</v>
      </c>
      <c r="L42" s="1190">
        <f>SUM(M42:N49)</f>
        <v>10</v>
      </c>
      <c r="M42" s="1229">
        <f>SUM(I42:I49)</f>
        <v>3</v>
      </c>
      <c r="N42" s="1229">
        <f>SUM(J42:J49)</f>
        <v>7</v>
      </c>
      <c r="O42" s="862"/>
      <c r="P42" s="890">
        <v>1</v>
      </c>
      <c r="Q42" s="891"/>
      <c r="R42" s="891"/>
      <c r="S42" s="891"/>
      <c r="T42" s="891"/>
      <c r="U42" s="890">
        <v>1</v>
      </c>
      <c r="V42" s="891">
        <v>1</v>
      </c>
      <c r="W42" s="891"/>
      <c r="X42" s="891">
        <v>1</v>
      </c>
      <c r="Y42" s="891"/>
      <c r="Z42" s="890"/>
      <c r="AA42" s="891"/>
      <c r="AB42" s="891"/>
      <c r="AC42" s="891"/>
      <c r="AD42" s="891"/>
      <c r="AE42" s="890"/>
      <c r="AF42" s="891"/>
      <c r="AG42" s="891"/>
      <c r="AH42" s="891"/>
      <c r="AI42" s="892"/>
      <c r="AJ42" s="891">
        <v>1</v>
      </c>
      <c r="AK42" s="891">
        <v>1</v>
      </c>
      <c r="AL42" s="891"/>
      <c r="AM42" s="891"/>
      <c r="AN42" s="891">
        <v>1</v>
      </c>
      <c r="AO42" s="890">
        <v>1</v>
      </c>
      <c r="AP42" s="891">
        <v>1</v>
      </c>
      <c r="AQ42" s="891"/>
      <c r="AR42" s="891"/>
      <c r="AS42" s="891">
        <v>1</v>
      </c>
      <c r="AT42" s="890"/>
      <c r="AU42" s="891"/>
      <c r="AV42" s="891"/>
      <c r="AW42" s="891"/>
      <c r="AX42" s="891"/>
      <c r="AY42" s="890"/>
      <c r="AZ42" s="891"/>
      <c r="BA42" s="891"/>
      <c r="BB42" s="891"/>
      <c r="BC42" s="891"/>
      <c r="BD42" s="890">
        <v>1</v>
      </c>
      <c r="BE42" s="891">
        <v>1</v>
      </c>
      <c r="BF42" s="891"/>
      <c r="BG42" s="891"/>
      <c r="BH42" s="892">
        <v>1</v>
      </c>
      <c r="BI42" s="891"/>
      <c r="BJ42" s="891"/>
      <c r="BK42" s="891"/>
      <c r="BL42" s="891"/>
      <c r="BM42" s="892"/>
      <c r="BN42" s="891">
        <v>1</v>
      </c>
      <c r="BO42" s="891"/>
      <c r="BP42" s="891"/>
      <c r="BQ42" s="891"/>
      <c r="BR42" s="891">
        <v>1</v>
      </c>
      <c r="BS42" s="890"/>
      <c r="BT42" s="891"/>
      <c r="BU42" s="891"/>
      <c r="BV42" s="891"/>
      <c r="BW42" s="891"/>
      <c r="BX42" s="890"/>
      <c r="BY42" s="891"/>
      <c r="BZ42" s="891"/>
      <c r="CA42" s="891"/>
      <c r="CB42" s="892"/>
      <c r="CC42" s="890"/>
      <c r="CD42" s="891"/>
      <c r="CE42" s="891"/>
      <c r="CF42" s="891"/>
      <c r="CG42" s="891"/>
      <c r="CH42" s="890"/>
      <c r="CI42" s="891"/>
      <c r="CJ42" s="891"/>
      <c r="CK42" s="891"/>
      <c r="CL42" s="891"/>
      <c r="CM42" s="875"/>
      <c r="CN42" s="876"/>
      <c r="CO42" s="876"/>
      <c r="CP42" s="876"/>
      <c r="CQ42" s="877"/>
      <c r="CR42" s="872"/>
      <c r="CS42" s="872"/>
      <c r="CT42" s="872"/>
      <c r="CU42" s="872"/>
      <c r="CV42" s="873"/>
      <c r="CW42" s="872"/>
      <c r="CX42" s="872"/>
      <c r="CY42" s="872"/>
      <c r="CZ42" s="872"/>
      <c r="DA42" s="873"/>
      <c r="DB42" s="874"/>
    </row>
    <row r="43" spans="1:106" ht="24.75" customHeight="1" x14ac:dyDescent="0.2">
      <c r="A43" s="1195"/>
      <c r="B43" s="1232"/>
      <c r="C43" s="1187"/>
      <c r="D43" s="1173"/>
      <c r="E43" s="1176"/>
      <c r="F43" s="1226"/>
      <c r="G43" s="1226"/>
      <c r="H43" s="1226"/>
      <c r="I43" s="1226"/>
      <c r="J43" s="1226"/>
      <c r="K43" s="1213"/>
      <c r="L43" s="1169"/>
      <c r="M43" s="1292"/>
      <c r="N43" s="1292"/>
      <c r="O43" s="862"/>
      <c r="P43" s="863"/>
      <c r="Q43" s="864"/>
      <c r="R43" s="864"/>
      <c r="S43" s="864"/>
      <c r="T43" s="864"/>
      <c r="U43" s="863"/>
      <c r="V43" s="864"/>
      <c r="W43" s="864"/>
      <c r="X43" s="864"/>
      <c r="Y43" s="864"/>
      <c r="Z43" s="863"/>
      <c r="AA43" s="864"/>
      <c r="AB43" s="864"/>
      <c r="AC43" s="864"/>
      <c r="AD43" s="864"/>
      <c r="AE43" s="863"/>
      <c r="AF43" s="864"/>
      <c r="AG43" s="864"/>
      <c r="AH43" s="864"/>
      <c r="AI43" s="865"/>
      <c r="AJ43" s="864"/>
      <c r="AK43" s="864"/>
      <c r="AL43" s="864"/>
      <c r="AM43" s="864"/>
      <c r="AN43" s="864"/>
      <c r="AO43" s="863">
        <v>1</v>
      </c>
      <c r="AP43" s="864">
        <v>1</v>
      </c>
      <c r="AQ43" s="864"/>
      <c r="AR43" s="864"/>
      <c r="AS43" s="864"/>
      <c r="AT43" s="863"/>
      <c r="AU43" s="864"/>
      <c r="AV43" s="864"/>
      <c r="AW43" s="864"/>
      <c r="AX43" s="864"/>
      <c r="AY43" s="863"/>
      <c r="AZ43" s="864"/>
      <c r="BA43" s="864"/>
      <c r="BB43" s="864"/>
      <c r="BC43" s="864"/>
      <c r="BD43" s="863">
        <v>1</v>
      </c>
      <c r="BE43" s="864">
        <v>1</v>
      </c>
      <c r="BF43" s="864"/>
      <c r="BG43" s="864">
        <v>1</v>
      </c>
      <c r="BH43" s="865"/>
      <c r="BI43" s="864"/>
      <c r="BJ43" s="864"/>
      <c r="BK43" s="864"/>
      <c r="BL43" s="864"/>
      <c r="BM43" s="865"/>
      <c r="BN43" s="864">
        <v>1</v>
      </c>
      <c r="BO43" s="864"/>
      <c r="BP43" s="864"/>
      <c r="BQ43" s="864"/>
      <c r="BR43" s="864"/>
      <c r="BS43" s="863"/>
      <c r="BT43" s="864"/>
      <c r="BU43" s="864"/>
      <c r="BV43" s="864"/>
      <c r="BW43" s="864"/>
      <c r="BX43" s="863"/>
      <c r="BY43" s="864"/>
      <c r="BZ43" s="864"/>
      <c r="CA43" s="864"/>
      <c r="CB43" s="865"/>
      <c r="CC43" s="863"/>
      <c r="CD43" s="864"/>
      <c r="CE43" s="864"/>
      <c r="CF43" s="864"/>
      <c r="CG43" s="864"/>
      <c r="CH43" s="863"/>
      <c r="CI43" s="864"/>
      <c r="CJ43" s="864"/>
      <c r="CK43" s="864"/>
      <c r="CL43" s="864"/>
      <c r="CM43" s="875"/>
      <c r="CN43" s="876"/>
      <c r="CO43" s="876"/>
      <c r="CP43" s="876"/>
      <c r="CQ43" s="877"/>
      <c r="CR43" s="872"/>
      <c r="CS43" s="872"/>
      <c r="CT43" s="872"/>
      <c r="CU43" s="872"/>
      <c r="CV43" s="873"/>
      <c r="CW43" s="872"/>
      <c r="CX43" s="872"/>
      <c r="CY43" s="872"/>
      <c r="CZ43" s="872"/>
      <c r="DA43" s="873"/>
      <c r="DB43" s="874"/>
    </row>
    <row r="44" spans="1:106" s="330" customFormat="1" ht="24.75" customHeight="1" x14ac:dyDescent="0.2">
      <c r="A44" s="1195">
        <v>19</v>
      </c>
      <c r="B44" s="1196" t="s">
        <v>194</v>
      </c>
      <c r="C44" s="1187" t="s">
        <v>193</v>
      </c>
      <c r="D44" s="1173">
        <f>DATEDIF(E44,$DD$2,"y")</f>
        <v>63</v>
      </c>
      <c r="E44" s="1177">
        <v>19480</v>
      </c>
      <c r="F44" s="1226">
        <f>SUM(P44:P45,U44:U45,Z44:Z45,AE44:AE45,AJ44:AJ45,AO44:AO45,AT44:AT45,AY44:AY45,BD44:BD45,BI44:BI45,BN44:BN45,BS44:BS45,BX44:BX45,CC44:CC45,CH44:CH45,CM44:CM45,CR44:CR45,CW44:CW45)</f>
        <v>4</v>
      </c>
      <c r="G44" s="1226">
        <f>SUM(Q44:Q45,V44:V45,AA44:AA45,AF44:AF45,AK44:AK45,AP44:AP45,AU44:AU45,AZ44:AZ45,BE44:BE45,BJ44:BJ45,BO44:BO45,BT44:BT45,BY44:BY45,CD44:CD45,CI44:CI45,CN44:CN45,CS44:CS45,CX44:CX45)</f>
        <v>4</v>
      </c>
      <c r="H44" s="1226">
        <f>SUM(R44:R45,W44:W45,AB44:AB45,AG44:AG45,AL44:AL45,AQ44:AQ45,AV44:AV45,BA44:BA45,BF44:BF45,BK44:BK45,BP44:BP45,BU44:BU45,BZ44:BZ45,CE44:CE45,CJ44:CJ45,CO44:CO45,CT44:CT45,CY44:CY45)</f>
        <v>0</v>
      </c>
      <c r="I44" s="1226">
        <f>SUM(S44:S45,X44:X45,AC44:AC45,AH44:AH45,AM44:AM45,AR44:AR45,AW44:AW45,BB44:BB45,BG44:BG45,BL44:BL45,BQ44:BQ45,BV44:BV45,CA44:CA45,CF44:CF45,CK44:CK45,CP44:CP45,CU44:CU45,CZ44:CZ45)</f>
        <v>1</v>
      </c>
      <c r="J44" s="1226">
        <f>SUM(T44:T45,Y44:Y45,AD44:AD45,AI44:AI45,AN44:AN45,AS44:AS45,AX44:AX45,BC44:BC45,BH44:BH45,BM44:BM45,BR44:BR45,BW44:BW45,CB44:CB45,CG44:CG45,CL44:CL45,CQ44:CQ45,CV44:CV45,DA44:DA45)</f>
        <v>2</v>
      </c>
      <c r="K44" s="1213">
        <f>IF(ISERROR(I44/I44+J44),"",I44/(I44+J44))</f>
        <v>0.33333333333333331</v>
      </c>
      <c r="L44" s="1169"/>
      <c r="M44" s="1292"/>
      <c r="N44" s="1292"/>
      <c r="O44" s="862"/>
      <c r="P44" s="863">
        <v>1</v>
      </c>
      <c r="Q44" s="864">
        <v>1</v>
      </c>
      <c r="R44" s="864"/>
      <c r="S44" s="864"/>
      <c r="T44" s="864"/>
      <c r="U44" s="863">
        <v>1</v>
      </c>
      <c r="V44" s="864">
        <v>1</v>
      </c>
      <c r="W44" s="864"/>
      <c r="X44" s="864"/>
      <c r="Y44" s="864">
        <v>1</v>
      </c>
      <c r="Z44" s="863"/>
      <c r="AA44" s="864"/>
      <c r="AB44" s="864"/>
      <c r="AC44" s="864"/>
      <c r="AD44" s="864"/>
      <c r="AE44" s="863"/>
      <c r="AF44" s="864"/>
      <c r="AG44" s="864"/>
      <c r="AH44" s="864"/>
      <c r="AI44" s="865"/>
      <c r="AJ44" s="864">
        <v>1</v>
      </c>
      <c r="AK44" s="864">
        <v>1</v>
      </c>
      <c r="AL44" s="864"/>
      <c r="AM44" s="864">
        <v>1</v>
      </c>
      <c r="AN44" s="864"/>
      <c r="AO44" s="863"/>
      <c r="AP44" s="864"/>
      <c r="AQ44" s="864"/>
      <c r="AR44" s="864"/>
      <c r="AS44" s="864"/>
      <c r="AT44" s="863"/>
      <c r="AU44" s="864"/>
      <c r="AV44" s="864"/>
      <c r="AW44" s="864"/>
      <c r="AX44" s="864"/>
      <c r="AY44" s="863"/>
      <c r="AZ44" s="864"/>
      <c r="BA44" s="864"/>
      <c r="BB44" s="864"/>
      <c r="BC44" s="864"/>
      <c r="BD44" s="863"/>
      <c r="BE44" s="864"/>
      <c r="BF44" s="864"/>
      <c r="BG44" s="864"/>
      <c r="BH44" s="865"/>
      <c r="BI44" s="864"/>
      <c r="BJ44" s="864"/>
      <c r="BK44" s="864"/>
      <c r="BL44" s="864"/>
      <c r="BM44" s="865"/>
      <c r="BN44" s="864">
        <v>1</v>
      </c>
      <c r="BO44" s="864">
        <v>1</v>
      </c>
      <c r="BP44" s="864"/>
      <c r="BQ44" s="864"/>
      <c r="BR44" s="864">
        <v>1</v>
      </c>
      <c r="BS44" s="863"/>
      <c r="BT44" s="864"/>
      <c r="BU44" s="864"/>
      <c r="BV44" s="864"/>
      <c r="BW44" s="864"/>
      <c r="BX44" s="863"/>
      <c r="BY44" s="864"/>
      <c r="BZ44" s="864"/>
      <c r="CA44" s="864"/>
      <c r="CB44" s="865"/>
      <c r="CC44" s="863"/>
      <c r="CD44" s="864"/>
      <c r="CE44" s="864"/>
      <c r="CF44" s="864"/>
      <c r="CG44" s="864"/>
      <c r="CH44" s="863"/>
      <c r="CI44" s="864"/>
      <c r="CJ44" s="864"/>
      <c r="CK44" s="864"/>
      <c r="CL44" s="864"/>
      <c r="CM44" s="875"/>
      <c r="CN44" s="876"/>
      <c r="CO44" s="876"/>
      <c r="CP44" s="876"/>
      <c r="CQ44" s="877"/>
      <c r="CR44" s="872"/>
      <c r="CS44" s="872"/>
      <c r="CT44" s="872"/>
      <c r="CU44" s="872"/>
      <c r="CV44" s="873"/>
      <c r="CW44" s="872"/>
      <c r="CX44" s="872"/>
      <c r="CY44" s="872"/>
      <c r="CZ44" s="872"/>
      <c r="DA44" s="873"/>
      <c r="DB44" s="874"/>
    </row>
    <row r="45" spans="1:106" s="330" customFormat="1" ht="24.75" customHeight="1" x14ac:dyDescent="0.2">
      <c r="A45" s="1195"/>
      <c r="B45" s="1196"/>
      <c r="C45" s="1187"/>
      <c r="D45" s="1173"/>
      <c r="E45" s="1176"/>
      <c r="F45" s="1226"/>
      <c r="G45" s="1226"/>
      <c r="H45" s="1226"/>
      <c r="I45" s="1226"/>
      <c r="J45" s="1226"/>
      <c r="K45" s="1213"/>
      <c r="L45" s="1169"/>
      <c r="M45" s="1292"/>
      <c r="N45" s="1292"/>
      <c r="O45" s="862"/>
      <c r="P45" s="863"/>
      <c r="Q45" s="864"/>
      <c r="R45" s="864"/>
      <c r="S45" s="864"/>
      <c r="T45" s="864"/>
      <c r="U45" s="863"/>
      <c r="V45" s="864"/>
      <c r="W45" s="864"/>
      <c r="X45" s="864"/>
      <c r="Y45" s="864"/>
      <c r="Z45" s="863"/>
      <c r="AA45" s="864"/>
      <c r="AB45" s="864"/>
      <c r="AC45" s="864"/>
      <c r="AD45" s="864"/>
      <c r="AE45" s="863"/>
      <c r="AF45" s="864"/>
      <c r="AG45" s="864"/>
      <c r="AH45" s="864"/>
      <c r="AI45" s="865"/>
      <c r="AJ45" s="864"/>
      <c r="AK45" s="864"/>
      <c r="AL45" s="864"/>
      <c r="AM45" s="864"/>
      <c r="AN45" s="864"/>
      <c r="AO45" s="863"/>
      <c r="AP45" s="864"/>
      <c r="AQ45" s="864"/>
      <c r="AR45" s="864"/>
      <c r="AS45" s="864"/>
      <c r="AT45" s="863"/>
      <c r="AU45" s="864"/>
      <c r="AV45" s="864"/>
      <c r="AW45" s="864"/>
      <c r="AX45" s="864"/>
      <c r="AY45" s="863"/>
      <c r="AZ45" s="864"/>
      <c r="BA45" s="864"/>
      <c r="BB45" s="864"/>
      <c r="BC45" s="864"/>
      <c r="BD45" s="863"/>
      <c r="BE45" s="864"/>
      <c r="BF45" s="864"/>
      <c r="BG45" s="864"/>
      <c r="BH45" s="865"/>
      <c r="BI45" s="864"/>
      <c r="BJ45" s="864"/>
      <c r="BK45" s="864"/>
      <c r="BL45" s="864"/>
      <c r="BM45" s="865"/>
      <c r="BN45" s="864"/>
      <c r="BO45" s="864"/>
      <c r="BP45" s="864"/>
      <c r="BQ45" s="864"/>
      <c r="BR45" s="864"/>
      <c r="BS45" s="863"/>
      <c r="BT45" s="864"/>
      <c r="BU45" s="864"/>
      <c r="BV45" s="864"/>
      <c r="BW45" s="864"/>
      <c r="BX45" s="863"/>
      <c r="BY45" s="864"/>
      <c r="BZ45" s="864"/>
      <c r="CA45" s="864"/>
      <c r="CB45" s="865"/>
      <c r="CC45" s="863"/>
      <c r="CD45" s="864"/>
      <c r="CE45" s="864"/>
      <c r="CF45" s="864"/>
      <c r="CG45" s="864"/>
      <c r="CH45" s="863"/>
      <c r="CI45" s="864"/>
      <c r="CJ45" s="864"/>
      <c r="CK45" s="864"/>
      <c r="CL45" s="864"/>
      <c r="CM45" s="875"/>
      <c r="CN45" s="876"/>
      <c r="CO45" s="876"/>
      <c r="CP45" s="876"/>
      <c r="CQ45" s="877"/>
      <c r="CR45" s="872"/>
      <c r="CS45" s="872"/>
      <c r="CT45" s="872"/>
      <c r="CU45" s="872"/>
      <c r="CV45" s="873"/>
      <c r="CW45" s="872"/>
      <c r="CX45" s="872"/>
      <c r="CY45" s="872"/>
      <c r="CZ45" s="872"/>
      <c r="DA45" s="873"/>
      <c r="DB45" s="874"/>
    </row>
    <row r="46" spans="1:106" ht="24.75" customHeight="1" x14ac:dyDescent="0.2">
      <c r="A46" s="1195">
        <v>20</v>
      </c>
      <c r="B46" s="1196" t="s">
        <v>195</v>
      </c>
      <c r="C46" s="1187" t="s">
        <v>193</v>
      </c>
      <c r="D46" s="1173">
        <f>DATEDIF(E46,$DD$2,"y")</f>
        <v>66</v>
      </c>
      <c r="E46" s="1177">
        <v>18380</v>
      </c>
      <c r="F46" s="1226">
        <f>SUM(P46:P47,U46:U47,Z46:Z47,AE46:AE47,AJ46:AJ47,AO46:AO47,AT46:AT47,AY46:AY47,BD46:BD47,BI46:BI47,BN46:BN47,BS46:BS47,BX46:BX47,CC46:CC47,CH46:CH47,CM46:CM47,CR46:CR47,CW46:CW47)</f>
        <v>0</v>
      </c>
      <c r="G46" s="1226">
        <f>SUM(Q46:Q47,V46:V47,AA46:AA47,AF46:AF47,AK46:AK47,AP46:AP47,AU46:AU47,AZ46:AZ47,BE46:BE47,BJ46:BJ47,BO46:BO47,BT46:BT47,BY46:BY47,CD46:CD47,CI46:CI47,CN46:CN47,CS46:CS47,CX46:CX47)</f>
        <v>0</v>
      </c>
      <c r="H46" s="1226">
        <f>SUM(R46:R47,W46:W47,AB46:AB47,AG46:AG47,AL46:AL47,AQ46:AQ47,AV46:AV47,BA46:BA47,BF46:BF47,BK46:BK47,BP46:BP47,BU46:BU47,BZ46:BZ47,CE46:CE47,CJ46:CJ47,CO46:CO47,CT46:CT47,CY46:CY47)</f>
        <v>0</v>
      </c>
      <c r="I46" s="1226">
        <f>SUM(S46:S47,X46:X47,AC46:AC47,AH46:AH47,AM46:AM47,AR46:AR47,AW46:AW47,BB46:BB47,BG46:BG47,BL46:BL47,BQ46:BQ47,BV46:BV47,CA46:CA47,CF46:CF47,CK46:CK47,CP46:CP47,CU46:CU47,CZ46:CZ47)</f>
        <v>0</v>
      </c>
      <c r="J46" s="1226">
        <f>SUM(T46:T47,Y46:Y47,AD46:AD47,AI46:AI47,AN46:AN47,AS46:AS47,AX46:AX47,BC46:BC47,BH46:BH47,BM46:BM47,BR46:BR47,BW46:BW47,CB46:CB47,CG46:CG47,CL46:CL47,CQ46:CQ47,CV46:CV47,DA46:DA47)</f>
        <v>0</v>
      </c>
      <c r="K46" s="1213" t="str">
        <f>IF(ISERROR(I46/I46+J46),"",I46/(I46+J46))</f>
        <v/>
      </c>
      <c r="L46" s="1169"/>
      <c r="M46" s="1292"/>
      <c r="N46" s="1292"/>
      <c r="O46" s="862"/>
      <c r="P46" s="863"/>
      <c r="Q46" s="864"/>
      <c r="R46" s="864"/>
      <c r="S46" s="864"/>
      <c r="T46" s="864"/>
      <c r="U46" s="863"/>
      <c r="V46" s="864"/>
      <c r="W46" s="864"/>
      <c r="X46" s="864"/>
      <c r="Y46" s="864"/>
      <c r="Z46" s="863"/>
      <c r="AA46" s="864"/>
      <c r="AB46" s="864"/>
      <c r="AC46" s="864"/>
      <c r="AD46" s="864"/>
      <c r="AE46" s="863"/>
      <c r="AF46" s="864"/>
      <c r="AG46" s="864"/>
      <c r="AH46" s="864"/>
      <c r="AI46" s="865"/>
      <c r="AJ46" s="864"/>
      <c r="AK46" s="864"/>
      <c r="AL46" s="864"/>
      <c r="AM46" s="864"/>
      <c r="AN46" s="864"/>
      <c r="AO46" s="863"/>
      <c r="AP46" s="864"/>
      <c r="AQ46" s="864"/>
      <c r="AR46" s="864"/>
      <c r="AS46" s="864"/>
      <c r="AT46" s="863"/>
      <c r="AU46" s="864"/>
      <c r="AV46" s="864"/>
      <c r="AW46" s="864"/>
      <c r="AX46" s="864"/>
      <c r="AY46" s="863"/>
      <c r="AZ46" s="864"/>
      <c r="BA46" s="864"/>
      <c r="BB46" s="864"/>
      <c r="BC46" s="864"/>
      <c r="BD46" s="863"/>
      <c r="BE46" s="864"/>
      <c r="BF46" s="864"/>
      <c r="BG46" s="864"/>
      <c r="BH46" s="865"/>
      <c r="BI46" s="864"/>
      <c r="BJ46" s="864"/>
      <c r="BK46" s="864"/>
      <c r="BL46" s="864"/>
      <c r="BM46" s="865"/>
      <c r="BN46" s="864"/>
      <c r="BO46" s="864"/>
      <c r="BP46" s="864"/>
      <c r="BQ46" s="864"/>
      <c r="BR46" s="864"/>
      <c r="BS46" s="863"/>
      <c r="BT46" s="864"/>
      <c r="BU46" s="864"/>
      <c r="BV46" s="864"/>
      <c r="BW46" s="864"/>
      <c r="BX46" s="863"/>
      <c r="BY46" s="864"/>
      <c r="BZ46" s="864"/>
      <c r="CA46" s="864"/>
      <c r="CB46" s="865"/>
      <c r="CC46" s="863"/>
      <c r="CD46" s="864"/>
      <c r="CE46" s="864"/>
      <c r="CF46" s="864"/>
      <c r="CG46" s="864"/>
      <c r="CH46" s="863"/>
      <c r="CI46" s="864"/>
      <c r="CJ46" s="864"/>
      <c r="CK46" s="864"/>
      <c r="CL46" s="864"/>
      <c r="CM46" s="875"/>
      <c r="CN46" s="876"/>
      <c r="CO46" s="876"/>
      <c r="CP46" s="876"/>
      <c r="CQ46" s="877"/>
      <c r="CR46" s="872"/>
      <c r="CS46" s="872"/>
      <c r="CT46" s="872"/>
      <c r="CU46" s="872"/>
      <c r="CV46" s="873"/>
      <c r="CW46" s="872"/>
      <c r="CX46" s="872"/>
      <c r="CY46" s="872"/>
      <c r="CZ46" s="872"/>
      <c r="DA46" s="873"/>
      <c r="DB46" s="874"/>
    </row>
    <row r="47" spans="1:106" ht="24.75" customHeight="1" x14ac:dyDescent="0.2">
      <c r="A47" s="1195"/>
      <c r="B47" s="1196"/>
      <c r="C47" s="1187"/>
      <c r="D47" s="1173"/>
      <c r="E47" s="1176"/>
      <c r="F47" s="1226"/>
      <c r="G47" s="1226"/>
      <c r="H47" s="1226"/>
      <c r="I47" s="1226"/>
      <c r="J47" s="1226"/>
      <c r="K47" s="1213"/>
      <c r="L47" s="1169"/>
      <c r="M47" s="1292"/>
      <c r="N47" s="1292"/>
      <c r="O47" s="862"/>
      <c r="P47" s="863"/>
      <c r="Q47" s="864"/>
      <c r="R47" s="864"/>
      <c r="S47" s="864"/>
      <c r="T47" s="864"/>
      <c r="U47" s="863"/>
      <c r="V47" s="864"/>
      <c r="W47" s="864"/>
      <c r="X47" s="864"/>
      <c r="Y47" s="864"/>
      <c r="Z47" s="863"/>
      <c r="AA47" s="864"/>
      <c r="AB47" s="864"/>
      <c r="AC47" s="864"/>
      <c r="AD47" s="864"/>
      <c r="AE47" s="863"/>
      <c r="AF47" s="864"/>
      <c r="AG47" s="864"/>
      <c r="AH47" s="864"/>
      <c r="AI47" s="865"/>
      <c r="AJ47" s="864"/>
      <c r="AK47" s="864"/>
      <c r="AL47" s="864"/>
      <c r="AM47" s="864"/>
      <c r="AN47" s="864"/>
      <c r="AO47" s="863"/>
      <c r="AP47" s="864"/>
      <c r="AQ47" s="864"/>
      <c r="AR47" s="864"/>
      <c r="AS47" s="864"/>
      <c r="AT47" s="863"/>
      <c r="AU47" s="864"/>
      <c r="AV47" s="864"/>
      <c r="AW47" s="864"/>
      <c r="AX47" s="864"/>
      <c r="AY47" s="863"/>
      <c r="AZ47" s="864"/>
      <c r="BA47" s="864"/>
      <c r="BB47" s="864"/>
      <c r="BC47" s="864"/>
      <c r="BD47" s="863"/>
      <c r="BE47" s="864"/>
      <c r="BF47" s="864"/>
      <c r="BG47" s="864"/>
      <c r="BH47" s="865"/>
      <c r="BI47" s="864"/>
      <c r="BJ47" s="864"/>
      <c r="BK47" s="864"/>
      <c r="BL47" s="864"/>
      <c r="BM47" s="865"/>
      <c r="BN47" s="864"/>
      <c r="BO47" s="864"/>
      <c r="BP47" s="864"/>
      <c r="BQ47" s="864"/>
      <c r="BR47" s="864"/>
      <c r="BS47" s="863"/>
      <c r="BT47" s="864"/>
      <c r="BU47" s="864"/>
      <c r="BV47" s="864"/>
      <c r="BW47" s="864"/>
      <c r="BX47" s="863"/>
      <c r="BY47" s="864"/>
      <c r="BZ47" s="864"/>
      <c r="CA47" s="864"/>
      <c r="CB47" s="865"/>
      <c r="CC47" s="863"/>
      <c r="CD47" s="864"/>
      <c r="CE47" s="864"/>
      <c r="CF47" s="864"/>
      <c r="CG47" s="864"/>
      <c r="CH47" s="863"/>
      <c r="CI47" s="864"/>
      <c r="CJ47" s="864"/>
      <c r="CK47" s="864"/>
      <c r="CL47" s="864"/>
      <c r="CM47" s="875"/>
      <c r="CN47" s="876"/>
      <c r="CO47" s="876"/>
      <c r="CP47" s="876"/>
      <c r="CQ47" s="877"/>
      <c r="CR47" s="872"/>
      <c r="CS47" s="872"/>
      <c r="CT47" s="872"/>
      <c r="CU47" s="872"/>
      <c r="CV47" s="873"/>
      <c r="CW47" s="872"/>
      <c r="CX47" s="872"/>
      <c r="CY47" s="872"/>
      <c r="CZ47" s="872"/>
      <c r="DA47" s="873"/>
      <c r="DB47" s="874"/>
    </row>
    <row r="48" spans="1:106" s="330" customFormat="1" ht="24.75" customHeight="1" x14ac:dyDescent="0.2">
      <c r="A48" s="1195">
        <v>21</v>
      </c>
      <c r="B48" s="1196" t="s">
        <v>196</v>
      </c>
      <c r="C48" s="1187" t="s">
        <v>193</v>
      </c>
      <c r="D48" s="1173">
        <f>DATEDIF(E48,$DD$2,"y")</f>
        <v>69</v>
      </c>
      <c r="E48" s="1177">
        <v>17476</v>
      </c>
      <c r="F48" s="1226">
        <f>SUM(P48:P49,U48:U49,Z48:Z49,AE48:AE49,AJ48:AJ49,AO48:AO49,AT48:AT49,AY48:AY49,BD48:BD49,BI48:BI49,BN48:BN49,BS48:BS49,BX48:BX49,CC48:CC49,CH48:CH49,CM48:CM49,CR48:CR49,CW48:CW49)</f>
        <v>1</v>
      </c>
      <c r="G48" s="1226">
        <f>SUM(Q48:Q49,V48:V49,AA48:AA49,AF48:AF49,AK48:AK49,AP48:AP49,AU48:AU49,AZ48:AZ49,BE48:BE49,BJ48:BJ49,BO48:BO49,BT48:BT49,BY48:BY49,CD48:CD49,CI48:CI49,CN48:CN49,CS48:CS49,CX48:CX49)</f>
        <v>0</v>
      </c>
      <c r="H48" s="1226">
        <f>SUM(R48:R49,W48:W49,AB48:AB49,AG48:AG49,AL48:AL49,AQ48:AQ49,AV48:AV49,BA48:BA49,BF48:BF49,BK48:BK49,BP48:BP49,BU48:BU49,BZ48:BZ49,CE48:CE49,CJ48:CJ49,CO48:CO49,CT48:CT49,CY48:CY49)</f>
        <v>0</v>
      </c>
      <c r="I48" s="1226">
        <f>SUM(S48:S49,X48:X49,AC48:AC49,AH48:AH49,AM48:AM49,AR48:AR49,AW48:AW49,BB48:BB49,BG48:BG49,BL48:BL49,BQ48:BQ49,BV48:BV49,CA48:CA49,CF48:CF49,CK48:CK49,CP48:CP49,CU48:CU49,CZ48:CZ49)</f>
        <v>0</v>
      </c>
      <c r="J48" s="1226">
        <f>SUM(T48:T49,Y48:Y49,AD48:AD49,AI48:AI49,AN48:AN49,AS48:AS49,AX48:AX49,BC48:BC49,BH48:BH49,BM48:BM49,BR48:BR49,BW48:BW49,CB48:CB49,CG48:CG49,CL48:CL49,CQ48:CQ49,CV48:CV49,DA48:DA49)</f>
        <v>1</v>
      </c>
      <c r="K48" s="1213" t="str">
        <f t="shared" ref="K48:K94" si="0">IF(ISERROR(I48/I48+J48),"",I48/(I48+J48))</f>
        <v/>
      </c>
      <c r="L48" s="1169"/>
      <c r="M48" s="1292"/>
      <c r="N48" s="1292"/>
      <c r="O48" s="862"/>
      <c r="P48" s="863">
        <v>1</v>
      </c>
      <c r="Q48" s="864"/>
      <c r="R48" s="864"/>
      <c r="S48" s="864"/>
      <c r="T48" s="864">
        <v>1</v>
      </c>
      <c r="U48" s="863"/>
      <c r="V48" s="864"/>
      <c r="W48" s="864"/>
      <c r="X48" s="864"/>
      <c r="Y48" s="864"/>
      <c r="Z48" s="863"/>
      <c r="AA48" s="864"/>
      <c r="AB48" s="864"/>
      <c r="AC48" s="864"/>
      <c r="AD48" s="864"/>
      <c r="AE48" s="863"/>
      <c r="AF48" s="864"/>
      <c r="AG48" s="864"/>
      <c r="AH48" s="864"/>
      <c r="AI48" s="865"/>
      <c r="AJ48" s="864"/>
      <c r="AK48" s="864"/>
      <c r="AL48" s="864"/>
      <c r="AM48" s="864"/>
      <c r="AN48" s="864"/>
      <c r="AO48" s="863"/>
      <c r="AP48" s="864"/>
      <c r="AQ48" s="864"/>
      <c r="AR48" s="864"/>
      <c r="AS48" s="864"/>
      <c r="AT48" s="863"/>
      <c r="AU48" s="864"/>
      <c r="AV48" s="864"/>
      <c r="AW48" s="864"/>
      <c r="AX48" s="864"/>
      <c r="AY48" s="863"/>
      <c r="AZ48" s="864"/>
      <c r="BA48" s="864"/>
      <c r="BB48" s="864"/>
      <c r="BC48" s="864"/>
      <c r="BD48" s="863"/>
      <c r="BE48" s="864"/>
      <c r="BF48" s="864"/>
      <c r="BG48" s="864"/>
      <c r="BH48" s="865"/>
      <c r="BI48" s="864"/>
      <c r="BJ48" s="864"/>
      <c r="BK48" s="864"/>
      <c r="BL48" s="864"/>
      <c r="BM48" s="865"/>
      <c r="BN48" s="864"/>
      <c r="BO48" s="864"/>
      <c r="BP48" s="864"/>
      <c r="BQ48" s="864"/>
      <c r="BR48" s="864"/>
      <c r="BS48" s="863"/>
      <c r="BT48" s="864"/>
      <c r="BU48" s="864"/>
      <c r="BV48" s="864"/>
      <c r="BW48" s="864"/>
      <c r="BX48" s="863"/>
      <c r="BY48" s="864"/>
      <c r="BZ48" s="864"/>
      <c r="CA48" s="864"/>
      <c r="CB48" s="865"/>
      <c r="CC48" s="863"/>
      <c r="CD48" s="864"/>
      <c r="CE48" s="864"/>
      <c r="CF48" s="864"/>
      <c r="CG48" s="864"/>
      <c r="CH48" s="863"/>
      <c r="CI48" s="864"/>
      <c r="CJ48" s="864"/>
      <c r="CK48" s="864"/>
      <c r="CL48" s="864"/>
      <c r="CM48" s="875"/>
      <c r="CN48" s="876"/>
      <c r="CO48" s="876"/>
      <c r="CP48" s="876"/>
      <c r="CQ48" s="877"/>
      <c r="CR48" s="872"/>
      <c r="CS48" s="872"/>
      <c r="CT48" s="872"/>
      <c r="CU48" s="872"/>
      <c r="CV48" s="873"/>
      <c r="CW48" s="872"/>
      <c r="CX48" s="872"/>
      <c r="CY48" s="872"/>
      <c r="CZ48" s="872"/>
      <c r="DA48" s="873"/>
      <c r="DB48" s="874"/>
    </row>
    <row r="49" spans="1:108" s="330" customFormat="1" ht="24.75" customHeight="1" x14ac:dyDescent="0.2">
      <c r="A49" s="1195"/>
      <c r="B49" s="1231"/>
      <c r="C49" s="1194"/>
      <c r="D49" s="1174"/>
      <c r="E49" s="1227"/>
      <c r="F49" s="1226"/>
      <c r="G49" s="1226"/>
      <c r="H49" s="1226"/>
      <c r="I49" s="1226"/>
      <c r="J49" s="1226"/>
      <c r="K49" s="1213"/>
      <c r="L49" s="1170"/>
      <c r="M49" s="1293"/>
      <c r="N49" s="1293"/>
      <c r="O49" s="879"/>
      <c r="P49" s="880"/>
      <c r="Q49" s="881"/>
      <c r="R49" s="881"/>
      <c r="S49" s="881"/>
      <c r="T49" s="881"/>
      <c r="U49" s="880"/>
      <c r="V49" s="881"/>
      <c r="W49" s="881"/>
      <c r="X49" s="881"/>
      <c r="Y49" s="881"/>
      <c r="Z49" s="880"/>
      <c r="AA49" s="881"/>
      <c r="AB49" s="881"/>
      <c r="AC49" s="881"/>
      <c r="AD49" s="881"/>
      <c r="AE49" s="880"/>
      <c r="AF49" s="881"/>
      <c r="AG49" s="881"/>
      <c r="AH49" s="881"/>
      <c r="AI49" s="882"/>
      <c r="AJ49" s="881"/>
      <c r="AK49" s="881"/>
      <c r="AL49" s="881"/>
      <c r="AM49" s="881"/>
      <c r="AN49" s="881"/>
      <c r="AO49" s="880"/>
      <c r="AP49" s="881"/>
      <c r="AQ49" s="881"/>
      <c r="AR49" s="881"/>
      <c r="AS49" s="881"/>
      <c r="AT49" s="880"/>
      <c r="AU49" s="881"/>
      <c r="AV49" s="881"/>
      <c r="AW49" s="881"/>
      <c r="AX49" s="881"/>
      <c r="AY49" s="880"/>
      <c r="AZ49" s="881"/>
      <c r="BA49" s="881"/>
      <c r="BB49" s="881"/>
      <c r="BC49" s="881"/>
      <c r="BD49" s="880"/>
      <c r="BE49" s="881"/>
      <c r="BF49" s="881"/>
      <c r="BG49" s="881"/>
      <c r="BH49" s="882"/>
      <c r="BI49" s="881"/>
      <c r="BJ49" s="881"/>
      <c r="BK49" s="881"/>
      <c r="BL49" s="881"/>
      <c r="BM49" s="882"/>
      <c r="BN49" s="881"/>
      <c r="BO49" s="881"/>
      <c r="BP49" s="881"/>
      <c r="BQ49" s="881"/>
      <c r="BR49" s="881"/>
      <c r="BS49" s="880"/>
      <c r="BT49" s="881"/>
      <c r="BU49" s="881"/>
      <c r="BV49" s="881"/>
      <c r="BW49" s="881"/>
      <c r="BX49" s="880"/>
      <c r="BY49" s="881"/>
      <c r="BZ49" s="881"/>
      <c r="CA49" s="881"/>
      <c r="CB49" s="882"/>
      <c r="CC49" s="880"/>
      <c r="CD49" s="881"/>
      <c r="CE49" s="881"/>
      <c r="CF49" s="881"/>
      <c r="CG49" s="881"/>
      <c r="CH49" s="880"/>
      <c r="CI49" s="881"/>
      <c r="CJ49" s="881"/>
      <c r="CK49" s="881"/>
      <c r="CL49" s="881"/>
      <c r="CM49" s="875"/>
      <c r="CN49" s="876"/>
      <c r="CO49" s="876"/>
      <c r="CP49" s="876"/>
      <c r="CQ49" s="877"/>
      <c r="CR49" s="872"/>
      <c r="CS49" s="872"/>
      <c r="CT49" s="872"/>
      <c r="CU49" s="872"/>
      <c r="CV49" s="873"/>
      <c r="CW49" s="896"/>
      <c r="CX49" s="872"/>
      <c r="CY49" s="872"/>
      <c r="CZ49" s="872"/>
      <c r="DA49" s="873"/>
      <c r="DB49" s="874"/>
    </row>
    <row r="50" spans="1:108" s="330" customFormat="1" ht="24.75" customHeight="1" x14ac:dyDescent="0.2">
      <c r="A50" s="1195">
        <v>22</v>
      </c>
      <c r="B50" s="1208" t="s">
        <v>197</v>
      </c>
      <c r="C50" s="1207" t="s">
        <v>198</v>
      </c>
      <c r="D50" s="1173">
        <f>DATEDIF(E50,$DD$2,"y")</f>
        <v>64</v>
      </c>
      <c r="E50" s="1175">
        <v>19122</v>
      </c>
      <c r="F50" s="1190">
        <f>SUM(P50:P51,U50:U51,Z50:Z51,AE50:AE51,AJ50:AJ51,AO50:AO51,AT50:AT51,AY50:AY51,BD50:BD51,BI50:BI51,BN50:BN51,BS50:BS51,BX50:BX51,CC50:CC51,CH50:CH51)</f>
        <v>6</v>
      </c>
      <c r="G50" s="1190">
        <f>SUM(Q50:Q51,V50:V51,AA50:AA51,AF50:AF51,AK50:AK51,AP50:AP51,AU50:AU51,AZ50:AZ51,BE50:BE51,BJ50:BJ51,BO50:BO51,BT50:BT51,BY50:BY51,CD50:CD51,CI50:CI51)</f>
        <v>6</v>
      </c>
      <c r="H50" s="1190">
        <f>SUM(R50:R51,W50:W51,AB50:AB51,AG50:AG51,AL50:AL51,AQ50:AQ51,AV50:AV51,BA50:BA51,BF50:BF51,BK50:BK51,BP50:BP51,BU50:BU51,BZ50:BZ51,CE50:CE51,CJ50:CJ51)</f>
        <v>0</v>
      </c>
      <c r="I50" s="1190">
        <f>SUM(S50:S51,X50:X51,AC50:AC51,AH50:AH51,AM50:AM51,AR50:AR51,AW50:AW51,BB50:BB51,BG50:BG51,BL50:BL51,BQ50:BQ51,BV50:BV51,CA50:CA51,CF50:CF51,CK50:CK51)</f>
        <v>0</v>
      </c>
      <c r="J50" s="1190">
        <f>SUM(T50:T51,Y50:Y51,AD50:AD51,AI50:AI51,AN50:AN51,AS50:AS51,AX50:AX51,BC50:BC51,BH50:BH51,BM50:BM51,BR50:BR51,BW50:BW51,CB50:CB51,CG50:CG51,CL50:CL51)</f>
        <v>5</v>
      </c>
      <c r="K50" s="1225" t="str">
        <f t="shared" si="0"/>
        <v/>
      </c>
      <c r="L50" s="1169">
        <f>SUM(M50:N55)</f>
        <v>7</v>
      </c>
      <c r="M50" s="1169">
        <f>SUM(I50:I55)</f>
        <v>0</v>
      </c>
      <c r="N50" s="1169">
        <f>SUM(J50:J55)</f>
        <v>7</v>
      </c>
      <c r="O50" s="893"/>
      <c r="P50" s="890">
        <v>1</v>
      </c>
      <c r="Q50" s="891">
        <v>1</v>
      </c>
      <c r="R50" s="891"/>
      <c r="S50" s="891"/>
      <c r="T50" s="892"/>
      <c r="U50" s="891"/>
      <c r="V50" s="891"/>
      <c r="W50" s="891"/>
      <c r="X50" s="891"/>
      <c r="Y50" s="891"/>
      <c r="Z50" s="890">
        <v>1</v>
      </c>
      <c r="AA50" s="891">
        <v>1</v>
      </c>
      <c r="AB50" s="891"/>
      <c r="AC50" s="891"/>
      <c r="AD50" s="892">
        <v>1</v>
      </c>
      <c r="AE50" s="891"/>
      <c r="AF50" s="891"/>
      <c r="AG50" s="891"/>
      <c r="AH50" s="891"/>
      <c r="AI50" s="892"/>
      <c r="AJ50" s="891"/>
      <c r="AK50" s="891"/>
      <c r="AL50" s="891"/>
      <c r="AM50" s="891"/>
      <c r="AN50" s="892"/>
      <c r="AO50" s="891">
        <v>1</v>
      </c>
      <c r="AP50" s="891">
        <v>1</v>
      </c>
      <c r="AQ50" s="891"/>
      <c r="AR50" s="891"/>
      <c r="AS50" s="891">
        <v>1</v>
      </c>
      <c r="AT50" s="890"/>
      <c r="AU50" s="891"/>
      <c r="AV50" s="891"/>
      <c r="AW50" s="891"/>
      <c r="AX50" s="891"/>
      <c r="AY50" s="890"/>
      <c r="AZ50" s="891"/>
      <c r="BA50" s="891"/>
      <c r="BB50" s="891"/>
      <c r="BC50" s="891"/>
      <c r="BD50" s="890"/>
      <c r="BE50" s="891"/>
      <c r="BF50" s="891"/>
      <c r="BG50" s="891"/>
      <c r="BH50" s="892"/>
      <c r="BI50" s="891"/>
      <c r="BJ50" s="891"/>
      <c r="BK50" s="891"/>
      <c r="BL50" s="891"/>
      <c r="BM50" s="892"/>
      <c r="BN50" s="891"/>
      <c r="BO50" s="891"/>
      <c r="BP50" s="891"/>
      <c r="BQ50" s="891"/>
      <c r="BR50" s="891"/>
      <c r="BS50" s="890"/>
      <c r="BT50" s="891"/>
      <c r="BU50" s="891"/>
      <c r="BV50" s="891"/>
      <c r="BW50" s="892"/>
      <c r="BX50" s="891"/>
      <c r="BY50" s="891"/>
      <c r="BZ50" s="891"/>
      <c r="CA50" s="891"/>
      <c r="CB50" s="892"/>
      <c r="CC50" s="890"/>
      <c r="CD50" s="891"/>
      <c r="CE50" s="891"/>
      <c r="CF50" s="891"/>
      <c r="CG50" s="891"/>
      <c r="CH50" s="890"/>
      <c r="CI50" s="891"/>
      <c r="CJ50" s="891"/>
      <c r="CK50" s="891"/>
      <c r="CL50" s="891"/>
      <c r="CM50" s="897"/>
      <c r="CN50" s="898"/>
      <c r="CO50" s="898"/>
      <c r="CP50" s="898"/>
      <c r="CQ50" s="899"/>
      <c r="CR50" s="900"/>
      <c r="CS50" s="900"/>
      <c r="CT50" s="900"/>
      <c r="CU50" s="900"/>
      <c r="CV50" s="901"/>
      <c r="CW50" s="872"/>
      <c r="CX50" s="900"/>
      <c r="CY50" s="900"/>
      <c r="CZ50" s="900"/>
      <c r="DA50" s="901"/>
      <c r="DB50" s="873"/>
      <c r="DC50" s="346"/>
      <c r="DD50" s="346"/>
    </row>
    <row r="51" spans="1:108" s="330" customFormat="1" ht="24.75" customHeight="1" x14ac:dyDescent="0.2">
      <c r="A51" s="1195"/>
      <c r="B51" s="1196"/>
      <c r="C51" s="1187"/>
      <c r="D51" s="1173"/>
      <c r="E51" s="1176"/>
      <c r="F51" s="1169"/>
      <c r="G51" s="1169"/>
      <c r="H51" s="1169"/>
      <c r="I51" s="1169"/>
      <c r="J51" s="1169"/>
      <c r="K51" s="1213"/>
      <c r="L51" s="1169"/>
      <c r="M51" s="1169"/>
      <c r="N51" s="1169"/>
      <c r="O51" s="893"/>
      <c r="P51" s="863">
        <v>1</v>
      </c>
      <c r="Q51" s="864">
        <v>1</v>
      </c>
      <c r="R51" s="864"/>
      <c r="S51" s="864"/>
      <c r="T51" s="865">
        <v>1</v>
      </c>
      <c r="U51" s="864"/>
      <c r="V51" s="864"/>
      <c r="W51" s="864"/>
      <c r="X51" s="864"/>
      <c r="Y51" s="864"/>
      <c r="Z51" s="863">
        <v>1</v>
      </c>
      <c r="AA51" s="864">
        <v>1</v>
      </c>
      <c r="AB51" s="864"/>
      <c r="AC51" s="864"/>
      <c r="AD51" s="865">
        <v>1</v>
      </c>
      <c r="AE51" s="864"/>
      <c r="AF51" s="864"/>
      <c r="AG51" s="864"/>
      <c r="AH51" s="864"/>
      <c r="AI51" s="865"/>
      <c r="AJ51" s="864"/>
      <c r="AK51" s="864"/>
      <c r="AL51" s="864"/>
      <c r="AM51" s="864"/>
      <c r="AN51" s="865"/>
      <c r="AO51" s="864">
        <v>1</v>
      </c>
      <c r="AP51" s="864">
        <v>1</v>
      </c>
      <c r="AQ51" s="864"/>
      <c r="AR51" s="864"/>
      <c r="AS51" s="864">
        <v>1</v>
      </c>
      <c r="AT51" s="863"/>
      <c r="AU51" s="864"/>
      <c r="AV51" s="864"/>
      <c r="AW51" s="864"/>
      <c r="AX51" s="864"/>
      <c r="AY51" s="863"/>
      <c r="AZ51" s="864"/>
      <c r="BA51" s="864"/>
      <c r="BB51" s="864"/>
      <c r="BC51" s="864"/>
      <c r="BD51" s="863"/>
      <c r="BE51" s="864"/>
      <c r="BF51" s="864"/>
      <c r="BG51" s="864"/>
      <c r="BH51" s="865"/>
      <c r="BI51" s="864"/>
      <c r="BJ51" s="864"/>
      <c r="BK51" s="864"/>
      <c r="BL51" s="864"/>
      <c r="BM51" s="865"/>
      <c r="BN51" s="864"/>
      <c r="BO51" s="864"/>
      <c r="BP51" s="864"/>
      <c r="BQ51" s="864"/>
      <c r="BR51" s="864"/>
      <c r="BS51" s="863"/>
      <c r="BT51" s="864"/>
      <c r="BU51" s="864"/>
      <c r="BV51" s="864"/>
      <c r="BW51" s="865"/>
      <c r="BX51" s="864"/>
      <c r="BY51" s="864"/>
      <c r="BZ51" s="864"/>
      <c r="CA51" s="864"/>
      <c r="CB51" s="865"/>
      <c r="CC51" s="863"/>
      <c r="CD51" s="864"/>
      <c r="CE51" s="864"/>
      <c r="CF51" s="864"/>
      <c r="CG51" s="864"/>
      <c r="CH51" s="863"/>
      <c r="CI51" s="864"/>
      <c r="CJ51" s="864"/>
      <c r="CK51" s="864"/>
      <c r="CL51" s="864"/>
      <c r="CM51" s="875"/>
      <c r="CN51" s="876"/>
      <c r="CO51" s="876"/>
      <c r="CP51" s="876"/>
      <c r="CQ51" s="877"/>
      <c r="CR51" s="872"/>
      <c r="CS51" s="872"/>
      <c r="CT51" s="872"/>
      <c r="CU51" s="872"/>
      <c r="CV51" s="873"/>
      <c r="CW51" s="872"/>
      <c r="CX51" s="872"/>
      <c r="CY51" s="872"/>
      <c r="CZ51" s="872"/>
      <c r="DA51" s="873"/>
      <c r="DB51" s="887"/>
      <c r="DC51" s="347"/>
      <c r="DD51" s="347"/>
    </row>
    <row r="52" spans="1:108" s="330" customFormat="1" ht="24.75" customHeight="1" x14ac:dyDescent="0.2">
      <c r="A52" s="861"/>
      <c r="B52" s="1196" t="s">
        <v>635</v>
      </c>
      <c r="C52" s="1187" t="s">
        <v>198</v>
      </c>
      <c r="D52" s="1173">
        <f>DATEDIF(E52,$DD$2,"y")</f>
        <v>70</v>
      </c>
      <c r="E52" s="1177">
        <v>17016</v>
      </c>
      <c r="F52" s="1169">
        <f>SUM(P52:P53,U52:U53,Z52:Z53,AE52:AE53,AJ52:AJ53,AO52:AO53,AT52:AT53,AY52:AY53,BD52:BD53,BI52:BI53,BN52:BN53,BS52:BS53,BX52:BX53,CC52:CC53,CH52:CH53)</f>
        <v>1</v>
      </c>
      <c r="G52" s="1169">
        <f>SUM(Q52:Q53,V52:V53,AA52:AA53,AF52:AF53,AK52:AK53,AP52:AP53,AU52:AU53,AZ52:AZ53,BE52:BE53,BJ52:BJ53,BO52:BO53,BT52:BT53,BY52:BY53,CD52:CD53,CI52:CI53)</f>
        <v>0</v>
      </c>
      <c r="H52" s="1169">
        <f>SUM(R52:R53,W52:W53,AB52:AB53,AG52:AG53,AL52:AL53,AQ52:AQ53,AV52:AV53,BA52:BA53,BF52:BF53,BK52:BK53,BP52:BP53,BU52:BU53,BZ52:BZ53,CE52:CE53,CJ52:CJ53)</f>
        <v>0</v>
      </c>
      <c r="I52" s="1169">
        <f>SUM(S52:S53,X52:X53,AC52:AC53,AH52:AH53,AM52:AM53,AR52:AR53,AW52:AW53,BB52:BB53,BG52:BG53,BL52:BL53,BQ52:BQ53,BV52:BV53,CA52:CA53,CF52:CF53,CK52:CK53)</f>
        <v>0</v>
      </c>
      <c r="J52" s="1169">
        <f>SUM(T52:T53,Y52:Y53,AD52:AD53,AI52:AI53,AN52:AN53,AS52:AS53,AX52:AX53,BC52:BC53,BH52:BH53,BM52:BM53,BR52:BR53,BW52:BW53,CB52:CB53,CG52:CG53,CL52:CL53)</f>
        <v>1</v>
      </c>
      <c r="K52" s="1213" t="str">
        <f t="shared" si="0"/>
        <v/>
      </c>
      <c r="L52" s="1169"/>
      <c r="M52" s="1169"/>
      <c r="N52" s="1169"/>
      <c r="O52" s="893"/>
      <c r="P52" s="863"/>
      <c r="Q52" s="864"/>
      <c r="R52" s="864"/>
      <c r="S52" s="864"/>
      <c r="T52" s="865"/>
      <c r="U52" s="864"/>
      <c r="V52" s="864"/>
      <c r="W52" s="864"/>
      <c r="X52" s="864"/>
      <c r="Y52" s="864"/>
      <c r="Z52" s="863"/>
      <c r="AA52" s="864"/>
      <c r="AB52" s="864"/>
      <c r="AC52" s="864"/>
      <c r="AD52" s="865"/>
      <c r="AE52" s="864"/>
      <c r="AF52" s="864"/>
      <c r="AG52" s="864"/>
      <c r="AH52" s="864"/>
      <c r="AI52" s="865"/>
      <c r="AJ52" s="864">
        <v>1</v>
      </c>
      <c r="AK52" s="864"/>
      <c r="AL52" s="864"/>
      <c r="AM52" s="864"/>
      <c r="AN52" s="865">
        <v>1</v>
      </c>
      <c r="AO52" s="864"/>
      <c r="AP52" s="864"/>
      <c r="AQ52" s="864"/>
      <c r="AR52" s="864"/>
      <c r="AS52" s="864"/>
      <c r="AT52" s="863"/>
      <c r="AU52" s="864"/>
      <c r="AV52" s="864"/>
      <c r="AW52" s="864"/>
      <c r="AX52" s="864"/>
      <c r="AY52" s="863"/>
      <c r="AZ52" s="864"/>
      <c r="BA52" s="864"/>
      <c r="BB52" s="864"/>
      <c r="BC52" s="864"/>
      <c r="BD52" s="863"/>
      <c r="BE52" s="864"/>
      <c r="BF52" s="864"/>
      <c r="BG52" s="864"/>
      <c r="BH52" s="865"/>
      <c r="BI52" s="864"/>
      <c r="BJ52" s="864"/>
      <c r="BK52" s="864"/>
      <c r="BL52" s="864"/>
      <c r="BM52" s="865"/>
      <c r="BN52" s="864"/>
      <c r="BO52" s="864"/>
      <c r="BP52" s="864"/>
      <c r="BQ52" s="864"/>
      <c r="BR52" s="864"/>
      <c r="BS52" s="863"/>
      <c r="BT52" s="864"/>
      <c r="BU52" s="864"/>
      <c r="BV52" s="864"/>
      <c r="BW52" s="865"/>
      <c r="BX52" s="864"/>
      <c r="BY52" s="864"/>
      <c r="BZ52" s="864"/>
      <c r="CA52" s="864"/>
      <c r="CB52" s="865"/>
      <c r="CC52" s="863"/>
      <c r="CD52" s="864"/>
      <c r="CE52" s="864"/>
      <c r="CF52" s="864"/>
      <c r="CG52" s="864"/>
      <c r="CH52" s="863"/>
      <c r="CI52" s="864"/>
      <c r="CJ52" s="864"/>
      <c r="CK52" s="864"/>
      <c r="CL52" s="864"/>
      <c r="CM52" s="875"/>
      <c r="CN52" s="876"/>
      <c r="CO52" s="876"/>
      <c r="CP52" s="876"/>
      <c r="CQ52" s="877"/>
      <c r="CR52" s="872"/>
      <c r="CS52" s="872"/>
      <c r="CT52" s="872"/>
      <c r="CU52" s="872"/>
      <c r="CV52" s="873"/>
      <c r="CW52" s="872"/>
      <c r="CX52" s="872"/>
      <c r="CY52" s="872"/>
      <c r="CZ52" s="872"/>
      <c r="DA52" s="873"/>
      <c r="DB52" s="873"/>
      <c r="DC52" s="346"/>
      <c r="DD52" s="346"/>
    </row>
    <row r="53" spans="1:108" s="330" customFormat="1" ht="24.75" customHeight="1" x14ac:dyDescent="0.2">
      <c r="A53" s="861"/>
      <c r="B53" s="1196"/>
      <c r="C53" s="1187"/>
      <c r="D53" s="1173"/>
      <c r="E53" s="1176"/>
      <c r="F53" s="1169"/>
      <c r="G53" s="1169"/>
      <c r="H53" s="1169"/>
      <c r="I53" s="1169"/>
      <c r="J53" s="1169"/>
      <c r="K53" s="1213"/>
      <c r="L53" s="1169"/>
      <c r="M53" s="1169"/>
      <c r="N53" s="1169"/>
      <c r="O53" s="893"/>
      <c r="P53" s="863"/>
      <c r="Q53" s="864"/>
      <c r="R53" s="864"/>
      <c r="S53" s="864"/>
      <c r="T53" s="865"/>
      <c r="U53" s="864"/>
      <c r="V53" s="864"/>
      <c r="W53" s="864"/>
      <c r="X53" s="864"/>
      <c r="Y53" s="864"/>
      <c r="Z53" s="863"/>
      <c r="AA53" s="864"/>
      <c r="AB53" s="864"/>
      <c r="AC53" s="864"/>
      <c r="AD53" s="865"/>
      <c r="AE53" s="864"/>
      <c r="AF53" s="864"/>
      <c r="AG53" s="864"/>
      <c r="AH53" s="864"/>
      <c r="AI53" s="865"/>
      <c r="AJ53" s="864"/>
      <c r="AK53" s="864"/>
      <c r="AL53" s="864"/>
      <c r="AM53" s="864"/>
      <c r="AN53" s="865"/>
      <c r="AO53" s="864"/>
      <c r="AP53" s="864"/>
      <c r="AQ53" s="864"/>
      <c r="AR53" s="864"/>
      <c r="AS53" s="864"/>
      <c r="AT53" s="863"/>
      <c r="AU53" s="864"/>
      <c r="AV53" s="864"/>
      <c r="AW53" s="864"/>
      <c r="AX53" s="864"/>
      <c r="AY53" s="863"/>
      <c r="AZ53" s="864"/>
      <c r="BA53" s="864"/>
      <c r="BB53" s="864"/>
      <c r="BC53" s="864"/>
      <c r="BD53" s="863"/>
      <c r="BE53" s="864"/>
      <c r="BF53" s="864"/>
      <c r="BG53" s="864"/>
      <c r="BH53" s="865"/>
      <c r="BI53" s="864"/>
      <c r="BJ53" s="864"/>
      <c r="BK53" s="864"/>
      <c r="BL53" s="864"/>
      <c r="BM53" s="865"/>
      <c r="BN53" s="864"/>
      <c r="BO53" s="864"/>
      <c r="BP53" s="864"/>
      <c r="BQ53" s="864"/>
      <c r="BR53" s="864"/>
      <c r="BS53" s="863"/>
      <c r="BT53" s="864"/>
      <c r="BU53" s="864"/>
      <c r="BV53" s="864"/>
      <c r="BW53" s="865"/>
      <c r="BX53" s="864"/>
      <c r="BY53" s="864"/>
      <c r="BZ53" s="864"/>
      <c r="CA53" s="864"/>
      <c r="CB53" s="865"/>
      <c r="CC53" s="863"/>
      <c r="CD53" s="864"/>
      <c r="CE53" s="864"/>
      <c r="CF53" s="864"/>
      <c r="CG53" s="864"/>
      <c r="CH53" s="863"/>
      <c r="CI53" s="864"/>
      <c r="CJ53" s="864"/>
      <c r="CK53" s="864"/>
      <c r="CL53" s="864"/>
      <c r="CM53" s="875"/>
      <c r="CN53" s="876"/>
      <c r="CO53" s="876"/>
      <c r="CP53" s="876"/>
      <c r="CQ53" s="877"/>
      <c r="CR53" s="872"/>
      <c r="CS53" s="872"/>
      <c r="CT53" s="872"/>
      <c r="CU53" s="872"/>
      <c r="CV53" s="873"/>
      <c r="CW53" s="872"/>
      <c r="CX53" s="872"/>
      <c r="CY53" s="872"/>
      <c r="CZ53" s="872"/>
      <c r="DA53" s="873"/>
      <c r="DB53" s="873"/>
      <c r="DC53" s="346"/>
      <c r="DD53" s="346"/>
    </row>
    <row r="54" spans="1:108" ht="24.75" customHeight="1" x14ac:dyDescent="0.2">
      <c r="A54" s="1195">
        <v>23</v>
      </c>
      <c r="B54" s="1196" t="s">
        <v>199</v>
      </c>
      <c r="C54" s="1187" t="s">
        <v>198</v>
      </c>
      <c r="D54" s="1173">
        <f>DATEDIF(E54,$DD$2,"y")</f>
        <v>75</v>
      </c>
      <c r="E54" s="1177">
        <v>15318</v>
      </c>
      <c r="F54" s="1169">
        <f>SUM(P54:P55,U54:U55,Z54:Z55,AE54:AE55,AJ54:AJ55,AO54:AO55,AT54:AT55,AY54:AY55,BD54:BD55,BI54:BI55,BN54:BN55,BS54:BS55,BX54:BX55,CC54:CC55,CH54:CH55)</f>
        <v>2</v>
      </c>
      <c r="G54" s="1169">
        <f>SUM(Q54:Q55,V54:V55,AA54:AA55,AF54:AF55,AK54:AK55,AP54:AP55,AU54:AU55,AZ54:AZ55,BE54:BE55,BJ54:BJ55,BO54:BO55,BT54:BT55,BY54:BY55,CD54:CD55,CI54:CI55)</f>
        <v>1</v>
      </c>
      <c r="H54" s="1169">
        <f>SUM(R54:R55,W54:W55,AB54:AB55,AG54:AG55,AL54:AL55,AQ54:AQ55,AV54:AV55,BA54:BA55,BF54:BF55,BK54:BK55,BP54:BP55,BU54:BU55,BZ54:BZ55,CE54:CE55,CJ54:CJ55)</f>
        <v>0</v>
      </c>
      <c r="I54" s="1169">
        <f>SUM(S54:S55,X54:X55,AC54:AC55,AH54:AH55,AM54:AM55,AR54:AR55,AW54:AW55,BB54:BB55,BG54:BG55,BL54:BL55,BQ54:BQ55,BV54:BV55,CA54:CA55,CF54:CF55,CK54:CK55)</f>
        <v>0</v>
      </c>
      <c r="J54" s="1169">
        <f>SUM(T54:T55,Y54:Y55,AD54:AD55,AI54:AI55,AN54:AN55,AS54:AS55,AX54:AX55,BC54:BC55,BH54:BH55,BM54:BM55,BR54:BR55,BW54:BW55,CB54:CB55,CG54:CG55,CL54:CL55)</f>
        <v>1</v>
      </c>
      <c r="K54" s="1213" t="str">
        <f t="shared" si="0"/>
        <v/>
      </c>
      <c r="L54" s="1169"/>
      <c r="M54" s="1169"/>
      <c r="N54" s="1169"/>
      <c r="O54" s="894"/>
      <c r="P54" s="863"/>
      <c r="Q54" s="864"/>
      <c r="R54" s="864"/>
      <c r="S54" s="864"/>
      <c r="T54" s="865"/>
      <c r="U54" s="864"/>
      <c r="V54" s="864"/>
      <c r="W54" s="864"/>
      <c r="X54" s="864"/>
      <c r="Y54" s="864"/>
      <c r="Z54" s="863"/>
      <c r="AA54" s="864"/>
      <c r="AB54" s="864"/>
      <c r="AC54" s="864"/>
      <c r="AD54" s="865"/>
      <c r="AE54" s="864"/>
      <c r="AF54" s="864"/>
      <c r="AG54" s="864"/>
      <c r="AH54" s="864"/>
      <c r="AI54" s="865"/>
      <c r="AJ54" s="864">
        <v>1</v>
      </c>
      <c r="AK54" s="864"/>
      <c r="AL54" s="864"/>
      <c r="AM54" s="864"/>
      <c r="AN54" s="865"/>
      <c r="AO54" s="864"/>
      <c r="AP54" s="864"/>
      <c r="AQ54" s="864"/>
      <c r="AR54" s="864"/>
      <c r="AS54" s="864"/>
      <c r="AT54" s="863"/>
      <c r="AU54" s="864"/>
      <c r="AV54" s="864"/>
      <c r="AW54" s="864"/>
      <c r="AX54" s="864"/>
      <c r="AY54" s="863"/>
      <c r="AZ54" s="864"/>
      <c r="BA54" s="864"/>
      <c r="BB54" s="864"/>
      <c r="BC54" s="864"/>
      <c r="BD54" s="863"/>
      <c r="BE54" s="864"/>
      <c r="BF54" s="864"/>
      <c r="BG54" s="864"/>
      <c r="BH54" s="865"/>
      <c r="BI54" s="864"/>
      <c r="BJ54" s="864"/>
      <c r="BK54" s="864"/>
      <c r="BL54" s="864"/>
      <c r="BM54" s="865"/>
      <c r="BN54" s="864"/>
      <c r="BO54" s="864"/>
      <c r="BP54" s="864"/>
      <c r="BQ54" s="864"/>
      <c r="BR54" s="864"/>
      <c r="BS54" s="863"/>
      <c r="BT54" s="864"/>
      <c r="BU54" s="864"/>
      <c r="BV54" s="864"/>
      <c r="BW54" s="865"/>
      <c r="BX54" s="864"/>
      <c r="BY54" s="864"/>
      <c r="BZ54" s="864"/>
      <c r="CA54" s="864"/>
      <c r="CB54" s="865"/>
      <c r="CC54" s="863"/>
      <c r="CD54" s="864"/>
      <c r="CE54" s="864"/>
      <c r="CF54" s="864"/>
      <c r="CG54" s="864"/>
      <c r="CH54" s="863"/>
      <c r="CI54" s="864"/>
      <c r="CJ54" s="864"/>
      <c r="CK54" s="864"/>
      <c r="CL54" s="864"/>
      <c r="CM54" s="875"/>
      <c r="CN54" s="876"/>
      <c r="CO54" s="876"/>
      <c r="CP54" s="876"/>
      <c r="CQ54" s="877"/>
      <c r="CR54" s="872"/>
      <c r="CS54" s="872"/>
      <c r="CT54" s="872"/>
      <c r="CU54" s="872"/>
      <c r="CV54" s="873"/>
      <c r="CW54" s="872"/>
      <c r="CX54" s="872"/>
      <c r="CY54" s="872"/>
      <c r="CZ54" s="872"/>
      <c r="DA54" s="873"/>
      <c r="DB54" s="901"/>
      <c r="DC54" s="348"/>
      <c r="DD54" s="348"/>
    </row>
    <row r="55" spans="1:108" ht="24.75" customHeight="1" x14ac:dyDescent="0.2">
      <c r="A55" s="1195"/>
      <c r="B55" s="1209"/>
      <c r="C55" s="1194"/>
      <c r="D55" s="1173"/>
      <c r="E55" s="1178"/>
      <c r="F55" s="1170"/>
      <c r="G55" s="1170"/>
      <c r="H55" s="1170"/>
      <c r="I55" s="1170"/>
      <c r="J55" s="1170"/>
      <c r="K55" s="1217"/>
      <c r="L55" s="1169"/>
      <c r="M55" s="1170"/>
      <c r="N55" s="1170"/>
      <c r="O55" s="893"/>
      <c r="P55" s="880"/>
      <c r="Q55" s="881"/>
      <c r="R55" s="881"/>
      <c r="S55" s="881"/>
      <c r="T55" s="882"/>
      <c r="U55" s="881"/>
      <c r="V55" s="881"/>
      <c r="W55" s="881"/>
      <c r="X55" s="881"/>
      <c r="Y55" s="881"/>
      <c r="Z55" s="880"/>
      <c r="AA55" s="881"/>
      <c r="AB55" s="881"/>
      <c r="AC55" s="881"/>
      <c r="AD55" s="882"/>
      <c r="AE55" s="881"/>
      <c r="AF55" s="881"/>
      <c r="AG55" s="881"/>
      <c r="AH55" s="881"/>
      <c r="AI55" s="882"/>
      <c r="AJ55" s="881">
        <v>1</v>
      </c>
      <c r="AK55" s="881">
        <v>1</v>
      </c>
      <c r="AL55" s="881"/>
      <c r="AM55" s="881"/>
      <c r="AN55" s="882">
        <v>1</v>
      </c>
      <c r="AO55" s="881"/>
      <c r="AP55" s="881"/>
      <c r="AQ55" s="881"/>
      <c r="AR55" s="881"/>
      <c r="AS55" s="881"/>
      <c r="AT55" s="880"/>
      <c r="AU55" s="881"/>
      <c r="AV55" s="881"/>
      <c r="AW55" s="881"/>
      <c r="AX55" s="881"/>
      <c r="AY55" s="880"/>
      <c r="AZ55" s="881"/>
      <c r="BA55" s="881"/>
      <c r="BB55" s="881"/>
      <c r="BC55" s="881"/>
      <c r="BD55" s="880"/>
      <c r="BE55" s="881"/>
      <c r="BF55" s="881"/>
      <c r="BG55" s="881"/>
      <c r="BH55" s="882"/>
      <c r="BI55" s="881"/>
      <c r="BJ55" s="881"/>
      <c r="BK55" s="881"/>
      <c r="BL55" s="881"/>
      <c r="BM55" s="882"/>
      <c r="BN55" s="881"/>
      <c r="BO55" s="881"/>
      <c r="BP55" s="881"/>
      <c r="BQ55" s="881"/>
      <c r="BR55" s="881"/>
      <c r="BS55" s="880"/>
      <c r="BT55" s="881"/>
      <c r="BU55" s="881"/>
      <c r="BV55" s="881"/>
      <c r="BW55" s="882"/>
      <c r="BX55" s="881"/>
      <c r="BY55" s="881"/>
      <c r="BZ55" s="881"/>
      <c r="CA55" s="881"/>
      <c r="CB55" s="882"/>
      <c r="CC55" s="880"/>
      <c r="CD55" s="881"/>
      <c r="CE55" s="881"/>
      <c r="CF55" s="881"/>
      <c r="CG55" s="881"/>
      <c r="CH55" s="880"/>
      <c r="CI55" s="881"/>
      <c r="CJ55" s="881"/>
      <c r="CK55" s="881"/>
      <c r="CL55" s="881"/>
      <c r="CM55" s="883"/>
      <c r="CN55" s="884"/>
      <c r="CO55" s="884"/>
      <c r="CP55" s="884"/>
      <c r="CQ55" s="885"/>
      <c r="CR55" s="886"/>
      <c r="CS55" s="886"/>
      <c r="CT55" s="886"/>
      <c r="CU55" s="886"/>
      <c r="CV55" s="887"/>
      <c r="CW55" s="872"/>
      <c r="CX55" s="886"/>
      <c r="CY55" s="886"/>
      <c r="CZ55" s="886"/>
      <c r="DA55" s="887"/>
      <c r="DB55" s="873"/>
      <c r="DC55" s="349"/>
      <c r="DD55" s="349"/>
    </row>
    <row r="56" spans="1:108" s="330" customFormat="1" ht="24.75" customHeight="1" x14ac:dyDescent="0.2">
      <c r="A56" s="1195">
        <v>24</v>
      </c>
      <c r="B56" s="1196" t="s">
        <v>200</v>
      </c>
      <c r="C56" s="1187" t="s">
        <v>201</v>
      </c>
      <c r="D56" s="1185">
        <f>DATEDIF(E56,$DD$2,"y")</f>
        <v>74</v>
      </c>
      <c r="E56" s="1175">
        <v>15618</v>
      </c>
      <c r="F56" s="1169">
        <f>SUM(P56:P57,U56:U57,Z56:Z57,AE56:AE57,AJ56:AJ57,AO56:AO57,AT56:AT57,AY56:AY57,BD56:BD57,BI56:BI57,BN56:BN57,BS56:BS57,BX56:BX57,CC56:CC57,CH56:CH57)</f>
        <v>0</v>
      </c>
      <c r="G56" s="1169">
        <f>SUM(Q56:Q57,V56:V57,AA56:AA57,AF56:AF57,AK56:AK57,AP56:AP57,AU56:AU57,AZ56:AZ57,BE56:BE57,BJ56:BJ57,BO56:BO57,BT56:BT57,BY56:BY57,CD56:CD57,CI56:CI57)</f>
        <v>0</v>
      </c>
      <c r="H56" s="1169">
        <f>SUM(R56:R57,W56:W57,AB56:AB57,AG56:AG57,AL56:AL57,AQ56:AQ57,AV56:AV57,BA56:BA57,BF56:BF57,BK56:BK57,BP56:BP57,BU56:BU57,BZ56:BZ57,CE56:CE57,CJ56:CJ57)</f>
        <v>0</v>
      </c>
      <c r="I56" s="1169">
        <f>SUM(S56:S57,X56:X57,AC56:AC57,AH56:AH57,AM56:AM57,AR56:AR57,AW56:AW57,BB56:BB57,BG56:BG57,BL56:BL57,BQ56:BQ57,BV56:BV57,CA56:CA57,CF56:CF57,CK56:CK57)</f>
        <v>0</v>
      </c>
      <c r="J56" s="1169">
        <f>SUM(T56:T57,Y56:Y57,AD56:AD57,AI56:AI57,AN56:AN57,AS56:AS57,AX56:AX57,BC56:BC57,BH56:BH57,BM56:BM57,BR56:BR57,BW56:BW57,CB56:CB57,CG56:CG57,CL56:CL57)</f>
        <v>0</v>
      </c>
      <c r="K56" s="1213" t="str">
        <f t="shared" si="0"/>
        <v/>
      </c>
      <c r="L56" s="1190">
        <f>SUM(M56:N67)</f>
        <v>12</v>
      </c>
      <c r="M56" s="1169">
        <f>SUM(I56:I67)</f>
        <v>5</v>
      </c>
      <c r="N56" s="1169">
        <f>SUM(J56:J67)</f>
        <v>7</v>
      </c>
      <c r="O56" s="889"/>
      <c r="P56" s="863"/>
      <c r="Q56" s="864"/>
      <c r="R56" s="864"/>
      <c r="S56" s="864"/>
      <c r="T56" s="864"/>
      <c r="U56" s="863"/>
      <c r="V56" s="864"/>
      <c r="W56" s="864"/>
      <c r="X56" s="864"/>
      <c r="Y56" s="864"/>
      <c r="Z56" s="863"/>
      <c r="AA56" s="864"/>
      <c r="AB56" s="864"/>
      <c r="AC56" s="864"/>
      <c r="AD56" s="864"/>
      <c r="AE56" s="863"/>
      <c r="AF56" s="864"/>
      <c r="AG56" s="864"/>
      <c r="AH56" s="864"/>
      <c r="AI56" s="865"/>
      <c r="AJ56" s="864"/>
      <c r="AK56" s="864"/>
      <c r="AL56" s="864"/>
      <c r="AM56" s="864"/>
      <c r="AN56" s="864"/>
      <c r="AO56" s="863"/>
      <c r="AP56" s="864"/>
      <c r="AQ56" s="864"/>
      <c r="AR56" s="864"/>
      <c r="AS56" s="864"/>
      <c r="AT56" s="863"/>
      <c r="AU56" s="864"/>
      <c r="AV56" s="864"/>
      <c r="AW56" s="864"/>
      <c r="AX56" s="864"/>
      <c r="AY56" s="863"/>
      <c r="AZ56" s="864"/>
      <c r="BA56" s="864"/>
      <c r="BB56" s="864"/>
      <c r="BC56" s="864"/>
      <c r="BD56" s="863"/>
      <c r="BE56" s="864"/>
      <c r="BF56" s="864"/>
      <c r="BG56" s="864"/>
      <c r="BH56" s="865"/>
      <c r="BI56" s="864"/>
      <c r="BJ56" s="864"/>
      <c r="BK56" s="864"/>
      <c r="BL56" s="864"/>
      <c r="BM56" s="865"/>
      <c r="BN56" s="864"/>
      <c r="BO56" s="864"/>
      <c r="BP56" s="864"/>
      <c r="BQ56" s="864"/>
      <c r="BR56" s="864"/>
      <c r="BS56" s="863"/>
      <c r="BT56" s="864"/>
      <c r="BU56" s="864"/>
      <c r="BV56" s="864"/>
      <c r="BW56" s="865"/>
      <c r="BX56" s="864"/>
      <c r="BY56" s="864"/>
      <c r="BZ56" s="864"/>
      <c r="CA56" s="864"/>
      <c r="CB56" s="865"/>
      <c r="CC56" s="863"/>
      <c r="CD56" s="864"/>
      <c r="CE56" s="864"/>
      <c r="CF56" s="864"/>
      <c r="CG56" s="864"/>
      <c r="CH56" s="863"/>
      <c r="CI56" s="864"/>
      <c r="CJ56" s="864"/>
      <c r="CK56" s="864"/>
      <c r="CL56" s="864"/>
      <c r="CM56" s="875"/>
      <c r="CN56" s="876"/>
      <c r="CO56" s="876"/>
      <c r="CP56" s="876"/>
      <c r="CQ56" s="877"/>
      <c r="CR56" s="872"/>
      <c r="CS56" s="872"/>
      <c r="CT56" s="872"/>
      <c r="CU56" s="872"/>
      <c r="CV56" s="873"/>
      <c r="CW56" s="900"/>
      <c r="CX56" s="872"/>
      <c r="CY56" s="872"/>
      <c r="CZ56" s="872"/>
      <c r="DA56" s="873"/>
      <c r="DB56" s="874"/>
    </row>
    <row r="57" spans="1:108" s="330" customFormat="1" ht="24.75" customHeight="1" x14ac:dyDescent="0.2">
      <c r="A57" s="1195"/>
      <c r="B57" s="1196"/>
      <c r="C57" s="1187"/>
      <c r="D57" s="1173"/>
      <c r="E57" s="1177"/>
      <c r="F57" s="1169"/>
      <c r="G57" s="1169"/>
      <c r="H57" s="1169"/>
      <c r="I57" s="1169"/>
      <c r="J57" s="1169"/>
      <c r="K57" s="1213"/>
      <c r="L57" s="1169"/>
      <c r="M57" s="1169"/>
      <c r="N57" s="1169"/>
      <c r="O57" s="862"/>
      <c r="P57" s="863"/>
      <c r="Q57" s="864"/>
      <c r="R57" s="864"/>
      <c r="S57" s="864"/>
      <c r="T57" s="864"/>
      <c r="U57" s="863"/>
      <c r="V57" s="864"/>
      <c r="W57" s="864"/>
      <c r="X57" s="864"/>
      <c r="Y57" s="864"/>
      <c r="Z57" s="863"/>
      <c r="AA57" s="864"/>
      <c r="AB57" s="864"/>
      <c r="AC57" s="864"/>
      <c r="AD57" s="864"/>
      <c r="AE57" s="863"/>
      <c r="AF57" s="864"/>
      <c r="AG57" s="864"/>
      <c r="AH57" s="864"/>
      <c r="AI57" s="865"/>
      <c r="AJ57" s="864"/>
      <c r="AK57" s="864"/>
      <c r="AL57" s="864"/>
      <c r="AM57" s="864"/>
      <c r="AN57" s="864"/>
      <c r="AO57" s="863"/>
      <c r="AP57" s="864"/>
      <c r="AQ57" s="864"/>
      <c r="AR57" s="864"/>
      <c r="AS57" s="864"/>
      <c r="AT57" s="863"/>
      <c r="AU57" s="864"/>
      <c r="AV57" s="864"/>
      <c r="AW57" s="864"/>
      <c r="AX57" s="864"/>
      <c r="AY57" s="863"/>
      <c r="AZ57" s="864"/>
      <c r="BA57" s="864"/>
      <c r="BB57" s="864"/>
      <c r="BC57" s="864"/>
      <c r="BD57" s="863"/>
      <c r="BE57" s="864"/>
      <c r="BF57" s="864"/>
      <c r="BG57" s="864"/>
      <c r="BH57" s="865"/>
      <c r="BI57" s="864"/>
      <c r="BJ57" s="864"/>
      <c r="BK57" s="864"/>
      <c r="BL57" s="864"/>
      <c r="BM57" s="865"/>
      <c r="BN57" s="864"/>
      <c r="BO57" s="864"/>
      <c r="BP57" s="864"/>
      <c r="BQ57" s="864"/>
      <c r="BR57" s="864"/>
      <c r="BS57" s="863"/>
      <c r="BT57" s="864"/>
      <c r="BU57" s="864"/>
      <c r="BV57" s="864"/>
      <c r="BW57" s="864"/>
      <c r="BX57" s="863"/>
      <c r="BY57" s="864"/>
      <c r="BZ57" s="864"/>
      <c r="CA57" s="864"/>
      <c r="CB57" s="865"/>
      <c r="CC57" s="863"/>
      <c r="CD57" s="864"/>
      <c r="CE57" s="864"/>
      <c r="CF57" s="864"/>
      <c r="CG57" s="864"/>
      <c r="CH57" s="863"/>
      <c r="CI57" s="864"/>
      <c r="CJ57" s="864"/>
      <c r="CK57" s="864"/>
      <c r="CL57" s="864"/>
      <c r="CM57" s="875"/>
      <c r="CN57" s="876"/>
      <c r="CO57" s="876"/>
      <c r="CP57" s="876"/>
      <c r="CQ57" s="877"/>
      <c r="CR57" s="872"/>
      <c r="CS57" s="872"/>
      <c r="CT57" s="872"/>
      <c r="CU57" s="872"/>
      <c r="CV57" s="873"/>
      <c r="CW57" s="872"/>
      <c r="CX57" s="872"/>
      <c r="CY57" s="872"/>
      <c r="CZ57" s="872"/>
      <c r="DA57" s="873"/>
      <c r="DB57" s="874"/>
    </row>
    <row r="58" spans="1:108" ht="24.75" customHeight="1" x14ac:dyDescent="0.2">
      <c r="A58" s="1195">
        <v>25</v>
      </c>
      <c r="B58" s="1196" t="s">
        <v>202</v>
      </c>
      <c r="C58" s="1187" t="s">
        <v>203</v>
      </c>
      <c r="D58" s="1173">
        <f>DATEDIF(E58,$DD$2,"y")</f>
        <v>75</v>
      </c>
      <c r="E58" s="1177">
        <v>15095</v>
      </c>
      <c r="F58" s="1169">
        <f>SUM(P58:P59,U58:U59,Z58:Z59,AE58:AE59,AJ58:AJ59,AO58:AO59,AT58:AT59,AY58:AY59,BD58:BD59,BI58:BI59,BN58:BN59,BS58:BS59,BX58:BX59,CC58:CC59,CH58:CH59)</f>
        <v>0</v>
      </c>
      <c r="G58" s="1169">
        <f>SUM(Q58:Q59,V58:V59,AA58:AA59,AF58:AF59,AK58:AK59,AP58:AP59,AU58:AU59,AZ58:AZ59,BE58:BE59,BJ58:BJ59,BO58:BO59,BT58:BT59,BY58:BY59,CD58:CD59,CI58:CI59)</f>
        <v>0</v>
      </c>
      <c r="H58" s="1169">
        <f>SUM(R58:R59,W58:W59,AB58:AB59,AG58:AG59,AL58:AL59,AQ58:AQ59,AV58:AV59,BA58:BA59,BF58:BF59,BK58:BK59,BP58:BP59,BU58:BU59,BZ58:BZ59,CE58:CE59,CJ58:CJ59)</f>
        <v>0</v>
      </c>
      <c r="I58" s="1169">
        <f>SUM(S58:S59,X58:X59,AC58:AC59,AH58:AH59,AM58:AM59,AR58:AR59,AW58:AW59,BB58:BB59,BG58:BG59,BL58:BL59,BQ58:BQ59,BV58:BV59,CA58:CA59,CF58:CF59,CK58:CK59)</f>
        <v>0</v>
      </c>
      <c r="J58" s="1169">
        <f>SUM(T58:T59,Y58:Y59,AD58:AD59,AI58:AI59,AN58:AN59,AS58:AS59,AX58:AX59,BC58:BC59,BH58:BH59,BM58:BM59,BR58:BR59,BW58:BW59,CB58:CB59,CG58:CG59,CL58:CL59)</f>
        <v>0</v>
      </c>
      <c r="K58" s="1213" t="str">
        <f t="shared" si="0"/>
        <v/>
      </c>
      <c r="L58" s="1169"/>
      <c r="M58" s="1169"/>
      <c r="N58" s="1169"/>
      <c r="O58" s="862"/>
      <c r="P58" s="863"/>
      <c r="Q58" s="864"/>
      <c r="R58" s="864"/>
      <c r="S58" s="864"/>
      <c r="T58" s="864"/>
      <c r="U58" s="863"/>
      <c r="V58" s="864"/>
      <c r="W58" s="864"/>
      <c r="X58" s="864"/>
      <c r="Y58" s="864"/>
      <c r="Z58" s="863"/>
      <c r="AA58" s="864"/>
      <c r="AB58" s="864"/>
      <c r="AC58" s="864"/>
      <c r="AD58" s="864"/>
      <c r="AE58" s="863"/>
      <c r="AF58" s="864"/>
      <c r="AG58" s="864"/>
      <c r="AH58" s="864"/>
      <c r="AI58" s="865"/>
      <c r="AJ58" s="864"/>
      <c r="AK58" s="864"/>
      <c r="AL58" s="864"/>
      <c r="AM58" s="864"/>
      <c r="AN58" s="864"/>
      <c r="AO58" s="863"/>
      <c r="AP58" s="864"/>
      <c r="AQ58" s="864"/>
      <c r="AR58" s="864"/>
      <c r="AS58" s="864"/>
      <c r="AT58" s="863"/>
      <c r="AU58" s="864"/>
      <c r="AV58" s="864"/>
      <c r="AW58" s="864"/>
      <c r="AX58" s="864"/>
      <c r="AY58" s="863"/>
      <c r="AZ58" s="864"/>
      <c r="BA58" s="864"/>
      <c r="BB58" s="864"/>
      <c r="BC58" s="864"/>
      <c r="BD58" s="863"/>
      <c r="BE58" s="864"/>
      <c r="BF58" s="864"/>
      <c r="BG58" s="864"/>
      <c r="BH58" s="865"/>
      <c r="BI58" s="864"/>
      <c r="BJ58" s="864"/>
      <c r="BK58" s="864"/>
      <c r="BL58" s="864"/>
      <c r="BM58" s="865"/>
      <c r="BN58" s="864"/>
      <c r="BO58" s="864"/>
      <c r="BP58" s="864"/>
      <c r="BQ58" s="864"/>
      <c r="BR58" s="864"/>
      <c r="BS58" s="863"/>
      <c r="BT58" s="864"/>
      <c r="BU58" s="864"/>
      <c r="BV58" s="864"/>
      <c r="BW58" s="864"/>
      <c r="BX58" s="863"/>
      <c r="BY58" s="864"/>
      <c r="BZ58" s="864"/>
      <c r="CA58" s="864"/>
      <c r="CB58" s="865"/>
      <c r="CC58" s="863"/>
      <c r="CD58" s="864"/>
      <c r="CE58" s="864"/>
      <c r="CF58" s="864"/>
      <c r="CG58" s="864"/>
      <c r="CH58" s="863"/>
      <c r="CI58" s="864"/>
      <c r="CJ58" s="864"/>
      <c r="CK58" s="864"/>
      <c r="CL58" s="864"/>
      <c r="CM58" s="875"/>
      <c r="CN58" s="876"/>
      <c r="CO58" s="876"/>
      <c r="CP58" s="876"/>
      <c r="CQ58" s="877"/>
      <c r="CR58" s="872"/>
      <c r="CS58" s="872"/>
      <c r="CT58" s="872"/>
      <c r="CU58" s="872"/>
      <c r="CV58" s="873"/>
      <c r="CW58" s="872"/>
      <c r="CX58" s="872"/>
      <c r="CY58" s="872"/>
      <c r="CZ58" s="872"/>
      <c r="DA58" s="873"/>
      <c r="DB58" s="874"/>
    </row>
    <row r="59" spans="1:108" ht="24.75" customHeight="1" x14ac:dyDescent="0.2">
      <c r="A59" s="1195"/>
      <c r="B59" s="1196"/>
      <c r="C59" s="1187"/>
      <c r="D59" s="1173"/>
      <c r="E59" s="1176"/>
      <c r="F59" s="1169"/>
      <c r="G59" s="1169"/>
      <c r="H59" s="1169"/>
      <c r="I59" s="1169"/>
      <c r="J59" s="1169"/>
      <c r="K59" s="1213"/>
      <c r="L59" s="1169"/>
      <c r="M59" s="1169"/>
      <c r="N59" s="1169"/>
      <c r="O59" s="862"/>
      <c r="P59" s="863"/>
      <c r="Q59" s="864"/>
      <c r="R59" s="864"/>
      <c r="S59" s="864"/>
      <c r="T59" s="864"/>
      <c r="U59" s="863"/>
      <c r="V59" s="864"/>
      <c r="W59" s="864"/>
      <c r="X59" s="864"/>
      <c r="Y59" s="864"/>
      <c r="Z59" s="863"/>
      <c r="AA59" s="864"/>
      <c r="AB59" s="864"/>
      <c r="AC59" s="864"/>
      <c r="AD59" s="864"/>
      <c r="AE59" s="863"/>
      <c r="AF59" s="864"/>
      <c r="AG59" s="864"/>
      <c r="AH59" s="864"/>
      <c r="AI59" s="865"/>
      <c r="AJ59" s="864"/>
      <c r="AK59" s="864"/>
      <c r="AL59" s="864"/>
      <c r="AM59" s="864"/>
      <c r="AN59" s="864"/>
      <c r="AO59" s="863"/>
      <c r="AP59" s="864"/>
      <c r="AQ59" s="864"/>
      <c r="AR59" s="864"/>
      <c r="AS59" s="864"/>
      <c r="AT59" s="863"/>
      <c r="AU59" s="864"/>
      <c r="AV59" s="864"/>
      <c r="AW59" s="864"/>
      <c r="AX59" s="864"/>
      <c r="AY59" s="863"/>
      <c r="AZ59" s="864"/>
      <c r="BA59" s="864"/>
      <c r="BB59" s="864"/>
      <c r="BC59" s="864"/>
      <c r="BD59" s="863"/>
      <c r="BE59" s="864"/>
      <c r="BF59" s="864"/>
      <c r="BG59" s="864"/>
      <c r="BH59" s="865"/>
      <c r="BI59" s="864"/>
      <c r="BJ59" s="864"/>
      <c r="BK59" s="864"/>
      <c r="BL59" s="864"/>
      <c r="BM59" s="865"/>
      <c r="BN59" s="864"/>
      <c r="BO59" s="864"/>
      <c r="BP59" s="864"/>
      <c r="BQ59" s="864"/>
      <c r="BR59" s="864"/>
      <c r="BS59" s="863"/>
      <c r="BT59" s="864"/>
      <c r="BU59" s="864"/>
      <c r="BV59" s="864"/>
      <c r="BW59" s="864"/>
      <c r="BX59" s="863"/>
      <c r="BY59" s="864"/>
      <c r="BZ59" s="864"/>
      <c r="CA59" s="864"/>
      <c r="CB59" s="865"/>
      <c r="CC59" s="863"/>
      <c r="CD59" s="864"/>
      <c r="CE59" s="864"/>
      <c r="CF59" s="864"/>
      <c r="CG59" s="864"/>
      <c r="CH59" s="863"/>
      <c r="CI59" s="864"/>
      <c r="CJ59" s="864"/>
      <c r="CK59" s="864"/>
      <c r="CL59" s="864"/>
      <c r="CM59" s="875"/>
      <c r="CN59" s="876"/>
      <c r="CO59" s="876"/>
      <c r="CP59" s="876"/>
      <c r="CQ59" s="877"/>
      <c r="CR59" s="872"/>
      <c r="CS59" s="872"/>
      <c r="CT59" s="872"/>
      <c r="CU59" s="872"/>
      <c r="CV59" s="873"/>
      <c r="CW59" s="872"/>
      <c r="CX59" s="872"/>
      <c r="CY59" s="872"/>
      <c r="CZ59" s="872"/>
      <c r="DA59" s="873"/>
      <c r="DB59" s="874"/>
    </row>
    <row r="60" spans="1:108" s="330" customFormat="1" ht="24.75" customHeight="1" x14ac:dyDescent="0.2">
      <c r="A60" s="1195">
        <v>26</v>
      </c>
      <c r="B60" s="1196" t="s">
        <v>204</v>
      </c>
      <c r="C60" s="1187" t="s">
        <v>201</v>
      </c>
      <c r="D60" s="1173">
        <f>DATEDIF(E60,$DD$2,"y")</f>
        <v>66</v>
      </c>
      <c r="E60" s="1188">
        <v>18627</v>
      </c>
      <c r="F60" s="1169">
        <f>SUM(P60:P61,U60:U61,Z60:Z61,AE60:AE61,AJ60:AJ61,AO60:AO61,AT60:AT61,AY60:AY61,BD60:BD61,BI60:BI61,BN60:BN61,BS60:BS61,BX60:BX61,CC60:CC61,CH60:CH61)</f>
        <v>1</v>
      </c>
      <c r="G60" s="1169">
        <f>SUM(Q60:Q61,V60:V61,AA60:AA61,AF60:AF61,AK60:AK61,AP60:AP61,AU60:AU61,AZ60:AZ61,BE60:BE61,BJ60:BJ61,BO60:BO61,BT60:BT61,BY60:BY61,CD60:CD61,CI60:CI61)</f>
        <v>1</v>
      </c>
      <c r="H60" s="1169">
        <f>SUM(R60:R61,W60:W61,AB60:AB61,AG60:AG61,AL60:AL61,AQ60:AQ61,AV60:AV61,BA60:BA61,BF60:BF61,BK60:BK61,BP60:BP61,BU60:BU61,BZ60:BZ61,CE60:CE61,CJ60:CJ61)</f>
        <v>0</v>
      </c>
      <c r="I60" s="1169">
        <f>SUM(S60:S61,X60:X61,AC60:AC61,AH60:AH61,AM60:AM61,AR60:AR61,AW60:AW61,BB60:BB61,BG60:BG61,BL60:BL61,BQ60:BQ61,BV60:BV61,CA60:CA61,CF60:CF61,CK60:CK61)</f>
        <v>1</v>
      </c>
      <c r="J60" s="1169">
        <f>SUM(T60:T61,Y60:Y61,AD60:AD61,AI60:AI61,AN60:AN61,AS60:AS61,AX60:AX61,BC60:BC61,BH60:BH61,BM60:BM61,BR60:BR61,BW60:BW61,CB60:CB61,CG60:CG61,CL60:CL61)</f>
        <v>0</v>
      </c>
      <c r="K60" s="1213">
        <f t="shared" si="0"/>
        <v>1</v>
      </c>
      <c r="L60" s="1169"/>
      <c r="M60" s="1169"/>
      <c r="N60" s="1169"/>
      <c r="O60" s="862"/>
      <c r="P60" s="863">
        <v>1</v>
      </c>
      <c r="Q60" s="864">
        <v>1</v>
      </c>
      <c r="R60" s="864"/>
      <c r="S60" s="864">
        <v>1</v>
      </c>
      <c r="T60" s="864"/>
      <c r="U60" s="863"/>
      <c r="V60" s="864"/>
      <c r="W60" s="864"/>
      <c r="X60" s="864"/>
      <c r="Y60" s="864"/>
      <c r="Z60" s="863"/>
      <c r="AA60" s="864"/>
      <c r="AB60" s="864"/>
      <c r="AC60" s="864"/>
      <c r="AD60" s="864"/>
      <c r="AE60" s="863"/>
      <c r="AF60" s="864"/>
      <c r="AG60" s="864"/>
      <c r="AH60" s="864"/>
      <c r="AI60" s="865"/>
      <c r="AJ60" s="864"/>
      <c r="AK60" s="864"/>
      <c r="AL60" s="864"/>
      <c r="AM60" s="864"/>
      <c r="AN60" s="864"/>
      <c r="AO60" s="863"/>
      <c r="AP60" s="864"/>
      <c r="AQ60" s="864"/>
      <c r="AR60" s="864"/>
      <c r="AS60" s="864"/>
      <c r="AT60" s="863"/>
      <c r="AU60" s="864"/>
      <c r="AV60" s="864"/>
      <c r="AW60" s="864"/>
      <c r="AX60" s="864"/>
      <c r="AY60" s="863"/>
      <c r="AZ60" s="864"/>
      <c r="BA60" s="864"/>
      <c r="BB60" s="864"/>
      <c r="BC60" s="864"/>
      <c r="BD60" s="863"/>
      <c r="BE60" s="864"/>
      <c r="BF60" s="864"/>
      <c r="BG60" s="864"/>
      <c r="BH60" s="865"/>
      <c r="BI60" s="864"/>
      <c r="BJ60" s="864"/>
      <c r="BK60" s="864"/>
      <c r="BL60" s="864"/>
      <c r="BM60" s="865"/>
      <c r="BN60" s="864"/>
      <c r="BO60" s="864"/>
      <c r="BP60" s="864"/>
      <c r="BQ60" s="864"/>
      <c r="BR60" s="864"/>
      <c r="BS60" s="863"/>
      <c r="BT60" s="864"/>
      <c r="BU60" s="864"/>
      <c r="BV60" s="864"/>
      <c r="BW60" s="864"/>
      <c r="BX60" s="863"/>
      <c r="BY60" s="864"/>
      <c r="BZ60" s="864"/>
      <c r="CA60" s="864"/>
      <c r="CB60" s="865"/>
      <c r="CC60" s="863"/>
      <c r="CD60" s="864"/>
      <c r="CE60" s="864"/>
      <c r="CF60" s="864"/>
      <c r="CG60" s="864"/>
      <c r="CH60" s="863"/>
      <c r="CI60" s="864"/>
      <c r="CJ60" s="864"/>
      <c r="CK60" s="864"/>
      <c r="CL60" s="864"/>
      <c r="CM60" s="875"/>
      <c r="CN60" s="876"/>
      <c r="CO60" s="876"/>
      <c r="CP60" s="876"/>
      <c r="CQ60" s="877"/>
      <c r="CR60" s="872"/>
      <c r="CS60" s="872"/>
      <c r="CT60" s="872"/>
      <c r="CU60" s="872"/>
      <c r="CV60" s="873"/>
      <c r="CW60" s="872"/>
      <c r="CX60" s="872"/>
      <c r="CY60" s="872"/>
      <c r="CZ60" s="872"/>
      <c r="DA60" s="873"/>
      <c r="DB60" s="874"/>
    </row>
    <row r="61" spans="1:108" s="330" customFormat="1" ht="24.75" customHeight="1" x14ac:dyDescent="0.2">
      <c r="A61" s="1195"/>
      <c r="B61" s="1196"/>
      <c r="C61" s="1187"/>
      <c r="D61" s="1173"/>
      <c r="E61" s="1187"/>
      <c r="F61" s="1169"/>
      <c r="G61" s="1169"/>
      <c r="H61" s="1169"/>
      <c r="I61" s="1169"/>
      <c r="J61" s="1169"/>
      <c r="K61" s="1213"/>
      <c r="L61" s="1169"/>
      <c r="M61" s="1169"/>
      <c r="N61" s="1169"/>
      <c r="O61" s="862"/>
      <c r="P61" s="863"/>
      <c r="Q61" s="864"/>
      <c r="R61" s="864"/>
      <c r="S61" s="864"/>
      <c r="T61" s="864"/>
      <c r="U61" s="863"/>
      <c r="V61" s="864"/>
      <c r="W61" s="864"/>
      <c r="X61" s="864"/>
      <c r="Y61" s="864"/>
      <c r="Z61" s="863"/>
      <c r="AA61" s="864"/>
      <c r="AB61" s="864"/>
      <c r="AC61" s="864"/>
      <c r="AD61" s="864"/>
      <c r="AE61" s="863"/>
      <c r="AF61" s="864"/>
      <c r="AG61" s="864"/>
      <c r="AH61" s="864"/>
      <c r="AI61" s="865"/>
      <c r="AJ61" s="864"/>
      <c r="AK61" s="864"/>
      <c r="AL61" s="864"/>
      <c r="AM61" s="864"/>
      <c r="AN61" s="864"/>
      <c r="AO61" s="863"/>
      <c r="AP61" s="864"/>
      <c r="AQ61" s="864"/>
      <c r="AR61" s="864"/>
      <c r="AS61" s="864"/>
      <c r="AT61" s="863"/>
      <c r="AU61" s="864"/>
      <c r="AV61" s="864"/>
      <c r="AW61" s="864"/>
      <c r="AX61" s="864"/>
      <c r="AY61" s="863"/>
      <c r="AZ61" s="864"/>
      <c r="BA61" s="864"/>
      <c r="BB61" s="864"/>
      <c r="BC61" s="864"/>
      <c r="BD61" s="863"/>
      <c r="BE61" s="864"/>
      <c r="BF61" s="864"/>
      <c r="BG61" s="864"/>
      <c r="BH61" s="865"/>
      <c r="BI61" s="864"/>
      <c r="BJ61" s="864"/>
      <c r="BK61" s="864"/>
      <c r="BL61" s="864"/>
      <c r="BM61" s="865"/>
      <c r="BN61" s="864"/>
      <c r="BO61" s="864"/>
      <c r="BP61" s="864"/>
      <c r="BQ61" s="864"/>
      <c r="BR61" s="864"/>
      <c r="BS61" s="863"/>
      <c r="BT61" s="864"/>
      <c r="BU61" s="864"/>
      <c r="BV61" s="864"/>
      <c r="BW61" s="864"/>
      <c r="BX61" s="863"/>
      <c r="BY61" s="864"/>
      <c r="BZ61" s="864"/>
      <c r="CA61" s="864"/>
      <c r="CB61" s="865"/>
      <c r="CC61" s="863"/>
      <c r="CD61" s="864"/>
      <c r="CE61" s="864"/>
      <c r="CF61" s="864"/>
      <c r="CG61" s="864"/>
      <c r="CH61" s="863"/>
      <c r="CI61" s="864"/>
      <c r="CJ61" s="864"/>
      <c r="CK61" s="864"/>
      <c r="CL61" s="864"/>
      <c r="CM61" s="875"/>
      <c r="CN61" s="876"/>
      <c r="CO61" s="876"/>
      <c r="CP61" s="876"/>
      <c r="CQ61" s="877"/>
      <c r="CR61" s="872"/>
      <c r="CS61" s="872"/>
      <c r="CT61" s="872"/>
      <c r="CU61" s="872"/>
      <c r="CV61" s="873"/>
      <c r="CW61" s="872"/>
      <c r="CX61" s="872"/>
      <c r="CY61" s="872"/>
      <c r="CZ61" s="872"/>
      <c r="DA61" s="873"/>
      <c r="DB61" s="874"/>
    </row>
    <row r="62" spans="1:108" ht="24.75" customHeight="1" x14ac:dyDescent="0.2">
      <c r="A62" s="1195">
        <v>27</v>
      </c>
      <c r="B62" s="1196" t="s">
        <v>205</v>
      </c>
      <c r="C62" s="1187" t="s">
        <v>201</v>
      </c>
      <c r="D62" s="1173">
        <f>DATEDIF(E62,$DD$2,"y")</f>
        <v>64</v>
      </c>
      <c r="E62" s="1177">
        <v>19376</v>
      </c>
      <c r="F62" s="1169">
        <f>SUM(P62:P63,U62:U63,Z62:Z63,AE62:AE63,AJ62:AJ63,AO62:AO63,AT62:AT63,AY62:AY63,BD62:BD63,BI62:BI63,BN62:BN63,BS62:BS63,BX62:BX63,CC62:CC63,CH62:CH63)</f>
        <v>7</v>
      </c>
      <c r="G62" s="1169">
        <f>SUM(Q62:Q63,V62:V63,AA62:AA63,AF62:AF63,AK62:AK63,AP62:AP63,AU62:AU63,AZ62:AZ63,BE62:BE63,BJ62:BJ63,BO62:BO63,BT62:BT63,BY62:BY63,CD62:CD63,CI62:CI63)</f>
        <v>3</v>
      </c>
      <c r="H62" s="1169">
        <f>SUM(R62:R63,W62:W63,AB62:AB63,AG62:AG63,AL62:AL63,AQ62:AQ63,AV62:AV63,BA62:BA63,BF62:BF63,BK62:BK63,BP62:BP63,BU62:BU63,BZ62:BZ63,CE62:CE63,CJ62:CJ63)</f>
        <v>1</v>
      </c>
      <c r="I62" s="1169">
        <f>SUM(S62:S63,X62:X63,AC62:AC63,AH62:AH63,AM62:AM63,AR62:AR63,AW62:AW63,BB62:BB63,BG62:BG63,BL62:BL63,BQ62:BQ63,BV62:BV63,CA62:CA63,CF62:CF63,CK62:CK63)</f>
        <v>2</v>
      </c>
      <c r="J62" s="1169">
        <f>SUM(T62:T63,Y62:Y63,AD62:AD63,AI62:AI63,AN62:AN63,AS62:AS63,AX62:AX63,BC62:BC63,BH62:BH63,BM62:BM63,BR62:BR63,BW62:BW63,CB62:CB63,CG62:CG63,CL62:CL63)</f>
        <v>4</v>
      </c>
      <c r="K62" s="1213">
        <f t="shared" si="0"/>
        <v>0.33333333333333331</v>
      </c>
      <c r="L62" s="1169"/>
      <c r="M62" s="1169"/>
      <c r="N62" s="1169"/>
      <c r="O62" s="862"/>
      <c r="P62" s="863">
        <v>1</v>
      </c>
      <c r="Q62" s="864">
        <v>1</v>
      </c>
      <c r="R62" s="864"/>
      <c r="S62" s="864"/>
      <c r="T62" s="864">
        <v>1</v>
      </c>
      <c r="U62" s="863">
        <v>1</v>
      </c>
      <c r="V62" s="864"/>
      <c r="W62" s="864"/>
      <c r="X62" s="864"/>
      <c r="Y62" s="864">
        <v>1</v>
      </c>
      <c r="Z62" s="863">
        <v>1</v>
      </c>
      <c r="AA62" s="864"/>
      <c r="AB62" s="864">
        <v>1</v>
      </c>
      <c r="AC62" s="864">
        <v>1</v>
      </c>
      <c r="AD62" s="864"/>
      <c r="AE62" s="863"/>
      <c r="AF62" s="864"/>
      <c r="AG62" s="864"/>
      <c r="AH62" s="864"/>
      <c r="AI62" s="865"/>
      <c r="AJ62" s="864">
        <v>1</v>
      </c>
      <c r="AK62" s="864">
        <v>1</v>
      </c>
      <c r="AL62" s="864"/>
      <c r="AM62" s="864"/>
      <c r="AN62" s="864">
        <v>1</v>
      </c>
      <c r="AO62" s="863">
        <v>1</v>
      </c>
      <c r="AP62" s="864"/>
      <c r="AQ62" s="864"/>
      <c r="AR62" s="864"/>
      <c r="AS62" s="864">
        <v>1</v>
      </c>
      <c r="AT62" s="863"/>
      <c r="AU62" s="864"/>
      <c r="AV62" s="864"/>
      <c r="AW62" s="864"/>
      <c r="AX62" s="864"/>
      <c r="AY62" s="863"/>
      <c r="AZ62" s="864"/>
      <c r="BA62" s="864"/>
      <c r="BB62" s="864"/>
      <c r="BC62" s="864"/>
      <c r="BD62" s="863"/>
      <c r="BE62" s="864"/>
      <c r="BF62" s="864"/>
      <c r="BG62" s="864"/>
      <c r="BH62" s="865"/>
      <c r="BI62" s="864"/>
      <c r="BJ62" s="864"/>
      <c r="BK62" s="864"/>
      <c r="BL62" s="864"/>
      <c r="BM62" s="865"/>
      <c r="BN62" s="864">
        <v>1</v>
      </c>
      <c r="BO62" s="864">
        <v>1</v>
      </c>
      <c r="BP62" s="864"/>
      <c r="BQ62" s="864">
        <v>1</v>
      </c>
      <c r="BR62" s="864"/>
      <c r="BS62" s="863"/>
      <c r="BT62" s="864"/>
      <c r="BU62" s="864"/>
      <c r="BV62" s="864"/>
      <c r="BW62" s="864"/>
      <c r="BX62" s="863"/>
      <c r="BY62" s="864"/>
      <c r="BZ62" s="864"/>
      <c r="CA62" s="864"/>
      <c r="CB62" s="865"/>
      <c r="CC62" s="863"/>
      <c r="CD62" s="864"/>
      <c r="CE62" s="864"/>
      <c r="CF62" s="864"/>
      <c r="CG62" s="864"/>
      <c r="CH62" s="863"/>
      <c r="CI62" s="864"/>
      <c r="CJ62" s="864"/>
      <c r="CK62" s="864"/>
      <c r="CL62" s="864"/>
      <c r="CM62" s="1264"/>
      <c r="CN62" s="1263"/>
      <c r="CO62" s="1263"/>
      <c r="CP62" s="1263"/>
      <c r="CQ62" s="1262"/>
      <c r="CR62" s="872"/>
      <c r="CS62" s="872"/>
      <c r="CT62" s="872"/>
      <c r="CU62" s="872"/>
      <c r="CV62" s="873"/>
      <c r="CW62" s="872"/>
      <c r="CX62" s="872"/>
      <c r="CY62" s="872"/>
      <c r="CZ62" s="872"/>
      <c r="DA62" s="873"/>
      <c r="DB62" s="874"/>
    </row>
    <row r="63" spans="1:108" ht="24.75" customHeight="1" x14ac:dyDescent="0.2">
      <c r="A63" s="1195"/>
      <c r="B63" s="1196"/>
      <c r="C63" s="1187"/>
      <c r="D63" s="1173"/>
      <c r="E63" s="1176"/>
      <c r="F63" s="1169"/>
      <c r="G63" s="1169"/>
      <c r="H63" s="1169"/>
      <c r="I63" s="1169"/>
      <c r="J63" s="1169"/>
      <c r="K63" s="1213"/>
      <c r="L63" s="1169"/>
      <c r="M63" s="1169"/>
      <c r="N63" s="1169"/>
      <c r="O63" s="862"/>
      <c r="P63" s="863"/>
      <c r="Q63" s="864"/>
      <c r="R63" s="864"/>
      <c r="S63" s="864"/>
      <c r="T63" s="864"/>
      <c r="U63" s="863">
        <v>1</v>
      </c>
      <c r="V63" s="864"/>
      <c r="W63" s="864"/>
      <c r="X63" s="864"/>
      <c r="Y63" s="864"/>
      <c r="Z63" s="863"/>
      <c r="AA63" s="864"/>
      <c r="AB63" s="864"/>
      <c r="AC63" s="864"/>
      <c r="AD63" s="864"/>
      <c r="AE63" s="863"/>
      <c r="AF63" s="864"/>
      <c r="AG63" s="864"/>
      <c r="AH63" s="864"/>
      <c r="AI63" s="865"/>
      <c r="AJ63" s="864"/>
      <c r="AK63" s="864"/>
      <c r="AL63" s="864"/>
      <c r="AM63" s="864"/>
      <c r="AN63" s="864"/>
      <c r="AO63" s="863"/>
      <c r="AP63" s="864"/>
      <c r="AQ63" s="864"/>
      <c r="AR63" s="864"/>
      <c r="AS63" s="864"/>
      <c r="AT63" s="863"/>
      <c r="AU63" s="864"/>
      <c r="AV63" s="864"/>
      <c r="AW63" s="864"/>
      <c r="AX63" s="864"/>
      <c r="AY63" s="863"/>
      <c r="AZ63" s="864"/>
      <c r="BA63" s="864"/>
      <c r="BB63" s="864"/>
      <c r="BC63" s="864"/>
      <c r="BD63" s="863"/>
      <c r="BE63" s="864"/>
      <c r="BF63" s="864"/>
      <c r="BG63" s="864"/>
      <c r="BH63" s="865"/>
      <c r="BI63" s="864"/>
      <c r="BJ63" s="864"/>
      <c r="BK63" s="864"/>
      <c r="BL63" s="864"/>
      <c r="BM63" s="865"/>
      <c r="BN63" s="864"/>
      <c r="BO63" s="864"/>
      <c r="BP63" s="864"/>
      <c r="BQ63" s="864"/>
      <c r="BR63" s="864"/>
      <c r="BS63" s="863"/>
      <c r="BT63" s="864"/>
      <c r="BU63" s="864"/>
      <c r="BV63" s="864"/>
      <c r="BW63" s="864"/>
      <c r="BX63" s="863"/>
      <c r="BY63" s="864"/>
      <c r="BZ63" s="864"/>
      <c r="CA63" s="864"/>
      <c r="CB63" s="865"/>
      <c r="CC63" s="863"/>
      <c r="CD63" s="864"/>
      <c r="CE63" s="864"/>
      <c r="CF63" s="864"/>
      <c r="CG63" s="864"/>
      <c r="CH63" s="863"/>
      <c r="CI63" s="864"/>
      <c r="CJ63" s="864"/>
      <c r="CK63" s="864"/>
      <c r="CL63" s="864"/>
      <c r="CM63" s="1264"/>
      <c r="CN63" s="1263"/>
      <c r="CO63" s="1263"/>
      <c r="CP63" s="1263"/>
      <c r="CQ63" s="1262"/>
      <c r="CR63" s="872"/>
      <c r="CS63" s="872"/>
      <c r="CT63" s="872"/>
      <c r="CU63" s="872"/>
      <c r="CV63" s="873"/>
      <c r="CW63" s="872"/>
      <c r="CX63" s="872"/>
      <c r="CY63" s="872"/>
      <c r="CZ63" s="872"/>
      <c r="DA63" s="873"/>
      <c r="DB63" s="874"/>
    </row>
    <row r="64" spans="1:108" ht="24.75" customHeight="1" x14ac:dyDescent="0.2">
      <c r="A64" s="1195"/>
      <c r="B64" s="1196" t="s">
        <v>611</v>
      </c>
      <c r="C64" s="1187" t="s">
        <v>201</v>
      </c>
      <c r="D64" s="1173">
        <f>DATEDIF(E64,$DD$2,"y")</f>
        <v>68</v>
      </c>
      <c r="E64" s="1177">
        <v>17816</v>
      </c>
      <c r="F64" s="1169">
        <f>SUM(P64:P65,U64:U65,Z64:Z65,AE64:AE65,AJ64:AJ65,AO64:AO65,AT64:AT65,AY64:AY65,BD64:BD65,BI64:BI65,BN64:BN65,BS64:BS65,BX64:BX65,CC64:CC65,CH64:CH65)</f>
        <v>2</v>
      </c>
      <c r="G64" s="1169">
        <f>SUM(Q64:Q65,V64:V65,AA64:AA65,AF64:AF65,AK64:AK65,AP64:AP65,AU64:AU65,AZ64:AZ65,BE64:BE65,BJ64:BJ65,BO64:BO65,BT64:BT65,BY64:BY65,CD64:CD65,CI64:CI65)</f>
        <v>0</v>
      </c>
      <c r="H64" s="1169">
        <f>SUM(R64:R65,W64:W65,AB64:AB65,AG64:AG65,AL64:AL65,AQ64:AQ65,AV64:AV65,BA64:BA65,BF64:BF65,BK64:BK65,BP64:BP65,BU64:BU65,BZ64:BZ65,CE64:CE65,CJ64:CJ65)</f>
        <v>0</v>
      </c>
      <c r="I64" s="1169">
        <f>SUM(S64:S65,X64:X65,AC64:AC65,AH64:AH65,AM64:AM65,AR64:AR65,AW64:AW65,BB64:BB65,BG64:BG65,BL64:BL65,BQ64:BQ65,BV64:BV65,CA64:CA65,CF64:CF65,CK64:CK65)</f>
        <v>0</v>
      </c>
      <c r="J64" s="1169">
        <f>SUM(T64:T65,Y64:Y65,AD64:AD65,AI64:AI65,AN64:AN65,AS64:AS65,AX64:AX65,BC64:BC65,BH64:BH65,BM64:BM65,BR64:BR65,BW64:BW65,CB64:CB65,CG64:CG65,CL64:CL65)</f>
        <v>0</v>
      </c>
      <c r="K64" s="1213" t="str">
        <f t="shared" si="0"/>
        <v/>
      </c>
      <c r="L64" s="1169"/>
      <c r="M64" s="1169"/>
      <c r="N64" s="1169"/>
      <c r="O64" s="862"/>
      <c r="P64" s="863"/>
      <c r="Q64" s="864"/>
      <c r="R64" s="864"/>
      <c r="S64" s="864"/>
      <c r="T64" s="864"/>
      <c r="U64" s="863">
        <v>1</v>
      </c>
      <c r="V64" s="864"/>
      <c r="W64" s="864"/>
      <c r="X64" s="864"/>
      <c r="Y64" s="864"/>
      <c r="Z64" s="863"/>
      <c r="AA64" s="864"/>
      <c r="AB64" s="864"/>
      <c r="AC64" s="864"/>
      <c r="AD64" s="864"/>
      <c r="AE64" s="863"/>
      <c r="AF64" s="864"/>
      <c r="AG64" s="864"/>
      <c r="AH64" s="864"/>
      <c r="AI64" s="865"/>
      <c r="AJ64" s="864"/>
      <c r="AK64" s="864"/>
      <c r="AL64" s="864"/>
      <c r="AM64" s="864"/>
      <c r="AN64" s="864"/>
      <c r="AO64" s="863">
        <v>1</v>
      </c>
      <c r="AP64" s="864"/>
      <c r="AQ64" s="864"/>
      <c r="AR64" s="864"/>
      <c r="AS64" s="864"/>
      <c r="AT64" s="863"/>
      <c r="AU64" s="864"/>
      <c r="AV64" s="864"/>
      <c r="AW64" s="864"/>
      <c r="AX64" s="864"/>
      <c r="AY64" s="863"/>
      <c r="AZ64" s="864"/>
      <c r="BA64" s="864"/>
      <c r="BB64" s="864"/>
      <c r="BC64" s="864"/>
      <c r="BD64" s="863"/>
      <c r="BE64" s="864"/>
      <c r="BF64" s="864"/>
      <c r="BG64" s="864"/>
      <c r="BH64" s="865"/>
      <c r="BI64" s="864"/>
      <c r="BJ64" s="864"/>
      <c r="BK64" s="864"/>
      <c r="BL64" s="864"/>
      <c r="BM64" s="865"/>
      <c r="BN64" s="864"/>
      <c r="BO64" s="864"/>
      <c r="BP64" s="864"/>
      <c r="BQ64" s="864"/>
      <c r="BR64" s="864"/>
      <c r="BS64" s="863"/>
      <c r="BT64" s="864"/>
      <c r="BU64" s="864"/>
      <c r="BV64" s="864"/>
      <c r="BW64" s="864"/>
      <c r="BX64" s="863"/>
      <c r="BY64" s="864"/>
      <c r="BZ64" s="864"/>
      <c r="CA64" s="864"/>
      <c r="CB64" s="865"/>
      <c r="CC64" s="863"/>
      <c r="CD64" s="864"/>
      <c r="CE64" s="864"/>
      <c r="CF64" s="864"/>
      <c r="CG64" s="864"/>
      <c r="CH64" s="863"/>
      <c r="CI64" s="864"/>
      <c r="CJ64" s="864"/>
      <c r="CK64" s="864"/>
      <c r="CL64" s="864"/>
      <c r="CM64" s="875"/>
      <c r="CN64" s="876"/>
      <c r="CO64" s="876"/>
      <c r="CP64" s="876"/>
      <c r="CQ64" s="877"/>
      <c r="CR64" s="872"/>
      <c r="CS64" s="872"/>
      <c r="CT64" s="872"/>
      <c r="CU64" s="872"/>
      <c r="CV64" s="873"/>
      <c r="CW64" s="872"/>
      <c r="CX64" s="872"/>
      <c r="CY64" s="872"/>
      <c r="CZ64" s="872"/>
      <c r="DA64" s="873"/>
      <c r="DB64" s="874"/>
    </row>
    <row r="65" spans="1:108" ht="24.75" customHeight="1" x14ac:dyDescent="0.2">
      <c r="A65" s="1195"/>
      <c r="B65" s="1196"/>
      <c r="C65" s="1187"/>
      <c r="D65" s="1173"/>
      <c r="E65" s="1176"/>
      <c r="F65" s="1169"/>
      <c r="G65" s="1169"/>
      <c r="H65" s="1169"/>
      <c r="I65" s="1169"/>
      <c r="J65" s="1169"/>
      <c r="K65" s="1213"/>
      <c r="L65" s="1169"/>
      <c r="M65" s="1169"/>
      <c r="N65" s="1169"/>
      <c r="O65" s="862"/>
      <c r="P65" s="863"/>
      <c r="Q65" s="864"/>
      <c r="R65" s="864"/>
      <c r="S65" s="864"/>
      <c r="T65" s="864"/>
      <c r="U65" s="863"/>
      <c r="V65" s="864"/>
      <c r="W65" s="864"/>
      <c r="X65" s="864"/>
      <c r="Y65" s="864"/>
      <c r="Z65" s="863"/>
      <c r="AA65" s="864"/>
      <c r="AB65" s="864"/>
      <c r="AC65" s="864"/>
      <c r="AD65" s="864"/>
      <c r="AE65" s="863"/>
      <c r="AF65" s="864"/>
      <c r="AG65" s="864"/>
      <c r="AH65" s="864"/>
      <c r="AI65" s="865"/>
      <c r="AJ65" s="864"/>
      <c r="AK65" s="864"/>
      <c r="AL65" s="864"/>
      <c r="AM65" s="864"/>
      <c r="AN65" s="864"/>
      <c r="AO65" s="863"/>
      <c r="AP65" s="864"/>
      <c r="AQ65" s="864"/>
      <c r="AR65" s="864"/>
      <c r="AS65" s="864"/>
      <c r="AT65" s="863"/>
      <c r="AU65" s="864"/>
      <c r="AV65" s="864"/>
      <c r="AW65" s="864"/>
      <c r="AX65" s="864"/>
      <c r="AY65" s="863"/>
      <c r="AZ65" s="864"/>
      <c r="BA65" s="864"/>
      <c r="BB65" s="864"/>
      <c r="BC65" s="864"/>
      <c r="BD65" s="863"/>
      <c r="BE65" s="864"/>
      <c r="BF65" s="864"/>
      <c r="BG65" s="864"/>
      <c r="BH65" s="865"/>
      <c r="BI65" s="864"/>
      <c r="BJ65" s="864"/>
      <c r="BK65" s="864"/>
      <c r="BL65" s="864"/>
      <c r="BM65" s="865"/>
      <c r="BN65" s="864"/>
      <c r="BO65" s="864"/>
      <c r="BP65" s="864"/>
      <c r="BQ65" s="864"/>
      <c r="BR65" s="864"/>
      <c r="BS65" s="863"/>
      <c r="BT65" s="864"/>
      <c r="BU65" s="864"/>
      <c r="BV65" s="864"/>
      <c r="BW65" s="864"/>
      <c r="BX65" s="863"/>
      <c r="BY65" s="864"/>
      <c r="BZ65" s="864"/>
      <c r="CA65" s="864"/>
      <c r="CB65" s="865"/>
      <c r="CC65" s="863"/>
      <c r="CD65" s="864"/>
      <c r="CE65" s="864"/>
      <c r="CF65" s="864"/>
      <c r="CG65" s="864"/>
      <c r="CH65" s="863"/>
      <c r="CI65" s="864"/>
      <c r="CJ65" s="864"/>
      <c r="CK65" s="864"/>
      <c r="CL65" s="864"/>
      <c r="CM65" s="875"/>
      <c r="CN65" s="876"/>
      <c r="CO65" s="876"/>
      <c r="CP65" s="876"/>
      <c r="CQ65" s="877"/>
      <c r="CR65" s="872"/>
      <c r="CS65" s="872"/>
      <c r="CT65" s="872"/>
      <c r="CU65" s="872"/>
      <c r="CV65" s="873"/>
      <c r="CW65" s="872"/>
      <c r="CX65" s="872"/>
      <c r="CY65" s="872"/>
      <c r="CZ65" s="872"/>
      <c r="DA65" s="873"/>
      <c r="DB65" s="874"/>
    </row>
    <row r="66" spans="1:108" s="330" customFormat="1" ht="24.75" customHeight="1" x14ac:dyDescent="0.2">
      <c r="A66" s="1195">
        <v>28</v>
      </c>
      <c r="B66" s="1196" t="s">
        <v>206</v>
      </c>
      <c r="C66" s="1187" t="s">
        <v>201</v>
      </c>
      <c r="D66" s="1173">
        <f>DATEDIF(E66,$DD$2,"y")</f>
        <v>81</v>
      </c>
      <c r="E66" s="1177">
        <v>12921</v>
      </c>
      <c r="F66" s="1169">
        <f>SUM(P66:P67,U66:U67,Z66:Z67,AE66:AE67,AJ66:AJ67,AO66:AO67,AT66:AT67,AY66:AY67,BD66:BD67,BI66:BI67,BN66:BN67,BS66:BS67,BX66:BX67,CC66:CC67,CH66:CH67)</f>
        <v>5</v>
      </c>
      <c r="G66" s="1169">
        <f>SUM(Q66:Q67,V66:V67,AA66:AA67,AF66:AF67,AK66:AK67,AP66:AP67,AU66:AU67,AZ66:AZ67,BE66:BE67,BJ66:BJ67,BO66:BO67,BT66:BT67,BY66:BY67,CD66:CD67,CI66:CI67)</f>
        <v>4</v>
      </c>
      <c r="H66" s="1169">
        <f>SUM(R66:R67,W66:W67,AB66:AB67,AG66:AG67,AL66:AL67,AQ66:AQ67,AV66:AV67,BA66:BA67,BF66:BF67,BK66:BK67,BP66:BP67,BU66:BU67,BZ66:BZ67,CE66:CE67,CJ66:CJ67)</f>
        <v>0</v>
      </c>
      <c r="I66" s="1169">
        <f>SUM(S66:S67,X66:X67,AC66:AC67,AH66:AH67,AM66:AM67,AR66:AR67,AW66:AW67,BB66:BB67,BG66:BG67,BL66:BL67,BQ66:BQ67,BV66:BV67,CA66:CA67,CF66:CF67,CK66:CK67)</f>
        <v>2</v>
      </c>
      <c r="J66" s="1169">
        <f>SUM(T66:T67,Y66:Y67,AD66:AD67,AI66:AI67,AN66:AN67,AS66:AS67,AX66:AX67,BC66:BC67,BH66:BH67,BM66:BM67,BR66:BR67,BW66:BW67,CB66:CB67,CG66:CG67,CL66:CL67)</f>
        <v>3</v>
      </c>
      <c r="K66" s="1213">
        <f t="shared" si="0"/>
        <v>0.4</v>
      </c>
      <c r="L66" s="1169"/>
      <c r="M66" s="1169"/>
      <c r="N66" s="1169"/>
      <c r="O66" s="862"/>
      <c r="P66" s="863"/>
      <c r="Q66" s="864"/>
      <c r="R66" s="864"/>
      <c r="S66" s="864"/>
      <c r="T66" s="864"/>
      <c r="U66" s="863">
        <v>1</v>
      </c>
      <c r="V66" s="864"/>
      <c r="W66" s="864"/>
      <c r="X66" s="864"/>
      <c r="Y66" s="864">
        <v>1</v>
      </c>
      <c r="Z66" s="863">
        <v>1</v>
      </c>
      <c r="AA66" s="864">
        <v>1</v>
      </c>
      <c r="AB66" s="864"/>
      <c r="AC66" s="864">
        <v>1</v>
      </c>
      <c r="AD66" s="864"/>
      <c r="AE66" s="863"/>
      <c r="AF66" s="864"/>
      <c r="AG66" s="864"/>
      <c r="AH66" s="864"/>
      <c r="AI66" s="865"/>
      <c r="AJ66" s="864">
        <v>1</v>
      </c>
      <c r="AK66" s="864">
        <v>1</v>
      </c>
      <c r="AL66" s="864"/>
      <c r="AM66" s="864"/>
      <c r="AN66" s="864">
        <v>1</v>
      </c>
      <c r="AO66" s="863">
        <v>1</v>
      </c>
      <c r="AP66" s="864">
        <v>1</v>
      </c>
      <c r="AQ66" s="864"/>
      <c r="AR66" s="864">
        <v>1</v>
      </c>
      <c r="AS66" s="864"/>
      <c r="AT66" s="863"/>
      <c r="AU66" s="864"/>
      <c r="AV66" s="864"/>
      <c r="AW66" s="864"/>
      <c r="AX66" s="864"/>
      <c r="AY66" s="863"/>
      <c r="AZ66" s="864"/>
      <c r="BA66" s="864"/>
      <c r="BB66" s="864"/>
      <c r="BC66" s="864"/>
      <c r="BD66" s="863"/>
      <c r="BE66" s="864"/>
      <c r="BF66" s="864"/>
      <c r="BG66" s="864"/>
      <c r="BH66" s="865"/>
      <c r="BI66" s="864"/>
      <c r="BJ66" s="864"/>
      <c r="BK66" s="864"/>
      <c r="BL66" s="864"/>
      <c r="BM66" s="865"/>
      <c r="BN66" s="864">
        <v>1</v>
      </c>
      <c r="BO66" s="864">
        <v>1</v>
      </c>
      <c r="BP66" s="864"/>
      <c r="BQ66" s="864"/>
      <c r="BR66" s="864">
        <v>1</v>
      </c>
      <c r="BS66" s="863"/>
      <c r="BT66" s="864"/>
      <c r="BU66" s="864"/>
      <c r="BV66" s="864"/>
      <c r="BW66" s="864"/>
      <c r="BX66" s="863"/>
      <c r="BY66" s="864"/>
      <c r="BZ66" s="864"/>
      <c r="CA66" s="864"/>
      <c r="CB66" s="865"/>
      <c r="CC66" s="863"/>
      <c r="CD66" s="864"/>
      <c r="CE66" s="864"/>
      <c r="CF66" s="864"/>
      <c r="CG66" s="864"/>
      <c r="CH66" s="863"/>
      <c r="CI66" s="864"/>
      <c r="CJ66" s="864"/>
      <c r="CK66" s="864"/>
      <c r="CL66" s="864"/>
      <c r="CM66" s="875"/>
      <c r="CN66" s="876"/>
      <c r="CO66" s="876"/>
      <c r="CP66" s="876"/>
      <c r="CQ66" s="877"/>
      <c r="CR66" s="872"/>
      <c r="CS66" s="872"/>
      <c r="CT66" s="872"/>
      <c r="CU66" s="872"/>
      <c r="CV66" s="873"/>
      <c r="CW66" s="872"/>
      <c r="CX66" s="872"/>
      <c r="CY66" s="872"/>
      <c r="CZ66" s="872"/>
      <c r="DA66" s="873"/>
      <c r="DB66" s="874"/>
    </row>
    <row r="67" spans="1:108" s="330" customFormat="1" ht="24.75" customHeight="1" x14ac:dyDescent="0.2">
      <c r="A67" s="1195"/>
      <c r="B67" s="1209"/>
      <c r="C67" s="1194"/>
      <c r="D67" s="1173"/>
      <c r="E67" s="1178"/>
      <c r="F67" s="1170"/>
      <c r="G67" s="1170"/>
      <c r="H67" s="1170"/>
      <c r="I67" s="1170"/>
      <c r="J67" s="1170"/>
      <c r="K67" s="1213"/>
      <c r="L67" s="1170"/>
      <c r="M67" s="1170"/>
      <c r="N67" s="1170"/>
      <c r="O67" s="879"/>
      <c r="P67" s="863"/>
      <c r="Q67" s="864"/>
      <c r="R67" s="864"/>
      <c r="S67" s="864"/>
      <c r="T67" s="864"/>
      <c r="U67" s="864"/>
      <c r="V67" s="864"/>
      <c r="W67" s="864"/>
      <c r="X67" s="864"/>
      <c r="Y67" s="864"/>
      <c r="Z67" s="863"/>
      <c r="AA67" s="864"/>
      <c r="AB67" s="864"/>
      <c r="AC67" s="864"/>
      <c r="AD67" s="864"/>
      <c r="AE67" s="863"/>
      <c r="AF67" s="864"/>
      <c r="AG67" s="864"/>
      <c r="AH67" s="864"/>
      <c r="AI67" s="865"/>
      <c r="AJ67" s="864"/>
      <c r="AK67" s="864"/>
      <c r="AL67" s="864"/>
      <c r="AM67" s="864"/>
      <c r="AN67" s="864"/>
      <c r="AO67" s="864"/>
      <c r="AP67" s="864"/>
      <c r="AQ67" s="864"/>
      <c r="AR67" s="864"/>
      <c r="AS67" s="864"/>
      <c r="AT67" s="863"/>
      <c r="AU67" s="864"/>
      <c r="AV67" s="864"/>
      <c r="AW67" s="864"/>
      <c r="AX67" s="864"/>
      <c r="AY67" s="863"/>
      <c r="AZ67" s="864"/>
      <c r="BA67" s="864"/>
      <c r="BB67" s="864"/>
      <c r="BC67" s="864"/>
      <c r="BD67" s="863"/>
      <c r="BE67" s="864"/>
      <c r="BF67" s="864"/>
      <c r="BG67" s="864"/>
      <c r="BH67" s="865"/>
      <c r="BI67" s="864"/>
      <c r="BJ67" s="864"/>
      <c r="BK67" s="864"/>
      <c r="BL67" s="864"/>
      <c r="BM67" s="865"/>
      <c r="BN67" s="864"/>
      <c r="BO67" s="864"/>
      <c r="BP67" s="864"/>
      <c r="BQ67" s="864"/>
      <c r="BR67" s="864"/>
      <c r="BS67" s="863"/>
      <c r="BT67" s="864"/>
      <c r="BU67" s="864"/>
      <c r="BV67" s="864"/>
      <c r="BW67" s="864"/>
      <c r="BX67" s="863"/>
      <c r="BY67" s="864"/>
      <c r="BZ67" s="864"/>
      <c r="CA67" s="864"/>
      <c r="CB67" s="865"/>
      <c r="CC67" s="863"/>
      <c r="CD67" s="864"/>
      <c r="CE67" s="864"/>
      <c r="CF67" s="864"/>
      <c r="CG67" s="864"/>
      <c r="CH67" s="863"/>
      <c r="CI67" s="864"/>
      <c r="CJ67" s="864"/>
      <c r="CK67" s="864"/>
      <c r="CL67" s="864"/>
      <c r="CM67" s="883"/>
      <c r="CN67" s="884"/>
      <c r="CO67" s="884"/>
      <c r="CP67" s="884"/>
      <c r="CQ67" s="885"/>
      <c r="CR67" s="886"/>
      <c r="CS67" s="886"/>
      <c r="CT67" s="886"/>
      <c r="CU67" s="886"/>
      <c r="CV67" s="887"/>
      <c r="CW67" s="886"/>
      <c r="CX67" s="886"/>
      <c r="CY67" s="886"/>
      <c r="CZ67" s="886"/>
      <c r="DA67" s="887"/>
      <c r="DB67" s="874"/>
    </row>
    <row r="68" spans="1:108" ht="24.75" customHeight="1" x14ac:dyDescent="0.2">
      <c r="A68" s="1195">
        <v>29</v>
      </c>
      <c r="B68" s="1208" t="s">
        <v>207</v>
      </c>
      <c r="C68" s="1187" t="s">
        <v>208</v>
      </c>
      <c r="D68" s="1173">
        <f>DATEDIF(E68,$DD$2,"y")</f>
        <v>64</v>
      </c>
      <c r="E68" s="1186">
        <v>19448</v>
      </c>
      <c r="F68" s="1169">
        <f>SUM(P68:P69,U68:U69,Z68:Z69,AE68:AE69,AJ68:AJ69,AO68:AO69,AT68:AT69,AY68:AY69,BD68:BD69,BI68:BI69,BN68:BN69,BS68:BS69,BX68:BX69,CC68:CC69,CH68:CH69)</f>
        <v>8</v>
      </c>
      <c r="G68" s="1169">
        <f>SUM(Q68:Q69,V68:V69,AA68:AA69,AF68:AF69,AK68:AK69,AP68:AP69,AU68:AU69,AZ68:AZ69,BE68:BE69,BJ68:BJ69,BO68:BO69,BT68:BT69,BY68:BY69,CD68:CD69,CI68:CI69)</f>
        <v>8</v>
      </c>
      <c r="H68" s="1169">
        <f>SUM(R68:R69,W68:W69,AB68:AB69,AG68:AG69,AL68:AL69,AQ68:AQ69,AV68:AV69,BA68:BA69,BF68:BF69,BK68:BK69,BP68:BP69,BU68:BU69,BZ68:BZ69,CE68:CE69,CJ68:CJ69)</f>
        <v>0</v>
      </c>
      <c r="I68" s="1169">
        <f>SUM(S68:S69,X68:X69,AC68:AC69,AH68:AH69,AM68:AM69,AR68:AR69,AW68:AW69,BB68:BB69,BG68:BG69,BL68:BL69,BQ68:BQ69,BV68:BV69,CA68:CA69,CF68:CF69,CK68:CK69)</f>
        <v>4</v>
      </c>
      <c r="J68" s="1169">
        <f>SUM(T68:T69,Y68:Y69,AD68:AD69,AI68:AI69,AN68:AN69,AS68:AS69,AX68:AX69,BC68:BC69,BH68:BH69,BM68:BM69,BR68:BR69,BW68:BW69,CB68:CB69,CG68:CG69,CL68:CL69)</f>
        <v>4</v>
      </c>
      <c r="K68" s="1213">
        <f t="shared" si="0"/>
        <v>0.5</v>
      </c>
      <c r="L68" s="1190">
        <f>SUM(M68:N75)</f>
        <v>10</v>
      </c>
      <c r="M68" s="1169">
        <f>SUM(I68:I75)</f>
        <v>4</v>
      </c>
      <c r="N68" s="1169">
        <f>SUM(J68:J75)</f>
        <v>6</v>
      </c>
      <c r="O68" s="862"/>
      <c r="P68" s="890">
        <v>1</v>
      </c>
      <c r="Q68" s="891">
        <v>1</v>
      </c>
      <c r="R68" s="891"/>
      <c r="S68" s="891">
        <v>1</v>
      </c>
      <c r="T68" s="891"/>
      <c r="U68" s="890">
        <v>1</v>
      </c>
      <c r="V68" s="891">
        <v>1</v>
      </c>
      <c r="W68" s="891"/>
      <c r="X68" s="891"/>
      <c r="Y68" s="891">
        <v>1</v>
      </c>
      <c r="Z68" s="890"/>
      <c r="AA68" s="891"/>
      <c r="AB68" s="891"/>
      <c r="AC68" s="891"/>
      <c r="AD68" s="891"/>
      <c r="AE68" s="890"/>
      <c r="AF68" s="891"/>
      <c r="AG68" s="891"/>
      <c r="AH68" s="891"/>
      <c r="AI68" s="892"/>
      <c r="AJ68" s="891">
        <v>1</v>
      </c>
      <c r="AK68" s="891">
        <v>1</v>
      </c>
      <c r="AL68" s="891"/>
      <c r="AM68" s="891">
        <v>1</v>
      </c>
      <c r="AN68" s="891"/>
      <c r="AO68" s="890">
        <v>1</v>
      </c>
      <c r="AP68" s="891">
        <v>1</v>
      </c>
      <c r="AQ68" s="891"/>
      <c r="AR68" s="891"/>
      <c r="AS68" s="891">
        <v>1</v>
      </c>
      <c r="AT68" s="890"/>
      <c r="AU68" s="891"/>
      <c r="AV68" s="891"/>
      <c r="AW68" s="891"/>
      <c r="AX68" s="891"/>
      <c r="AY68" s="890"/>
      <c r="AZ68" s="891"/>
      <c r="BA68" s="891"/>
      <c r="BB68" s="891"/>
      <c r="BC68" s="891"/>
      <c r="BD68" s="890"/>
      <c r="BE68" s="891"/>
      <c r="BF68" s="891"/>
      <c r="BG68" s="891"/>
      <c r="BH68" s="892"/>
      <c r="BI68" s="891"/>
      <c r="BJ68" s="891"/>
      <c r="BK68" s="891"/>
      <c r="BL68" s="891"/>
      <c r="BM68" s="892"/>
      <c r="BN68" s="891"/>
      <c r="BO68" s="891"/>
      <c r="BP68" s="891"/>
      <c r="BQ68" s="891"/>
      <c r="BR68" s="891"/>
      <c r="BS68" s="890"/>
      <c r="BT68" s="891"/>
      <c r="BU68" s="891"/>
      <c r="BV68" s="891"/>
      <c r="BW68" s="891"/>
      <c r="BX68" s="890"/>
      <c r="BY68" s="891"/>
      <c r="BZ68" s="891"/>
      <c r="CA68" s="891"/>
      <c r="CB68" s="892"/>
      <c r="CC68" s="890"/>
      <c r="CD68" s="891"/>
      <c r="CE68" s="891"/>
      <c r="CF68" s="891"/>
      <c r="CG68" s="891"/>
      <c r="CH68" s="890"/>
      <c r="CI68" s="891"/>
      <c r="CJ68" s="891"/>
      <c r="CK68" s="891"/>
      <c r="CL68" s="891"/>
      <c r="CM68" s="875"/>
      <c r="CN68" s="876"/>
      <c r="CO68" s="876"/>
      <c r="CP68" s="876"/>
      <c r="CQ68" s="877"/>
      <c r="CR68" s="872"/>
      <c r="CS68" s="872"/>
      <c r="CT68" s="872"/>
      <c r="CU68" s="872"/>
      <c r="CV68" s="873"/>
      <c r="CW68" s="872"/>
      <c r="CX68" s="872"/>
      <c r="CY68" s="872"/>
      <c r="CZ68" s="872"/>
      <c r="DA68" s="873"/>
      <c r="DB68" s="874"/>
    </row>
    <row r="69" spans="1:108" ht="24.75" customHeight="1" x14ac:dyDescent="0.2">
      <c r="A69" s="1195"/>
      <c r="B69" s="1196"/>
      <c r="C69" s="1187"/>
      <c r="D69" s="1173"/>
      <c r="E69" s="1187"/>
      <c r="F69" s="1169"/>
      <c r="G69" s="1169"/>
      <c r="H69" s="1169"/>
      <c r="I69" s="1169"/>
      <c r="J69" s="1169"/>
      <c r="K69" s="1213"/>
      <c r="L69" s="1169"/>
      <c r="M69" s="1215"/>
      <c r="N69" s="1215"/>
      <c r="O69" s="862"/>
      <c r="P69" s="863">
        <v>1</v>
      </c>
      <c r="Q69" s="864">
        <v>1</v>
      </c>
      <c r="R69" s="864"/>
      <c r="S69" s="864">
        <v>1</v>
      </c>
      <c r="T69" s="864"/>
      <c r="U69" s="863">
        <v>1</v>
      </c>
      <c r="V69" s="864">
        <v>1</v>
      </c>
      <c r="W69" s="864"/>
      <c r="X69" s="864"/>
      <c r="Y69" s="864">
        <v>1</v>
      </c>
      <c r="Z69" s="863"/>
      <c r="AA69" s="864"/>
      <c r="AB69" s="864"/>
      <c r="AC69" s="864"/>
      <c r="AD69" s="864"/>
      <c r="AE69" s="863"/>
      <c r="AF69" s="864"/>
      <c r="AG69" s="864"/>
      <c r="AH69" s="864"/>
      <c r="AI69" s="865"/>
      <c r="AJ69" s="864">
        <v>1</v>
      </c>
      <c r="AK69" s="864">
        <v>1</v>
      </c>
      <c r="AL69" s="864"/>
      <c r="AM69" s="864"/>
      <c r="AN69" s="864">
        <v>1</v>
      </c>
      <c r="AO69" s="863">
        <v>1</v>
      </c>
      <c r="AP69" s="864">
        <v>1</v>
      </c>
      <c r="AQ69" s="864"/>
      <c r="AR69" s="864">
        <v>1</v>
      </c>
      <c r="AS69" s="864"/>
      <c r="AT69" s="863"/>
      <c r="AU69" s="864"/>
      <c r="AV69" s="864"/>
      <c r="AW69" s="864"/>
      <c r="AX69" s="864"/>
      <c r="AY69" s="863"/>
      <c r="AZ69" s="864"/>
      <c r="BA69" s="864"/>
      <c r="BB69" s="864"/>
      <c r="BC69" s="864"/>
      <c r="BD69" s="863"/>
      <c r="BE69" s="864"/>
      <c r="BF69" s="864"/>
      <c r="BG69" s="864"/>
      <c r="BH69" s="865"/>
      <c r="BI69" s="864"/>
      <c r="BJ69" s="864"/>
      <c r="BK69" s="864"/>
      <c r="BL69" s="864"/>
      <c r="BM69" s="865"/>
      <c r="BN69" s="864"/>
      <c r="BO69" s="864"/>
      <c r="BP69" s="864"/>
      <c r="BQ69" s="864"/>
      <c r="BR69" s="864"/>
      <c r="BS69" s="863"/>
      <c r="BT69" s="864"/>
      <c r="BU69" s="864"/>
      <c r="BV69" s="864"/>
      <c r="BW69" s="864"/>
      <c r="BX69" s="863"/>
      <c r="BY69" s="864"/>
      <c r="BZ69" s="864"/>
      <c r="CA69" s="864"/>
      <c r="CB69" s="865"/>
      <c r="CC69" s="863"/>
      <c r="CD69" s="864"/>
      <c r="CE69" s="864"/>
      <c r="CF69" s="864"/>
      <c r="CG69" s="864"/>
      <c r="CH69" s="863"/>
      <c r="CI69" s="864"/>
      <c r="CJ69" s="864"/>
      <c r="CK69" s="864"/>
      <c r="CL69" s="864"/>
      <c r="CM69" s="875"/>
      <c r="CN69" s="876"/>
      <c r="CO69" s="876"/>
      <c r="CP69" s="876"/>
      <c r="CQ69" s="877"/>
      <c r="CR69" s="872"/>
      <c r="CS69" s="872"/>
      <c r="CT69" s="872"/>
      <c r="CU69" s="872"/>
      <c r="CV69" s="873"/>
      <c r="CW69" s="872"/>
      <c r="CX69" s="872"/>
      <c r="CY69" s="872"/>
      <c r="CZ69" s="872"/>
      <c r="DA69" s="873"/>
      <c r="DB69" s="874"/>
    </row>
    <row r="70" spans="1:108" s="330" customFormat="1" ht="24.75" customHeight="1" x14ac:dyDescent="0.2">
      <c r="A70" s="1195">
        <v>30</v>
      </c>
      <c r="B70" s="1196" t="s">
        <v>209</v>
      </c>
      <c r="C70" s="1187" t="s">
        <v>208</v>
      </c>
      <c r="D70" s="1173">
        <f>DATEDIF(E70,$DD$2,"y")</f>
        <v>63</v>
      </c>
      <c r="E70" s="1177">
        <v>19792</v>
      </c>
      <c r="F70" s="1169">
        <f>SUM(P70:P71,U70:U71,Z70:Z71,AE70:AE71,AJ70:AJ71,AO70:AO71,AT70:AT71,AY70:AY71,BD70:BD71,BI70:BI71,BN70:BN71,BS70:BS71,BX70:BX71,CC70:CC71,CH70:CH71)</f>
        <v>1</v>
      </c>
      <c r="G70" s="1169">
        <f>SUM(Q70:Q71,V70:V71,AA70:AA71,AF70:AF71,AK70:AK71,AP70:AP71,AU70:AU71,AZ70:AZ71,BE70:BE71,BJ70:BJ71,BO70:BO71,BT70:BT71,BY70:BY71,CD70:CD71,CI70:CI71)</f>
        <v>1</v>
      </c>
      <c r="H70" s="1169">
        <f>SUM(R70:R71,W70:W71,AB70:AB71,AG70:AG71,AL70:AL71,AQ70:AQ71,AV70:AV71,BA70:BA71,BF70:BF71,BK70:BK71,BP70:BP71,BU70:BU71,BZ70:BZ71,CE70:CE71,CJ70:CJ71)</f>
        <v>0</v>
      </c>
      <c r="I70" s="1169">
        <f>SUM(S70:S71,X70:X71,AC70:AC71,AH70:AH71,AM70:AM71,AR70:AR71,AW70:AW71,BB70:BB71,BG70:BG71,BL70:BL71,BQ70:BQ71,BV70:BV71,CA70:CA71,CF70:CF71,CK70:CK71)</f>
        <v>0</v>
      </c>
      <c r="J70" s="1169">
        <f>SUM(T70:T71,Y70:Y71,AD70:AD71,AI70:AI71,AN70:AN71,AS70:AS71,AX70:AX71,BC70:BC71,BH70:BH71,BM70:BM71,BR70:BR71,BW70:BW71,CB70:CB71,CG70:CG71,CL70:CL71)</f>
        <v>1</v>
      </c>
      <c r="K70" s="1213" t="str">
        <f t="shared" si="0"/>
        <v/>
      </c>
      <c r="L70" s="1169"/>
      <c r="M70" s="1215"/>
      <c r="N70" s="1215"/>
      <c r="O70" s="862"/>
      <c r="P70" s="863"/>
      <c r="Q70" s="864"/>
      <c r="R70" s="864"/>
      <c r="S70" s="864"/>
      <c r="T70" s="864"/>
      <c r="U70" s="863"/>
      <c r="V70" s="864"/>
      <c r="W70" s="864"/>
      <c r="X70" s="864"/>
      <c r="Y70" s="864"/>
      <c r="Z70" s="863"/>
      <c r="AA70" s="864"/>
      <c r="AB70" s="864"/>
      <c r="AC70" s="864"/>
      <c r="AD70" s="864"/>
      <c r="AE70" s="863"/>
      <c r="AF70" s="864"/>
      <c r="AG70" s="864"/>
      <c r="AH70" s="864"/>
      <c r="AI70" s="865"/>
      <c r="AJ70" s="864"/>
      <c r="AK70" s="864"/>
      <c r="AL70" s="864"/>
      <c r="AM70" s="864"/>
      <c r="AN70" s="864"/>
      <c r="AO70" s="863"/>
      <c r="AP70" s="864"/>
      <c r="AQ70" s="864"/>
      <c r="AR70" s="864"/>
      <c r="AS70" s="864"/>
      <c r="AT70" s="863"/>
      <c r="AU70" s="864"/>
      <c r="AV70" s="864"/>
      <c r="AW70" s="864"/>
      <c r="AX70" s="864"/>
      <c r="AY70" s="863"/>
      <c r="AZ70" s="864"/>
      <c r="BA70" s="864"/>
      <c r="BB70" s="864"/>
      <c r="BC70" s="864"/>
      <c r="BD70" s="863"/>
      <c r="BE70" s="864"/>
      <c r="BF70" s="864"/>
      <c r="BG70" s="864"/>
      <c r="BH70" s="865"/>
      <c r="BI70" s="864"/>
      <c r="BJ70" s="864"/>
      <c r="BK70" s="864"/>
      <c r="BL70" s="864"/>
      <c r="BM70" s="865"/>
      <c r="BN70" s="864">
        <v>1</v>
      </c>
      <c r="BO70" s="864">
        <v>1</v>
      </c>
      <c r="BP70" s="864"/>
      <c r="BQ70" s="864"/>
      <c r="BR70" s="864">
        <v>1</v>
      </c>
      <c r="BS70" s="863"/>
      <c r="BT70" s="864"/>
      <c r="BU70" s="864"/>
      <c r="BV70" s="864"/>
      <c r="BW70" s="864"/>
      <c r="BX70" s="863"/>
      <c r="BY70" s="864"/>
      <c r="BZ70" s="864"/>
      <c r="CA70" s="864"/>
      <c r="CB70" s="865"/>
      <c r="CC70" s="863"/>
      <c r="CD70" s="864"/>
      <c r="CE70" s="864"/>
      <c r="CF70" s="864"/>
      <c r="CG70" s="864"/>
      <c r="CH70" s="863"/>
      <c r="CI70" s="864"/>
      <c r="CJ70" s="864"/>
      <c r="CK70" s="864"/>
      <c r="CL70" s="864"/>
      <c r="CM70" s="875"/>
      <c r="CN70" s="876"/>
      <c r="CO70" s="876"/>
      <c r="CP70" s="876"/>
      <c r="CQ70" s="877"/>
      <c r="CR70" s="872"/>
      <c r="CS70" s="872"/>
      <c r="CT70" s="872"/>
      <c r="CU70" s="872"/>
      <c r="CV70" s="873"/>
      <c r="CW70" s="872"/>
      <c r="CX70" s="872"/>
      <c r="CY70" s="872"/>
      <c r="CZ70" s="872"/>
      <c r="DA70" s="873"/>
      <c r="DB70" s="874"/>
    </row>
    <row r="71" spans="1:108" s="330" customFormat="1" ht="24.75" customHeight="1" x14ac:dyDescent="0.2">
      <c r="A71" s="1195"/>
      <c r="B71" s="1196"/>
      <c r="C71" s="1187"/>
      <c r="D71" s="1173"/>
      <c r="E71" s="1176"/>
      <c r="F71" s="1169"/>
      <c r="G71" s="1169"/>
      <c r="H71" s="1169"/>
      <c r="I71" s="1169"/>
      <c r="J71" s="1169"/>
      <c r="K71" s="1213"/>
      <c r="L71" s="1169"/>
      <c r="M71" s="1215"/>
      <c r="N71" s="1215"/>
      <c r="O71" s="862"/>
      <c r="P71" s="863"/>
      <c r="Q71" s="864"/>
      <c r="R71" s="864"/>
      <c r="S71" s="864"/>
      <c r="T71" s="864"/>
      <c r="U71" s="863"/>
      <c r="V71" s="864"/>
      <c r="W71" s="864"/>
      <c r="X71" s="864"/>
      <c r="Y71" s="864"/>
      <c r="Z71" s="863"/>
      <c r="AA71" s="864"/>
      <c r="AB71" s="864"/>
      <c r="AC71" s="864"/>
      <c r="AD71" s="864"/>
      <c r="AE71" s="863"/>
      <c r="AF71" s="864"/>
      <c r="AG71" s="864"/>
      <c r="AH71" s="864"/>
      <c r="AI71" s="865"/>
      <c r="AJ71" s="864"/>
      <c r="AK71" s="864"/>
      <c r="AL71" s="864"/>
      <c r="AM71" s="864"/>
      <c r="AN71" s="864"/>
      <c r="AO71" s="863"/>
      <c r="AP71" s="864"/>
      <c r="AQ71" s="864"/>
      <c r="AR71" s="864"/>
      <c r="AS71" s="864"/>
      <c r="AT71" s="863"/>
      <c r="AU71" s="864"/>
      <c r="AV71" s="864"/>
      <c r="AW71" s="864"/>
      <c r="AX71" s="864"/>
      <c r="AY71" s="863"/>
      <c r="AZ71" s="864"/>
      <c r="BA71" s="864"/>
      <c r="BB71" s="864"/>
      <c r="BC71" s="864"/>
      <c r="BD71" s="863"/>
      <c r="BE71" s="864"/>
      <c r="BF71" s="864"/>
      <c r="BG71" s="864"/>
      <c r="BH71" s="865"/>
      <c r="BI71" s="864"/>
      <c r="BJ71" s="864"/>
      <c r="BK71" s="864"/>
      <c r="BL71" s="864"/>
      <c r="BM71" s="865"/>
      <c r="BN71" s="864"/>
      <c r="BO71" s="864"/>
      <c r="BP71" s="864"/>
      <c r="BQ71" s="864"/>
      <c r="BR71" s="864"/>
      <c r="BS71" s="863"/>
      <c r="BT71" s="864"/>
      <c r="BU71" s="864"/>
      <c r="BV71" s="864"/>
      <c r="BW71" s="864"/>
      <c r="BX71" s="863"/>
      <c r="BY71" s="864"/>
      <c r="BZ71" s="864"/>
      <c r="CA71" s="864"/>
      <c r="CB71" s="865"/>
      <c r="CC71" s="863"/>
      <c r="CD71" s="864"/>
      <c r="CE71" s="864"/>
      <c r="CF71" s="864"/>
      <c r="CG71" s="864"/>
      <c r="CH71" s="863"/>
      <c r="CI71" s="864"/>
      <c r="CJ71" s="864"/>
      <c r="CK71" s="864"/>
      <c r="CL71" s="864"/>
      <c r="CM71" s="875"/>
      <c r="CN71" s="876"/>
      <c r="CO71" s="876"/>
      <c r="CP71" s="876"/>
      <c r="CQ71" s="877"/>
      <c r="CR71" s="872"/>
      <c r="CS71" s="872"/>
      <c r="CT71" s="872"/>
      <c r="CU71" s="872"/>
      <c r="CV71" s="873"/>
      <c r="CW71" s="872"/>
      <c r="CX71" s="872"/>
      <c r="CY71" s="872"/>
      <c r="CZ71" s="872"/>
      <c r="DA71" s="873"/>
      <c r="DB71" s="874"/>
    </row>
    <row r="72" spans="1:108" s="330" customFormat="1" ht="24.75" customHeight="1" x14ac:dyDescent="0.2">
      <c r="A72" s="861"/>
      <c r="B72" s="1196" t="s">
        <v>268</v>
      </c>
      <c r="C72" s="1187" t="s">
        <v>208</v>
      </c>
      <c r="D72" s="1173">
        <f>DATEDIF(E72,$DD$2,"y")</f>
        <v>64</v>
      </c>
      <c r="E72" s="1177">
        <v>19248</v>
      </c>
      <c r="F72" s="862"/>
      <c r="G72" s="862"/>
      <c r="H72" s="1169">
        <f>SUM(R72:R73,W72:W73,AB72:AB73,AG72:AG73,AL72:AL73,AQ72:AQ73,AV72:AV73,BA72:BA73,BF72:BF73,BK72:BK73,BP72:BP73,BU72:BU73,BZ72:BZ73,CE72:CE73,CJ72:CJ73)</f>
        <v>0</v>
      </c>
      <c r="I72" s="1169">
        <f>SUM(S72:S73,X72:X73,AC72:AC73,AH72:AH73,AM72:AM73,AR72:AR73,AW72:AW73,BB72:BB73,BG72:BG73,BL72:BL73,BQ72:BQ73,BV72:BV73,CA72:CA73,CF72:CF73,CK72:CK73)</f>
        <v>0</v>
      </c>
      <c r="J72" s="1169">
        <f>SUM(T72:T73,Y72:Y73,AD72:AD73,AI72:AI73,AN72:AN73,AS72:AS73,AX72:AX73,BC72:BC73,BH72:BH73,BM72:BM73,BR72:BR73,BW72:BW73,CB72:CB73,CG72:CG73,CL72:CL73)</f>
        <v>1</v>
      </c>
      <c r="K72" s="1213" t="str">
        <f>IF(ISERROR(I72/I72+J72),"",I72/(I72+J72))</f>
        <v/>
      </c>
      <c r="L72" s="1169"/>
      <c r="M72" s="1215"/>
      <c r="N72" s="1215"/>
      <c r="O72" s="862"/>
      <c r="P72" s="863"/>
      <c r="Q72" s="864"/>
      <c r="R72" s="864"/>
      <c r="S72" s="864"/>
      <c r="T72" s="864"/>
      <c r="U72" s="863"/>
      <c r="V72" s="864"/>
      <c r="W72" s="864"/>
      <c r="X72" s="864"/>
      <c r="Y72" s="864"/>
      <c r="Z72" s="863"/>
      <c r="AA72" s="864"/>
      <c r="AB72" s="864"/>
      <c r="AC72" s="864"/>
      <c r="AD72" s="864"/>
      <c r="AE72" s="863"/>
      <c r="AF72" s="864"/>
      <c r="AG72" s="864"/>
      <c r="AH72" s="864"/>
      <c r="AI72" s="865"/>
      <c r="AJ72" s="864"/>
      <c r="AK72" s="864"/>
      <c r="AL72" s="864"/>
      <c r="AM72" s="864"/>
      <c r="AN72" s="864"/>
      <c r="AO72" s="863"/>
      <c r="AP72" s="864"/>
      <c r="AQ72" s="864"/>
      <c r="AR72" s="864"/>
      <c r="AS72" s="864"/>
      <c r="AT72" s="863"/>
      <c r="AU72" s="864"/>
      <c r="AV72" s="864"/>
      <c r="AW72" s="864"/>
      <c r="AX72" s="864"/>
      <c r="AY72" s="863"/>
      <c r="AZ72" s="864"/>
      <c r="BA72" s="864"/>
      <c r="BB72" s="864"/>
      <c r="BC72" s="864"/>
      <c r="BD72" s="863"/>
      <c r="BE72" s="864"/>
      <c r="BF72" s="864"/>
      <c r="BG72" s="864"/>
      <c r="BH72" s="865"/>
      <c r="BI72" s="864"/>
      <c r="BJ72" s="864"/>
      <c r="BK72" s="864"/>
      <c r="BL72" s="864"/>
      <c r="BM72" s="865"/>
      <c r="BN72" s="864">
        <v>1</v>
      </c>
      <c r="BO72" s="864">
        <v>1</v>
      </c>
      <c r="BP72" s="864"/>
      <c r="BQ72" s="864"/>
      <c r="BR72" s="864">
        <v>1</v>
      </c>
      <c r="BS72" s="863"/>
      <c r="BT72" s="864"/>
      <c r="BU72" s="864"/>
      <c r="BV72" s="864"/>
      <c r="BW72" s="864"/>
      <c r="BX72" s="863"/>
      <c r="BY72" s="864"/>
      <c r="BZ72" s="864"/>
      <c r="CA72" s="864"/>
      <c r="CB72" s="865"/>
      <c r="CC72" s="863"/>
      <c r="CD72" s="864"/>
      <c r="CE72" s="864"/>
      <c r="CF72" s="864"/>
      <c r="CG72" s="864"/>
      <c r="CH72" s="863"/>
      <c r="CI72" s="864"/>
      <c r="CJ72" s="864"/>
      <c r="CK72" s="864"/>
      <c r="CL72" s="864"/>
      <c r="CM72" s="875"/>
      <c r="CN72" s="876"/>
      <c r="CO72" s="876"/>
      <c r="CP72" s="876"/>
      <c r="CQ72" s="877"/>
      <c r="CR72" s="872"/>
      <c r="CS72" s="872"/>
      <c r="CT72" s="872"/>
      <c r="CU72" s="872"/>
      <c r="CV72" s="873"/>
      <c r="CW72" s="872"/>
      <c r="CX72" s="872"/>
      <c r="CY72" s="872"/>
      <c r="CZ72" s="872"/>
      <c r="DA72" s="873"/>
      <c r="DB72" s="874"/>
    </row>
    <row r="73" spans="1:108" s="330" customFormat="1" ht="24.75" customHeight="1" x14ac:dyDescent="0.2">
      <c r="A73" s="861"/>
      <c r="B73" s="1196"/>
      <c r="C73" s="1187"/>
      <c r="D73" s="1173"/>
      <c r="E73" s="1176"/>
      <c r="F73" s="862"/>
      <c r="G73" s="862"/>
      <c r="H73" s="1169"/>
      <c r="I73" s="1169"/>
      <c r="J73" s="1169"/>
      <c r="K73" s="1213"/>
      <c r="L73" s="1169"/>
      <c r="M73" s="1215"/>
      <c r="N73" s="1215"/>
      <c r="O73" s="862"/>
      <c r="P73" s="863"/>
      <c r="Q73" s="864"/>
      <c r="R73" s="864"/>
      <c r="S73" s="864"/>
      <c r="T73" s="864"/>
      <c r="U73" s="863"/>
      <c r="V73" s="864"/>
      <c r="W73" s="864"/>
      <c r="X73" s="864"/>
      <c r="Y73" s="864"/>
      <c r="Z73" s="863"/>
      <c r="AA73" s="864"/>
      <c r="AB73" s="864"/>
      <c r="AC73" s="864"/>
      <c r="AD73" s="864"/>
      <c r="AE73" s="863"/>
      <c r="AF73" s="864"/>
      <c r="AG73" s="864"/>
      <c r="AH73" s="864"/>
      <c r="AI73" s="865"/>
      <c r="AJ73" s="864"/>
      <c r="AK73" s="864"/>
      <c r="AL73" s="864"/>
      <c r="AM73" s="864"/>
      <c r="AN73" s="864"/>
      <c r="AO73" s="863"/>
      <c r="AP73" s="864"/>
      <c r="AQ73" s="864"/>
      <c r="AR73" s="864"/>
      <c r="AS73" s="864"/>
      <c r="AT73" s="863"/>
      <c r="AU73" s="864"/>
      <c r="AV73" s="864"/>
      <c r="AW73" s="864"/>
      <c r="AX73" s="864"/>
      <c r="AY73" s="863"/>
      <c r="AZ73" s="864"/>
      <c r="BA73" s="864"/>
      <c r="BB73" s="864"/>
      <c r="BC73" s="864"/>
      <c r="BD73" s="863"/>
      <c r="BE73" s="864"/>
      <c r="BF73" s="864"/>
      <c r="BG73" s="864"/>
      <c r="BH73" s="865"/>
      <c r="BI73" s="864"/>
      <c r="BJ73" s="864"/>
      <c r="BK73" s="864"/>
      <c r="BL73" s="864"/>
      <c r="BM73" s="865"/>
      <c r="BN73" s="864"/>
      <c r="BO73" s="864"/>
      <c r="BP73" s="864"/>
      <c r="BQ73" s="864"/>
      <c r="BR73" s="864"/>
      <c r="BS73" s="863"/>
      <c r="BT73" s="864"/>
      <c r="BU73" s="864"/>
      <c r="BV73" s="864"/>
      <c r="BW73" s="864"/>
      <c r="BX73" s="863"/>
      <c r="BY73" s="864"/>
      <c r="BZ73" s="864"/>
      <c r="CA73" s="864"/>
      <c r="CB73" s="865"/>
      <c r="CC73" s="863"/>
      <c r="CD73" s="864"/>
      <c r="CE73" s="864"/>
      <c r="CF73" s="864"/>
      <c r="CG73" s="864"/>
      <c r="CH73" s="863"/>
      <c r="CI73" s="864"/>
      <c r="CJ73" s="864"/>
      <c r="CK73" s="864"/>
      <c r="CL73" s="864"/>
      <c r="CM73" s="875"/>
      <c r="CN73" s="876"/>
      <c r="CO73" s="876"/>
      <c r="CP73" s="876"/>
      <c r="CQ73" s="877"/>
      <c r="CR73" s="872"/>
      <c r="CS73" s="872"/>
      <c r="CT73" s="872"/>
      <c r="CU73" s="872"/>
      <c r="CV73" s="873"/>
      <c r="CW73" s="872"/>
      <c r="CX73" s="872"/>
      <c r="CY73" s="872"/>
      <c r="CZ73" s="872"/>
      <c r="DA73" s="873"/>
      <c r="DB73" s="874"/>
    </row>
    <row r="74" spans="1:108" s="330" customFormat="1" ht="24.75" customHeight="1" x14ac:dyDescent="0.2">
      <c r="A74" s="1195">
        <v>32</v>
      </c>
      <c r="B74" s="1196" t="s">
        <v>210</v>
      </c>
      <c r="C74" s="1187" t="s">
        <v>208</v>
      </c>
      <c r="D74" s="1173">
        <f>DATEDIF(E74,$DD$2,"y")</f>
        <v>70</v>
      </c>
      <c r="E74" s="1177">
        <v>16967</v>
      </c>
      <c r="F74" s="1169">
        <f>SUM(P74:P75,U74:U75,Z74:Z75,AE74:AE75,AJ74:AJ75,AO74:AO75,AT74:AT75,AY74:AY75,BD74:BD75,BI74:BI75,BN74:BN75,BS74:BS75,BX74:BX75,CC74:CC75,CH74:CH75)</f>
        <v>0</v>
      </c>
      <c r="G74" s="1169">
        <f>SUM(Q74:Q75,V74:V75,AA74:AA75,AF74:AF75,AK74:AK75,AP74:AP75,AU74:AU75,AZ74:AZ75,BE74:BE75,BJ74:BJ75,BO74:BO75,BT74:BT75,BY74:BY75,CD74:CD75,CI74:CI75)</f>
        <v>0</v>
      </c>
      <c r="H74" s="1169">
        <f>SUM(R74:R75,W74:W75,AB74:AB75,AG74:AG75,AL74:AL75,AQ74:AQ75,AV74:AV75,BA74:BA75,BF74:BF75,BK74:BK75,BP74:BP75,BU74:BU75,BZ74:BZ75,CE74:CE75,CJ74:CJ75)</f>
        <v>0</v>
      </c>
      <c r="I74" s="1169">
        <f>SUM(S74:S75,X74:X75,AC74:AC75,AH74:AH75,AM74:AM75,AR74:AR75,AW74:AW75,BB74:BB75,BG74:BG75,BL74:BL75,BQ74:BQ75,BV74:BV75,CA74:CA75,CF74:CF75,CK74:CK75)</f>
        <v>0</v>
      </c>
      <c r="J74" s="1169">
        <f>SUM(T74:T75,Y74:Y75,AD74:AD75,AI74:AI75,AN74:AN75,AS74:AS75,AX74:AX75,BC74:BC75,BH74:BH75,BM74:BM75,BR74:BR75,BW74:BW75,CB74:CB75,CG74:CG75,CL74:CL75)</f>
        <v>0</v>
      </c>
      <c r="K74" s="1213" t="str">
        <f t="shared" si="0"/>
        <v/>
      </c>
      <c r="L74" s="1169"/>
      <c r="M74" s="1215"/>
      <c r="N74" s="1215"/>
      <c r="O74" s="862"/>
      <c r="P74" s="863"/>
      <c r="Q74" s="864"/>
      <c r="R74" s="864"/>
      <c r="S74" s="864"/>
      <c r="T74" s="864"/>
      <c r="U74" s="863"/>
      <c r="V74" s="864"/>
      <c r="W74" s="864"/>
      <c r="X74" s="864"/>
      <c r="Y74" s="864"/>
      <c r="Z74" s="863"/>
      <c r="AA74" s="864"/>
      <c r="AB74" s="864"/>
      <c r="AC74" s="864"/>
      <c r="AD74" s="864"/>
      <c r="AE74" s="863"/>
      <c r="AF74" s="864"/>
      <c r="AG74" s="864"/>
      <c r="AH74" s="864"/>
      <c r="AI74" s="865"/>
      <c r="AJ74" s="864"/>
      <c r="AK74" s="864"/>
      <c r="AL74" s="864"/>
      <c r="AM74" s="864"/>
      <c r="AN74" s="864"/>
      <c r="AO74" s="863"/>
      <c r="AP74" s="864"/>
      <c r="AQ74" s="864"/>
      <c r="AR74" s="864"/>
      <c r="AS74" s="864"/>
      <c r="AT74" s="863"/>
      <c r="AU74" s="864"/>
      <c r="AV74" s="864"/>
      <c r="AW74" s="864"/>
      <c r="AX74" s="864"/>
      <c r="AY74" s="863"/>
      <c r="AZ74" s="864"/>
      <c r="BA74" s="864"/>
      <c r="BB74" s="864"/>
      <c r="BC74" s="864"/>
      <c r="BD74" s="863"/>
      <c r="BE74" s="864"/>
      <c r="BF74" s="864"/>
      <c r="BG74" s="864"/>
      <c r="BH74" s="865"/>
      <c r="BI74" s="864"/>
      <c r="BJ74" s="864"/>
      <c r="BK74" s="864"/>
      <c r="BL74" s="864"/>
      <c r="BM74" s="865"/>
      <c r="BN74" s="864"/>
      <c r="BO74" s="864"/>
      <c r="BP74" s="864"/>
      <c r="BQ74" s="864"/>
      <c r="BR74" s="864"/>
      <c r="BS74" s="863"/>
      <c r="BT74" s="864"/>
      <c r="BU74" s="864"/>
      <c r="BV74" s="864"/>
      <c r="BW74" s="864"/>
      <c r="BX74" s="863"/>
      <c r="BY74" s="864"/>
      <c r="BZ74" s="864"/>
      <c r="CA74" s="864"/>
      <c r="CB74" s="865"/>
      <c r="CC74" s="863"/>
      <c r="CD74" s="864"/>
      <c r="CE74" s="864"/>
      <c r="CF74" s="864"/>
      <c r="CG74" s="864"/>
      <c r="CH74" s="863"/>
      <c r="CI74" s="864"/>
      <c r="CJ74" s="864"/>
      <c r="CK74" s="864"/>
      <c r="CL74" s="864"/>
      <c r="CM74" s="875"/>
      <c r="CN74" s="876"/>
      <c r="CO74" s="876"/>
      <c r="CP74" s="876"/>
      <c r="CQ74" s="877"/>
      <c r="CR74" s="872"/>
      <c r="CS74" s="872"/>
      <c r="CT74" s="872"/>
      <c r="CU74" s="872"/>
      <c r="CV74" s="873"/>
      <c r="CW74" s="872"/>
      <c r="CX74" s="872"/>
      <c r="CY74" s="872"/>
      <c r="CZ74" s="872"/>
      <c r="DA74" s="873"/>
      <c r="DB74" s="874"/>
    </row>
    <row r="75" spans="1:108" s="330" customFormat="1" ht="24.75" customHeight="1" x14ac:dyDescent="0.2">
      <c r="A75" s="1195"/>
      <c r="B75" s="1209"/>
      <c r="C75" s="1194"/>
      <c r="D75" s="1174"/>
      <c r="E75" s="1178"/>
      <c r="F75" s="1170"/>
      <c r="G75" s="1170"/>
      <c r="H75" s="1170"/>
      <c r="I75" s="1170"/>
      <c r="J75" s="1170"/>
      <c r="K75" s="1217"/>
      <c r="L75" s="1170"/>
      <c r="M75" s="1216"/>
      <c r="N75" s="1216"/>
      <c r="O75" s="879"/>
      <c r="P75" s="880"/>
      <c r="Q75" s="881"/>
      <c r="R75" s="881"/>
      <c r="S75" s="881"/>
      <c r="T75" s="881"/>
      <c r="U75" s="880"/>
      <c r="V75" s="881"/>
      <c r="W75" s="881"/>
      <c r="X75" s="881"/>
      <c r="Y75" s="881"/>
      <c r="Z75" s="880"/>
      <c r="AA75" s="881"/>
      <c r="AB75" s="881"/>
      <c r="AC75" s="881"/>
      <c r="AD75" s="881"/>
      <c r="AE75" s="880"/>
      <c r="AF75" s="881"/>
      <c r="AG75" s="881"/>
      <c r="AH75" s="881"/>
      <c r="AI75" s="882"/>
      <c r="AJ75" s="881"/>
      <c r="AK75" s="881"/>
      <c r="AL75" s="881"/>
      <c r="AM75" s="881"/>
      <c r="AN75" s="881"/>
      <c r="AO75" s="880"/>
      <c r="AP75" s="881"/>
      <c r="AQ75" s="881"/>
      <c r="AR75" s="881"/>
      <c r="AS75" s="881"/>
      <c r="AT75" s="880"/>
      <c r="AU75" s="881"/>
      <c r="AV75" s="881"/>
      <c r="AW75" s="881"/>
      <c r="AX75" s="881"/>
      <c r="AY75" s="880"/>
      <c r="AZ75" s="881"/>
      <c r="BA75" s="881"/>
      <c r="BB75" s="881"/>
      <c r="BC75" s="881"/>
      <c r="BD75" s="880"/>
      <c r="BE75" s="881"/>
      <c r="BF75" s="881"/>
      <c r="BG75" s="881"/>
      <c r="BH75" s="882"/>
      <c r="BI75" s="881"/>
      <c r="BJ75" s="881"/>
      <c r="BK75" s="881"/>
      <c r="BL75" s="881"/>
      <c r="BM75" s="882"/>
      <c r="BN75" s="881"/>
      <c r="BO75" s="881"/>
      <c r="BP75" s="881"/>
      <c r="BQ75" s="881"/>
      <c r="BR75" s="881"/>
      <c r="BS75" s="880"/>
      <c r="BT75" s="881"/>
      <c r="BU75" s="881"/>
      <c r="BV75" s="881"/>
      <c r="BW75" s="881"/>
      <c r="BX75" s="880"/>
      <c r="BY75" s="881"/>
      <c r="BZ75" s="881"/>
      <c r="CA75" s="881"/>
      <c r="CB75" s="882"/>
      <c r="CC75" s="880"/>
      <c r="CD75" s="881"/>
      <c r="CE75" s="881"/>
      <c r="CF75" s="881"/>
      <c r="CG75" s="881"/>
      <c r="CH75" s="880"/>
      <c r="CI75" s="881"/>
      <c r="CJ75" s="881"/>
      <c r="CK75" s="881"/>
      <c r="CL75" s="881"/>
      <c r="CM75" s="883"/>
      <c r="CN75" s="884"/>
      <c r="CO75" s="884"/>
      <c r="CP75" s="884"/>
      <c r="CQ75" s="885"/>
      <c r="CR75" s="886"/>
      <c r="CS75" s="886"/>
      <c r="CT75" s="886"/>
      <c r="CU75" s="886"/>
      <c r="CV75" s="887"/>
      <c r="CW75" s="886"/>
      <c r="CX75" s="886"/>
      <c r="CY75" s="886"/>
      <c r="CZ75" s="886"/>
      <c r="DA75" s="887"/>
      <c r="DB75" s="874"/>
    </row>
    <row r="76" spans="1:108" ht="24.75" customHeight="1" x14ac:dyDescent="0.2">
      <c r="A76" s="1195">
        <v>33</v>
      </c>
      <c r="B76" s="1208" t="s">
        <v>211</v>
      </c>
      <c r="C76" s="1187" t="s">
        <v>212</v>
      </c>
      <c r="D76" s="1173">
        <f>DATEDIF(E76,$DD$2,"y")</f>
        <v>75</v>
      </c>
      <c r="E76" s="1175">
        <v>15185</v>
      </c>
      <c r="F76" s="1169">
        <f>SUM(P76:P77,U76:U77,Z76:Z77,AE76:AE77,AJ76:AJ77,AO76:AO77,AT76:AT77,AY76:AY77,BD76:BD77,BI76:BI77,BN76:BN77,BS76:BS77,BX76:BX77,CC76:CC77,CH76:CH77)</f>
        <v>0</v>
      </c>
      <c r="G76" s="1169">
        <f>SUM(Q76:Q77,V76:V77,AA76:AA77,AF76:AF77,AK76:AK77,AP76:AP77,AU76:AU77,AZ76:AZ77,BE76:BE77,BJ76:BJ77,BO76:BO77,BT76:BT77,BY76:BY77,CD76:CD77,CI76:CI77)</f>
        <v>0</v>
      </c>
      <c r="H76" s="1169">
        <f>SUM(R76:R77,W76:W77,AB76:AB77,AG76:AG77,AL76:AL77,AQ76:AQ77,AV76:AV77,BA76:BA77,BF76:BF77,BK76:BK77,BP76:BP77,BU76:BU77,BZ76:BZ77,CE76:CE77,CJ76:CJ77)</f>
        <v>0</v>
      </c>
      <c r="I76" s="1169">
        <f>SUM(S76:S77,X76:X77,AC76:AC77,AH76:AH77,AM76:AM77,AR76:AR77,AW76:AW77,BB76:BB77,BG76:BG77,BL76:BL77,BQ76:BQ77,BV76:BV77,CA76:CA77,CF76:CF77,CK76:CK77)</f>
        <v>0</v>
      </c>
      <c r="J76" s="1169">
        <f>SUM(T76:T77,Y76:Y77,AD76:AD77,AI76:AI77,AN76:AN77,AS76:AS77,AX76:AX77,BC76:BC77,BH76:BH77,BM76:BM77,BR76:BR77,BW76:BW77,CB76:CB77,CG76:CG77,CL76:CL77)</f>
        <v>0</v>
      </c>
      <c r="K76" s="1213" t="str">
        <f t="shared" si="0"/>
        <v/>
      </c>
      <c r="L76" s="1169">
        <f>SUM(M76:N81)</f>
        <v>0</v>
      </c>
      <c r="M76" s="1169">
        <f>SUM(I76:I81)</f>
        <v>0</v>
      </c>
      <c r="N76" s="1169">
        <f>SUM(J76:J81)</f>
        <v>0</v>
      </c>
      <c r="O76" s="893"/>
      <c r="P76" s="863"/>
      <c r="Q76" s="864"/>
      <c r="R76" s="864"/>
      <c r="S76" s="864"/>
      <c r="T76" s="864"/>
      <c r="U76" s="863"/>
      <c r="V76" s="864"/>
      <c r="W76" s="864"/>
      <c r="X76" s="864"/>
      <c r="Y76" s="864"/>
      <c r="Z76" s="863"/>
      <c r="AA76" s="864"/>
      <c r="AB76" s="864"/>
      <c r="AC76" s="864"/>
      <c r="AD76" s="864"/>
      <c r="AE76" s="864"/>
      <c r="AF76" s="864"/>
      <c r="AG76" s="864"/>
      <c r="AH76" s="864"/>
      <c r="AI76" s="865"/>
      <c r="AJ76" s="864"/>
      <c r="AK76" s="864"/>
      <c r="AL76" s="864"/>
      <c r="AM76" s="864"/>
      <c r="AN76" s="864"/>
      <c r="AO76" s="864"/>
      <c r="AP76" s="864"/>
      <c r="AQ76" s="864"/>
      <c r="AR76" s="864"/>
      <c r="AS76" s="864"/>
      <c r="AT76" s="863"/>
      <c r="AU76" s="864"/>
      <c r="AV76" s="864"/>
      <c r="AW76" s="864"/>
      <c r="AX76" s="864"/>
      <c r="AY76" s="863"/>
      <c r="AZ76" s="864"/>
      <c r="BA76" s="864"/>
      <c r="BB76" s="864"/>
      <c r="BC76" s="864"/>
      <c r="BD76" s="863"/>
      <c r="BE76" s="864"/>
      <c r="BF76" s="864"/>
      <c r="BG76" s="864"/>
      <c r="BH76" s="865"/>
      <c r="BI76" s="864"/>
      <c r="BJ76" s="864"/>
      <c r="BK76" s="864"/>
      <c r="BL76" s="864"/>
      <c r="BM76" s="865"/>
      <c r="BN76" s="864"/>
      <c r="BO76" s="864"/>
      <c r="BP76" s="864"/>
      <c r="BQ76" s="864"/>
      <c r="BR76" s="864"/>
      <c r="BS76" s="863"/>
      <c r="BT76" s="864"/>
      <c r="BU76" s="864"/>
      <c r="BV76" s="864"/>
      <c r="BW76" s="864"/>
      <c r="BX76" s="864"/>
      <c r="BY76" s="864"/>
      <c r="BZ76" s="864"/>
      <c r="CA76" s="864"/>
      <c r="CB76" s="865"/>
      <c r="CC76" s="863"/>
      <c r="CD76" s="864"/>
      <c r="CE76" s="864"/>
      <c r="CF76" s="864"/>
      <c r="CG76" s="864"/>
      <c r="CH76" s="863"/>
      <c r="CI76" s="864"/>
      <c r="CJ76" s="864"/>
      <c r="CK76" s="864"/>
      <c r="CL76" s="864"/>
      <c r="CM76" s="875"/>
      <c r="CN76" s="876"/>
      <c r="CO76" s="876"/>
      <c r="CP76" s="876"/>
      <c r="CQ76" s="877"/>
      <c r="CR76" s="872"/>
      <c r="CS76" s="872"/>
      <c r="CT76" s="872"/>
      <c r="CU76" s="872"/>
      <c r="CV76" s="873"/>
      <c r="CW76" s="872"/>
      <c r="CX76" s="872"/>
      <c r="CY76" s="872"/>
      <c r="CZ76" s="872"/>
      <c r="DA76" s="873"/>
      <c r="DB76" s="873"/>
      <c r="DC76" s="349"/>
      <c r="DD76" s="177"/>
    </row>
    <row r="77" spans="1:108" ht="24.75" customHeight="1" x14ac:dyDescent="0.2">
      <c r="A77" s="1195"/>
      <c r="B77" s="1196"/>
      <c r="C77" s="1187"/>
      <c r="D77" s="1173"/>
      <c r="E77" s="1176"/>
      <c r="F77" s="1169"/>
      <c r="G77" s="1169"/>
      <c r="H77" s="1169"/>
      <c r="I77" s="1169"/>
      <c r="J77" s="1169"/>
      <c r="K77" s="1213"/>
      <c r="L77" s="1169"/>
      <c r="M77" s="1169"/>
      <c r="N77" s="1169"/>
      <c r="O77" s="893"/>
      <c r="P77" s="863"/>
      <c r="Q77" s="864"/>
      <c r="R77" s="864"/>
      <c r="S77" s="864"/>
      <c r="T77" s="864"/>
      <c r="U77" s="863"/>
      <c r="V77" s="864"/>
      <c r="W77" s="864"/>
      <c r="X77" s="864"/>
      <c r="Y77" s="864"/>
      <c r="Z77" s="863"/>
      <c r="AA77" s="864"/>
      <c r="AB77" s="864"/>
      <c r="AC77" s="864"/>
      <c r="AD77" s="864"/>
      <c r="AE77" s="864"/>
      <c r="AF77" s="864"/>
      <c r="AG77" s="864"/>
      <c r="AH77" s="864"/>
      <c r="AI77" s="865"/>
      <c r="AJ77" s="864"/>
      <c r="AK77" s="864"/>
      <c r="AL77" s="864"/>
      <c r="AM77" s="864"/>
      <c r="AN77" s="864"/>
      <c r="AO77" s="863"/>
      <c r="AP77" s="864"/>
      <c r="AQ77" s="864"/>
      <c r="AR77" s="864"/>
      <c r="AS77" s="864"/>
      <c r="AT77" s="863"/>
      <c r="AU77" s="864"/>
      <c r="AV77" s="864"/>
      <c r="AW77" s="864"/>
      <c r="AX77" s="864"/>
      <c r="AY77" s="863"/>
      <c r="AZ77" s="864"/>
      <c r="BA77" s="864"/>
      <c r="BB77" s="864"/>
      <c r="BC77" s="864"/>
      <c r="BD77" s="863"/>
      <c r="BE77" s="864"/>
      <c r="BF77" s="864"/>
      <c r="BG77" s="864"/>
      <c r="BH77" s="865"/>
      <c r="BI77" s="864"/>
      <c r="BJ77" s="864"/>
      <c r="BK77" s="864"/>
      <c r="BL77" s="864"/>
      <c r="BM77" s="865"/>
      <c r="BN77" s="864"/>
      <c r="BO77" s="864"/>
      <c r="BP77" s="864"/>
      <c r="BQ77" s="864"/>
      <c r="BR77" s="864"/>
      <c r="BS77" s="863"/>
      <c r="BT77" s="864"/>
      <c r="BU77" s="864"/>
      <c r="BV77" s="864"/>
      <c r="BW77" s="864"/>
      <c r="BX77" s="863"/>
      <c r="BY77" s="864"/>
      <c r="BZ77" s="864"/>
      <c r="CA77" s="864"/>
      <c r="CB77" s="865"/>
      <c r="CC77" s="863"/>
      <c r="CD77" s="864"/>
      <c r="CE77" s="864"/>
      <c r="CF77" s="864"/>
      <c r="CG77" s="864"/>
      <c r="CH77" s="863"/>
      <c r="CI77" s="864"/>
      <c r="CJ77" s="864"/>
      <c r="CK77" s="864"/>
      <c r="CL77" s="864"/>
      <c r="CM77" s="875"/>
      <c r="CN77" s="876"/>
      <c r="CO77" s="876"/>
      <c r="CP77" s="876"/>
      <c r="CQ77" s="877"/>
      <c r="CR77" s="872"/>
      <c r="CS77" s="872"/>
      <c r="CT77" s="872"/>
      <c r="CU77" s="872"/>
      <c r="CV77" s="873"/>
      <c r="CW77" s="872"/>
      <c r="CX77" s="872"/>
      <c r="CY77" s="872"/>
      <c r="CZ77" s="872"/>
      <c r="DA77" s="873"/>
      <c r="DB77" s="887"/>
      <c r="DC77" s="350"/>
      <c r="DD77" s="351"/>
    </row>
    <row r="78" spans="1:108" s="330" customFormat="1" ht="24.75" customHeight="1" x14ac:dyDescent="0.2">
      <c r="A78" s="1195">
        <v>34</v>
      </c>
      <c r="B78" s="1196" t="s">
        <v>213</v>
      </c>
      <c r="C78" s="1187" t="s">
        <v>212</v>
      </c>
      <c r="D78" s="1173">
        <f>DATEDIF(E78,$DD$2,"y")</f>
        <v>68</v>
      </c>
      <c r="E78" s="1177">
        <v>17674</v>
      </c>
      <c r="F78" s="1169">
        <f>SUM(P78:P79,U78:U79,Z78:Z79,AE78:AE79,AJ78:AJ79,AO78:AO79,AT78:AT79,AY78:AY79,BD78:BD79,BI78:BI79,BN78:BN79,BS78:BS79,BX78:BX79,CC78:CC79,CH78:CH79)</f>
        <v>0</v>
      </c>
      <c r="G78" s="1169">
        <f>SUM(Q78:Q79,V78:V79,AA78:AA79,AF78:AF79,AK78:AK79,AP78:AP79,AU78:AU79,AZ78:AZ79,BE78:BE79,BJ78:BJ79,BO78:BO79,BT78:BT79,BY78:BY79,CD78:CD79,CI78:CI79)</f>
        <v>0</v>
      </c>
      <c r="H78" s="1169">
        <f>SUM(R78:R79,W78:W79,AB78:AB79,AG78:AG79,AL78:AL79,AQ78:AQ79,AV78:AV79,BA78:BA79,BF78:BF79,BK78:BK79,BP78:BP79,BU78:BU79,BZ78:BZ79,CE78:CE79,CJ78:CJ79)</f>
        <v>0</v>
      </c>
      <c r="I78" s="1169">
        <f>SUM(S78:S79,X78:X79,AC78:AC79,AH78:AH79,AM78:AM79,AR78:AR79,AW78:AW79,BB78:BB79,BG78:BG79,BL78:BL79,BQ78:BQ79,BV78:BV79,CA78:CA79,CF78:CF79,CK78:CK79)</f>
        <v>0</v>
      </c>
      <c r="J78" s="1169">
        <f>SUM(T78:T79,Y78:Y79,AD78:AD79,AI78:AI79,AN78:AN79,AS78:AS79,AX78:AX79,BC78:BC79,BH78:BH79,BM78:BM79,BR78:BR79,BW78:BW79,CB78:CB79,CG78:CG79,CL78:CL79)</f>
        <v>0</v>
      </c>
      <c r="K78" s="1213" t="str">
        <f t="shared" si="0"/>
        <v/>
      </c>
      <c r="L78" s="1169"/>
      <c r="M78" s="1169"/>
      <c r="N78" s="1169"/>
      <c r="O78" s="902"/>
      <c r="P78" s="863"/>
      <c r="Q78" s="864"/>
      <c r="R78" s="864"/>
      <c r="S78" s="864"/>
      <c r="T78" s="864"/>
      <c r="U78" s="863"/>
      <c r="V78" s="864"/>
      <c r="W78" s="864"/>
      <c r="X78" s="864"/>
      <c r="Y78" s="864"/>
      <c r="Z78" s="863"/>
      <c r="AA78" s="864"/>
      <c r="AB78" s="864"/>
      <c r="AC78" s="864"/>
      <c r="AD78" s="864"/>
      <c r="AE78" s="863"/>
      <c r="AF78" s="864"/>
      <c r="AG78" s="864"/>
      <c r="AH78" s="864"/>
      <c r="AI78" s="865"/>
      <c r="AJ78" s="864"/>
      <c r="AK78" s="864"/>
      <c r="AL78" s="864"/>
      <c r="AM78" s="864"/>
      <c r="AN78" s="864"/>
      <c r="AO78" s="863"/>
      <c r="AP78" s="864"/>
      <c r="AQ78" s="864"/>
      <c r="AR78" s="864"/>
      <c r="AS78" s="864"/>
      <c r="AT78" s="863"/>
      <c r="AU78" s="864"/>
      <c r="AV78" s="864"/>
      <c r="AW78" s="864"/>
      <c r="AX78" s="864"/>
      <c r="AY78" s="863"/>
      <c r="AZ78" s="864"/>
      <c r="BA78" s="864"/>
      <c r="BB78" s="864"/>
      <c r="BC78" s="864"/>
      <c r="BD78" s="863"/>
      <c r="BE78" s="864"/>
      <c r="BF78" s="864"/>
      <c r="BG78" s="864"/>
      <c r="BH78" s="865"/>
      <c r="BI78" s="864"/>
      <c r="BJ78" s="864"/>
      <c r="BK78" s="864"/>
      <c r="BL78" s="864"/>
      <c r="BM78" s="865"/>
      <c r="BN78" s="864"/>
      <c r="BO78" s="864"/>
      <c r="BP78" s="864"/>
      <c r="BQ78" s="864"/>
      <c r="BR78" s="864"/>
      <c r="BS78" s="863"/>
      <c r="BT78" s="864"/>
      <c r="BU78" s="864"/>
      <c r="BV78" s="864"/>
      <c r="BW78" s="864"/>
      <c r="BX78" s="863"/>
      <c r="BY78" s="864"/>
      <c r="BZ78" s="864"/>
      <c r="CA78" s="864"/>
      <c r="CB78" s="865"/>
      <c r="CC78" s="863"/>
      <c r="CD78" s="864"/>
      <c r="CE78" s="864"/>
      <c r="CF78" s="864"/>
      <c r="CG78" s="864"/>
      <c r="CH78" s="863"/>
      <c r="CI78" s="864"/>
      <c r="CJ78" s="864"/>
      <c r="CK78" s="864"/>
      <c r="CL78" s="864"/>
      <c r="CM78" s="875"/>
      <c r="CN78" s="876"/>
      <c r="CO78" s="876"/>
      <c r="CP78" s="876"/>
      <c r="CQ78" s="877"/>
      <c r="CR78" s="872"/>
      <c r="CS78" s="872"/>
      <c r="CT78" s="872"/>
      <c r="CU78" s="872"/>
      <c r="CV78" s="873"/>
      <c r="CW78" s="872"/>
      <c r="CX78" s="872"/>
      <c r="CY78" s="872"/>
      <c r="CZ78" s="872"/>
      <c r="DA78" s="873"/>
      <c r="DB78" s="886"/>
      <c r="DC78" s="352"/>
    </row>
    <row r="79" spans="1:108" s="330" customFormat="1" ht="24.75" customHeight="1" x14ac:dyDescent="0.2">
      <c r="A79" s="1195"/>
      <c r="B79" s="1196"/>
      <c r="C79" s="1187"/>
      <c r="D79" s="1173"/>
      <c r="E79" s="1176"/>
      <c r="F79" s="1169"/>
      <c r="G79" s="1169"/>
      <c r="H79" s="1169"/>
      <c r="I79" s="1169"/>
      <c r="J79" s="1169"/>
      <c r="K79" s="1213"/>
      <c r="L79" s="1169"/>
      <c r="M79" s="1169"/>
      <c r="N79" s="1169"/>
      <c r="O79" s="902"/>
      <c r="P79" s="863"/>
      <c r="Q79" s="864"/>
      <c r="R79" s="864"/>
      <c r="S79" s="864"/>
      <c r="T79" s="864"/>
      <c r="U79" s="863"/>
      <c r="V79" s="864"/>
      <c r="W79" s="864"/>
      <c r="X79" s="864"/>
      <c r="Y79" s="864"/>
      <c r="Z79" s="863"/>
      <c r="AA79" s="864"/>
      <c r="AB79" s="864"/>
      <c r="AC79" s="864"/>
      <c r="AD79" s="864"/>
      <c r="AE79" s="863"/>
      <c r="AF79" s="864"/>
      <c r="AG79" s="864"/>
      <c r="AH79" s="864"/>
      <c r="AI79" s="865"/>
      <c r="AJ79" s="864"/>
      <c r="AK79" s="864"/>
      <c r="AL79" s="864"/>
      <c r="AM79" s="864"/>
      <c r="AN79" s="864"/>
      <c r="AO79" s="863"/>
      <c r="AP79" s="864"/>
      <c r="AQ79" s="864"/>
      <c r="AR79" s="864"/>
      <c r="AS79" s="864"/>
      <c r="AT79" s="863"/>
      <c r="AU79" s="864"/>
      <c r="AV79" s="864"/>
      <c r="AW79" s="864"/>
      <c r="AX79" s="864"/>
      <c r="AY79" s="863"/>
      <c r="AZ79" s="864"/>
      <c r="BA79" s="864"/>
      <c r="BB79" s="864"/>
      <c r="BC79" s="864"/>
      <c r="BD79" s="863"/>
      <c r="BE79" s="864"/>
      <c r="BF79" s="864"/>
      <c r="BG79" s="864"/>
      <c r="BH79" s="865"/>
      <c r="BI79" s="864"/>
      <c r="BJ79" s="864"/>
      <c r="BK79" s="864"/>
      <c r="BL79" s="864"/>
      <c r="BM79" s="865"/>
      <c r="BN79" s="864"/>
      <c r="BO79" s="864"/>
      <c r="BP79" s="864"/>
      <c r="BQ79" s="864"/>
      <c r="BR79" s="864"/>
      <c r="BS79" s="863"/>
      <c r="BT79" s="864"/>
      <c r="BU79" s="864"/>
      <c r="BV79" s="864"/>
      <c r="BW79" s="864"/>
      <c r="BX79" s="863"/>
      <c r="BY79" s="864"/>
      <c r="BZ79" s="864"/>
      <c r="CA79" s="864"/>
      <c r="CB79" s="865"/>
      <c r="CC79" s="863"/>
      <c r="CD79" s="864"/>
      <c r="CE79" s="864"/>
      <c r="CF79" s="864"/>
      <c r="CG79" s="864"/>
      <c r="CH79" s="863"/>
      <c r="CI79" s="864"/>
      <c r="CJ79" s="864"/>
      <c r="CK79" s="864"/>
      <c r="CL79" s="864"/>
      <c r="CM79" s="875"/>
      <c r="CN79" s="876"/>
      <c r="CO79" s="876"/>
      <c r="CP79" s="876"/>
      <c r="CQ79" s="877"/>
      <c r="CR79" s="872"/>
      <c r="CS79" s="872"/>
      <c r="CT79" s="872"/>
      <c r="CU79" s="872"/>
      <c r="CV79" s="873"/>
      <c r="CW79" s="872"/>
      <c r="CX79" s="872"/>
      <c r="CY79" s="872"/>
      <c r="CZ79" s="872"/>
      <c r="DA79" s="873"/>
      <c r="DB79" s="903"/>
      <c r="DC79" s="353"/>
    </row>
    <row r="80" spans="1:108" ht="24.75" customHeight="1" x14ac:dyDescent="0.2">
      <c r="A80" s="1195">
        <v>35</v>
      </c>
      <c r="B80" s="1210" t="s">
        <v>214</v>
      </c>
      <c r="C80" s="1187" t="s">
        <v>212</v>
      </c>
      <c r="D80" s="1173">
        <f t="shared" ref="D80:D94" si="1">DATEDIF(E80,$DD$2,"y")</f>
        <v>72</v>
      </c>
      <c r="E80" s="1177">
        <v>16352</v>
      </c>
      <c r="F80" s="1169">
        <f>SUM(P80:P81,U80:U81,Z80:Z81,AE80:AE81,AJ80:AJ81,AO80:AO81,AT80:AT81,AY80:AY81,BD80:BD81,BI80:BI81,BN80:BN81,BS80:BS81,BX80:BX81,CC80:CC81,CH80:CH81)</f>
        <v>0</v>
      </c>
      <c r="G80" s="1169">
        <f>SUM(Q80:Q81,V80:V81,AA80:AA81,AF80:AF81,AK80:AK81,AP80:AP81,AU80:AU81,AZ80:AZ81,BE80:BE81,BJ80:BJ81,BO80:BO81,BT80:BT81,BY80:BY81,CD80:CD81,CI80:CI81)</f>
        <v>0</v>
      </c>
      <c r="H80" s="1169">
        <f>SUM(R80:R81,W80:W81,AB80:AB81,AG80:AG81,AL80:AL81,AQ80:AQ81,AV80:AV81,BA80:BA81,BF80:BF81,BK80:BK81,BP80:BP81,BU80:BU81,BZ80:BZ81,CE80:CE81,CJ80:CJ81)</f>
        <v>0</v>
      </c>
      <c r="I80" s="1169">
        <f>SUM(S80:S81,X80:X81,AC80:AC81,AH80:AH81,AM80:AM81,AR80:AR81,AW80:AW81,BB80:BB81,BG80:BG81,BL80:BL81,BQ80:BQ81,BV80:BV81,CA80:CA81,CF80:CF81,CK80:CK81)</f>
        <v>0</v>
      </c>
      <c r="J80" s="1169">
        <f>SUM(T80:T81,Y80:Y81,AD80:AD81,AI80:AI81,AN80:AN81,AS80:AS81,AX80:AX81,BC80:BC81,BH80:BH81,BM80:BM81,BR80:BR81,BW80:BW81,CB80:CB81,CG80:CG81,CL80:CL81)</f>
        <v>0</v>
      </c>
      <c r="K80" s="1213" t="str">
        <f t="shared" si="0"/>
        <v/>
      </c>
      <c r="L80" s="1169"/>
      <c r="M80" s="1169"/>
      <c r="N80" s="1169"/>
      <c r="O80" s="902"/>
      <c r="P80" s="863"/>
      <c r="Q80" s="864"/>
      <c r="R80" s="864"/>
      <c r="S80" s="864"/>
      <c r="T80" s="864"/>
      <c r="U80" s="863"/>
      <c r="V80" s="864"/>
      <c r="W80" s="864"/>
      <c r="X80" s="864"/>
      <c r="Y80" s="864"/>
      <c r="Z80" s="863"/>
      <c r="AA80" s="864"/>
      <c r="AB80" s="864"/>
      <c r="AC80" s="864"/>
      <c r="AD80" s="864"/>
      <c r="AE80" s="863"/>
      <c r="AF80" s="864"/>
      <c r="AG80" s="864"/>
      <c r="AH80" s="864"/>
      <c r="AI80" s="865"/>
      <c r="AJ80" s="864"/>
      <c r="AK80" s="864"/>
      <c r="AL80" s="864"/>
      <c r="AM80" s="864"/>
      <c r="AN80" s="864"/>
      <c r="AO80" s="863"/>
      <c r="AP80" s="864"/>
      <c r="AQ80" s="864"/>
      <c r="AR80" s="864"/>
      <c r="AS80" s="864"/>
      <c r="AT80" s="863"/>
      <c r="AU80" s="864"/>
      <c r="AV80" s="864"/>
      <c r="AW80" s="864"/>
      <c r="AX80" s="864"/>
      <c r="AY80" s="863"/>
      <c r="AZ80" s="864"/>
      <c r="BA80" s="864"/>
      <c r="BB80" s="864"/>
      <c r="BC80" s="864"/>
      <c r="BD80" s="863"/>
      <c r="BE80" s="864"/>
      <c r="BF80" s="864"/>
      <c r="BG80" s="864"/>
      <c r="BH80" s="865"/>
      <c r="BI80" s="864"/>
      <c r="BJ80" s="864"/>
      <c r="BK80" s="864"/>
      <c r="BL80" s="864"/>
      <c r="BM80" s="865"/>
      <c r="BN80" s="864"/>
      <c r="BO80" s="864"/>
      <c r="BP80" s="864"/>
      <c r="BQ80" s="864"/>
      <c r="BR80" s="864"/>
      <c r="BS80" s="863"/>
      <c r="BT80" s="864"/>
      <c r="BU80" s="864"/>
      <c r="BV80" s="864"/>
      <c r="BW80" s="864"/>
      <c r="BX80" s="863"/>
      <c r="BY80" s="864"/>
      <c r="BZ80" s="864"/>
      <c r="CA80" s="864"/>
      <c r="CB80" s="865"/>
      <c r="CC80" s="863"/>
      <c r="CD80" s="864"/>
      <c r="CE80" s="864"/>
      <c r="CF80" s="864"/>
      <c r="CG80" s="864"/>
      <c r="CH80" s="863"/>
      <c r="CI80" s="864"/>
      <c r="CJ80" s="864"/>
      <c r="CK80" s="864"/>
      <c r="CL80" s="864"/>
      <c r="CM80" s="875"/>
      <c r="CN80" s="876"/>
      <c r="CO80" s="876"/>
      <c r="CP80" s="876"/>
      <c r="CQ80" s="877"/>
      <c r="CR80" s="872"/>
      <c r="CS80" s="872"/>
      <c r="CT80" s="872"/>
      <c r="CU80" s="872"/>
      <c r="CV80" s="873"/>
      <c r="CW80" s="872"/>
      <c r="CX80" s="872"/>
      <c r="CY80" s="872"/>
      <c r="CZ80" s="872"/>
      <c r="DA80" s="873"/>
      <c r="DB80" s="903"/>
      <c r="DC80" s="355"/>
    </row>
    <row r="81" spans="1:113" ht="24.75" customHeight="1" x14ac:dyDescent="0.2">
      <c r="A81" s="1195"/>
      <c r="B81" s="1211"/>
      <c r="C81" s="1194"/>
      <c r="D81" s="1174"/>
      <c r="E81" s="1178"/>
      <c r="F81" s="1170"/>
      <c r="G81" s="1170"/>
      <c r="H81" s="1170"/>
      <c r="I81" s="1170"/>
      <c r="J81" s="1170"/>
      <c r="K81" s="1217"/>
      <c r="L81" s="1169"/>
      <c r="M81" s="1170"/>
      <c r="N81" s="1170"/>
      <c r="O81" s="895"/>
      <c r="P81" s="880"/>
      <c r="Q81" s="881"/>
      <c r="R81" s="881"/>
      <c r="S81" s="881"/>
      <c r="T81" s="881"/>
      <c r="U81" s="880"/>
      <c r="V81" s="881"/>
      <c r="W81" s="881"/>
      <c r="X81" s="881"/>
      <c r="Y81" s="881"/>
      <c r="Z81" s="880"/>
      <c r="AA81" s="881"/>
      <c r="AB81" s="881"/>
      <c r="AC81" s="881"/>
      <c r="AD81" s="881"/>
      <c r="AE81" s="880"/>
      <c r="AF81" s="881"/>
      <c r="AG81" s="881"/>
      <c r="AH81" s="881"/>
      <c r="AI81" s="882"/>
      <c r="AJ81" s="881"/>
      <c r="AK81" s="881"/>
      <c r="AL81" s="881"/>
      <c r="AM81" s="881"/>
      <c r="AN81" s="881"/>
      <c r="AO81" s="880"/>
      <c r="AP81" s="881"/>
      <c r="AQ81" s="881"/>
      <c r="AR81" s="881"/>
      <c r="AS81" s="881"/>
      <c r="AT81" s="880"/>
      <c r="AU81" s="881"/>
      <c r="AV81" s="881"/>
      <c r="AW81" s="881"/>
      <c r="AX81" s="881"/>
      <c r="AY81" s="880"/>
      <c r="AZ81" s="881"/>
      <c r="BA81" s="881"/>
      <c r="BB81" s="881"/>
      <c r="BC81" s="881"/>
      <c r="BD81" s="880"/>
      <c r="BE81" s="881"/>
      <c r="BF81" s="881"/>
      <c r="BG81" s="881"/>
      <c r="BH81" s="882"/>
      <c r="BI81" s="881"/>
      <c r="BJ81" s="881"/>
      <c r="BK81" s="881"/>
      <c r="BL81" s="881"/>
      <c r="BM81" s="882"/>
      <c r="BN81" s="881"/>
      <c r="BO81" s="881"/>
      <c r="BP81" s="881"/>
      <c r="BQ81" s="881"/>
      <c r="BR81" s="881"/>
      <c r="BS81" s="880"/>
      <c r="BT81" s="881"/>
      <c r="BU81" s="881"/>
      <c r="BV81" s="881"/>
      <c r="BW81" s="881"/>
      <c r="BX81" s="880"/>
      <c r="BY81" s="881"/>
      <c r="BZ81" s="881"/>
      <c r="CA81" s="881"/>
      <c r="CB81" s="882"/>
      <c r="CC81" s="880"/>
      <c r="CD81" s="881"/>
      <c r="CE81" s="881"/>
      <c r="CF81" s="881"/>
      <c r="CG81" s="881"/>
      <c r="CH81" s="880"/>
      <c r="CI81" s="881"/>
      <c r="CJ81" s="881"/>
      <c r="CK81" s="881"/>
      <c r="CL81" s="881"/>
      <c r="CM81" s="883"/>
      <c r="CN81" s="884"/>
      <c r="CO81" s="884"/>
      <c r="CP81" s="884"/>
      <c r="CQ81" s="885"/>
      <c r="CR81" s="886"/>
      <c r="CS81" s="886"/>
      <c r="CT81" s="886"/>
      <c r="CU81" s="886"/>
      <c r="CV81" s="887"/>
      <c r="CW81" s="872"/>
      <c r="CX81" s="886"/>
      <c r="CY81" s="886"/>
      <c r="CZ81" s="886"/>
      <c r="DA81" s="887"/>
      <c r="DB81" s="903"/>
      <c r="DC81" s="355"/>
    </row>
    <row r="82" spans="1:113" s="330" customFormat="1" ht="24.75" customHeight="1" x14ac:dyDescent="0.2">
      <c r="A82" s="1195">
        <v>36</v>
      </c>
      <c r="B82" s="1208" t="s">
        <v>215</v>
      </c>
      <c r="C82" s="1187" t="s">
        <v>216</v>
      </c>
      <c r="D82" s="1173">
        <f t="shared" si="1"/>
        <v>71</v>
      </c>
      <c r="E82" s="1175">
        <v>16587</v>
      </c>
      <c r="F82" s="1169">
        <f>SUM(P82:P83,U82:U83,Z82:Z83,AE82:AE83,AJ82:AJ83,AO82:AO83,AT82:AT83,AY82:AY83,BD82:BD83,BI82:BI83,BN82:BN83,BS82:BS83,BX82:BX83,CC82:CC83,CH82:CH83)</f>
        <v>1</v>
      </c>
      <c r="G82" s="1169">
        <f>SUM(Q82:Q83,V82:V83,AA82:AA83,AF82:AF83,AK82:AK83,AP82:AP83,AU82:AU83,AZ82:AZ83,BE82:BE83,BJ82:BJ83,BO82:BO83,BT82:BT83,BY82:BY83,CD82:CD83,CI82:CI83)</f>
        <v>0</v>
      </c>
      <c r="H82" s="1169">
        <f>SUM(R82:R83,W82:W83,AB82:AB83,AG82:AG83,AL82:AL83,AQ82:AQ83,AV82:AV83,BA82:BA83,BF82:BF83,BK82:BK83,BP82:BP83,BU82:BU83,BZ82:BZ83,CE82:CE83,CJ82:CJ83)</f>
        <v>0</v>
      </c>
      <c r="I82" s="1169">
        <f>SUM(S82:S83,X82:X83,AC82:AC83,AH82:AH83,AM82:AM83,AR82:AR83,AW82:AW83,BB82:BB83,BG82:BG83,BL82:BL83,BQ82:BQ83,BV82:BV83,CA82:CA83,CF82:CF83,CK82:CK83)</f>
        <v>0</v>
      </c>
      <c r="J82" s="1169">
        <f>SUM(T82:T83,Y82:Y83,AD82:AD83,AI82:AI83,AN82:AN83,AS82:AS83,AX82:AX83,BC82:BC83,BH82:BH83,BM82:BM83,BR82:BR83,BW82:BW83,CB82:CB83,CG82:CG83,CL82:CL83)</f>
        <v>1</v>
      </c>
      <c r="K82" s="1213" t="str">
        <f t="shared" si="0"/>
        <v/>
      </c>
      <c r="L82" s="1190">
        <f>SUM(M82:N85)</f>
        <v>2</v>
      </c>
      <c r="M82" s="1169">
        <f>SUM(I82:I85)</f>
        <v>0</v>
      </c>
      <c r="N82" s="1169">
        <f>SUM(J82:J85)</f>
        <v>2</v>
      </c>
      <c r="O82" s="862"/>
      <c r="P82" s="863">
        <v>1</v>
      </c>
      <c r="Q82" s="864"/>
      <c r="R82" s="864"/>
      <c r="S82" s="864"/>
      <c r="T82" s="864">
        <v>1</v>
      </c>
      <c r="U82" s="863"/>
      <c r="V82" s="864"/>
      <c r="W82" s="864"/>
      <c r="X82" s="864"/>
      <c r="Y82" s="864"/>
      <c r="Z82" s="863"/>
      <c r="AA82" s="864"/>
      <c r="AB82" s="864"/>
      <c r="AC82" s="864"/>
      <c r="AD82" s="864"/>
      <c r="AE82" s="864"/>
      <c r="AF82" s="864"/>
      <c r="AG82" s="864"/>
      <c r="AH82" s="864"/>
      <c r="AI82" s="865"/>
      <c r="AJ82" s="864"/>
      <c r="AK82" s="864"/>
      <c r="AL82" s="864"/>
      <c r="AM82" s="864"/>
      <c r="AN82" s="864"/>
      <c r="AO82" s="864"/>
      <c r="AP82" s="864"/>
      <c r="AQ82" s="864"/>
      <c r="AR82" s="864"/>
      <c r="AS82" s="864"/>
      <c r="AT82" s="863"/>
      <c r="AU82" s="864"/>
      <c r="AV82" s="864"/>
      <c r="AW82" s="864"/>
      <c r="AX82" s="864"/>
      <c r="AY82" s="863"/>
      <c r="AZ82" s="864"/>
      <c r="BA82" s="864"/>
      <c r="BB82" s="864"/>
      <c r="BC82" s="864"/>
      <c r="BD82" s="863"/>
      <c r="BE82" s="864"/>
      <c r="BF82" s="864"/>
      <c r="BG82" s="864"/>
      <c r="BH82" s="865"/>
      <c r="BI82" s="864"/>
      <c r="BJ82" s="864"/>
      <c r="BK82" s="864"/>
      <c r="BL82" s="864"/>
      <c r="BM82" s="865"/>
      <c r="BN82" s="864"/>
      <c r="BO82" s="864"/>
      <c r="BP82" s="864"/>
      <c r="BQ82" s="864"/>
      <c r="BR82" s="864"/>
      <c r="BS82" s="863"/>
      <c r="BT82" s="864"/>
      <c r="BU82" s="864"/>
      <c r="BV82" s="864"/>
      <c r="BW82" s="864"/>
      <c r="BX82" s="864"/>
      <c r="BY82" s="864"/>
      <c r="BZ82" s="864"/>
      <c r="CA82" s="864"/>
      <c r="CB82" s="865"/>
      <c r="CC82" s="863"/>
      <c r="CD82" s="864"/>
      <c r="CE82" s="864"/>
      <c r="CF82" s="864"/>
      <c r="CG82" s="864"/>
      <c r="CH82" s="863"/>
      <c r="CI82" s="864"/>
      <c r="CJ82" s="864"/>
      <c r="CK82" s="864"/>
      <c r="CL82" s="864"/>
      <c r="CM82" s="875"/>
      <c r="CN82" s="876"/>
      <c r="CO82" s="876"/>
      <c r="CP82" s="876"/>
      <c r="CQ82" s="877"/>
      <c r="CR82" s="872"/>
      <c r="CS82" s="872"/>
      <c r="CT82" s="872"/>
      <c r="CU82" s="872"/>
      <c r="CV82" s="873"/>
      <c r="CW82" s="900"/>
      <c r="CX82" s="872"/>
      <c r="CY82" s="872"/>
      <c r="CZ82" s="872"/>
      <c r="DA82" s="873"/>
      <c r="DB82" s="874"/>
    </row>
    <row r="83" spans="1:113" s="330" customFormat="1" ht="24.75" customHeight="1" x14ac:dyDescent="0.2">
      <c r="A83" s="1195"/>
      <c r="B83" s="1196"/>
      <c r="C83" s="1187"/>
      <c r="D83" s="1173"/>
      <c r="E83" s="1176"/>
      <c r="F83" s="1169"/>
      <c r="G83" s="1169"/>
      <c r="H83" s="1169"/>
      <c r="I83" s="1169"/>
      <c r="J83" s="1169"/>
      <c r="K83" s="1213"/>
      <c r="L83" s="1169"/>
      <c r="M83" s="1169"/>
      <c r="N83" s="1169"/>
      <c r="O83" s="862"/>
      <c r="P83" s="863"/>
      <c r="Q83" s="864"/>
      <c r="R83" s="864"/>
      <c r="S83" s="864"/>
      <c r="T83" s="864"/>
      <c r="U83" s="863"/>
      <c r="V83" s="864"/>
      <c r="W83" s="864"/>
      <c r="X83" s="864"/>
      <c r="Y83" s="864"/>
      <c r="Z83" s="863"/>
      <c r="AA83" s="864"/>
      <c r="AB83" s="864"/>
      <c r="AC83" s="864"/>
      <c r="AD83" s="864"/>
      <c r="AE83" s="863"/>
      <c r="AF83" s="864"/>
      <c r="AG83" s="864"/>
      <c r="AH83" s="864"/>
      <c r="AI83" s="865"/>
      <c r="AJ83" s="864"/>
      <c r="AK83" s="864"/>
      <c r="AL83" s="864"/>
      <c r="AM83" s="864"/>
      <c r="AN83" s="864"/>
      <c r="AO83" s="863"/>
      <c r="AP83" s="864"/>
      <c r="AQ83" s="864"/>
      <c r="AR83" s="864"/>
      <c r="AS83" s="864"/>
      <c r="AT83" s="863"/>
      <c r="AU83" s="864"/>
      <c r="AV83" s="864"/>
      <c r="AW83" s="864"/>
      <c r="AX83" s="864"/>
      <c r="AY83" s="863"/>
      <c r="AZ83" s="864"/>
      <c r="BA83" s="864"/>
      <c r="BB83" s="864"/>
      <c r="BC83" s="864"/>
      <c r="BD83" s="863"/>
      <c r="BE83" s="864"/>
      <c r="BF83" s="864"/>
      <c r="BG83" s="864"/>
      <c r="BH83" s="865"/>
      <c r="BI83" s="864"/>
      <c r="BJ83" s="864"/>
      <c r="BK83" s="864"/>
      <c r="BL83" s="864"/>
      <c r="BM83" s="865"/>
      <c r="BN83" s="864"/>
      <c r="BO83" s="864"/>
      <c r="BP83" s="864"/>
      <c r="BQ83" s="864"/>
      <c r="BR83" s="864"/>
      <c r="BS83" s="863"/>
      <c r="BT83" s="864"/>
      <c r="BU83" s="864"/>
      <c r="BV83" s="864"/>
      <c r="BW83" s="864"/>
      <c r="BX83" s="863"/>
      <c r="BY83" s="864"/>
      <c r="BZ83" s="864"/>
      <c r="CA83" s="864"/>
      <c r="CB83" s="865"/>
      <c r="CC83" s="863"/>
      <c r="CD83" s="864"/>
      <c r="CE83" s="864"/>
      <c r="CF83" s="864"/>
      <c r="CG83" s="864"/>
      <c r="CH83" s="863"/>
      <c r="CI83" s="864"/>
      <c r="CJ83" s="864"/>
      <c r="CK83" s="864"/>
      <c r="CL83" s="864"/>
      <c r="CM83" s="875"/>
      <c r="CN83" s="876"/>
      <c r="CO83" s="876"/>
      <c r="CP83" s="876"/>
      <c r="CQ83" s="877"/>
      <c r="CR83" s="872"/>
      <c r="CS83" s="872"/>
      <c r="CT83" s="872"/>
      <c r="CU83" s="872"/>
      <c r="CV83" s="873"/>
      <c r="CW83" s="872"/>
      <c r="CX83" s="872"/>
      <c r="CY83" s="872"/>
      <c r="CZ83" s="872"/>
      <c r="DA83" s="873"/>
      <c r="DB83" s="874"/>
    </row>
    <row r="84" spans="1:113" ht="24.75" customHeight="1" x14ac:dyDescent="0.2">
      <c r="A84" s="1195">
        <v>37</v>
      </c>
      <c r="B84" s="1196" t="s">
        <v>217</v>
      </c>
      <c r="C84" s="1187" t="s">
        <v>216</v>
      </c>
      <c r="D84" s="1173">
        <f t="shared" si="1"/>
        <v>69</v>
      </c>
      <c r="E84" s="1177">
        <v>17520</v>
      </c>
      <c r="F84" s="1169">
        <f>SUM(P84:P85,U84:U85,Z84:Z85,AE84:AE85,AJ84:AJ85,AO84:AO85,AT84:AT85,AY84:AY85,BD84:BD85,BI84:BI85,BN84:BN85,BS84:BS85,BX84:BX85,CC84:CC85,CH84:CH85)</f>
        <v>2</v>
      </c>
      <c r="G84" s="1169">
        <f>SUM(Q84:Q85,V84:V85,AA84:AA85,AF84:AF85,AK84:AK85,AP84:AP85,AU84:AU85,AZ84:AZ85,BE84:BE85,BJ84:BJ85,BO84:BO85,BT84:BT85,BY84:BY85,CD84:CD85,CI84:CI85)</f>
        <v>1</v>
      </c>
      <c r="H84" s="1169">
        <f>SUM(R84:R85,W84:W85,AB84:AB85,AG84:AG85,AL84:AL85,AQ84:AQ85,AV84:AV85,BA84:BA85,BF84:BF85,BK84:BK85,BP84:BP85,BU84:BU85,BZ84:BZ85,CE84:CE85,CJ84:CJ85)</f>
        <v>0</v>
      </c>
      <c r="I84" s="1169">
        <f>SUM(S84:S85,X84:X85,AC84:AC85,AH84:AH85,AM84:AM85,AR84:AR85,AW84:AW85,BB84:BB85,BG84:BG85,BL84:BL85,BQ84:BQ85,BV84:BV85,CA84:CA85,CF84:CF85,CK84:CK85)</f>
        <v>0</v>
      </c>
      <c r="J84" s="1169">
        <f>SUM(T84:T85,Y84:Y85,AD84:AD85,AI84:AI85,AN84:AN85,AS84:AS85,AX84:AX85,BC84:BC85,BH84:BH85,BM84:BM85,BR84:BR85,BW84:BW85,CB84:CB85,CG84:CG85,CL84:CL85)</f>
        <v>1</v>
      </c>
      <c r="K84" s="1213" t="str">
        <f t="shared" si="0"/>
        <v/>
      </c>
      <c r="L84" s="1169"/>
      <c r="M84" s="1169"/>
      <c r="N84" s="1169"/>
      <c r="O84" s="862"/>
      <c r="P84" s="863">
        <v>1</v>
      </c>
      <c r="Q84" s="864">
        <v>1</v>
      </c>
      <c r="R84" s="864"/>
      <c r="S84" s="864"/>
      <c r="T84" s="864">
        <v>1</v>
      </c>
      <c r="U84" s="863"/>
      <c r="V84" s="864"/>
      <c r="W84" s="864"/>
      <c r="X84" s="864"/>
      <c r="Y84" s="864"/>
      <c r="Z84" s="863"/>
      <c r="AA84" s="864"/>
      <c r="AB84" s="864"/>
      <c r="AC84" s="864"/>
      <c r="AD84" s="864"/>
      <c r="AE84" s="863"/>
      <c r="AF84" s="864"/>
      <c r="AG84" s="864"/>
      <c r="AH84" s="864"/>
      <c r="AI84" s="865"/>
      <c r="AJ84" s="864"/>
      <c r="AK84" s="864"/>
      <c r="AL84" s="864"/>
      <c r="AM84" s="864"/>
      <c r="AN84" s="864"/>
      <c r="AO84" s="863"/>
      <c r="AP84" s="864"/>
      <c r="AQ84" s="864"/>
      <c r="AR84" s="864"/>
      <c r="AS84" s="864"/>
      <c r="AT84" s="863"/>
      <c r="AU84" s="864"/>
      <c r="AV84" s="864"/>
      <c r="AW84" s="864"/>
      <c r="AX84" s="864"/>
      <c r="AY84" s="863"/>
      <c r="AZ84" s="864"/>
      <c r="BA84" s="864"/>
      <c r="BB84" s="864"/>
      <c r="BC84" s="864"/>
      <c r="BD84" s="863"/>
      <c r="BE84" s="864"/>
      <c r="BF84" s="864"/>
      <c r="BG84" s="864"/>
      <c r="BH84" s="865"/>
      <c r="BI84" s="864"/>
      <c r="BJ84" s="864"/>
      <c r="BK84" s="864"/>
      <c r="BL84" s="864"/>
      <c r="BM84" s="865"/>
      <c r="BN84" s="864"/>
      <c r="BO84" s="864"/>
      <c r="BP84" s="864"/>
      <c r="BQ84" s="864"/>
      <c r="BR84" s="864"/>
      <c r="BS84" s="863"/>
      <c r="BT84" s="864"/>
      <c r="BU84" s="864"/>
      <c r="BV84" s="864"/>
      <c r="BW84" s="864"/>
      <c r="BX84" s="863"/>
      <c r="BY84" s="864"/>
      <c r="BZ84" s="864"/>
      <c r="CA84" s="864"/>
      <c r="CB84" s="865"/>
      <c r="CC84" s="863"/>
      <c r="CD84" s="864"/>
      <c r="CE84" s="864"/>
      <c r="CF84" s="864"/>
      <c r="CG84" s="864"/>
      <c r="CH84" s="863"/>
      <c r="CI84" s="864"/>
      <c r="CJ84" s="864"/>
      <c r="CK84" s="864"/>
      <c r="CL84" s="864"/>
      <c r="CM84" s="875"/>
      <c r="CN84" s="876"/>
      <c r="CO84" s="876"/>
      <c r="CP84" s="876"/>
      <c r="CQ84" s="877"/>
      <c r="CR84" s="872"/>
      <c r="CS84" s="872"/>
      <c r="CT84" s="872"/>
      <c r="CU84" s="872"/>
      <c r="CV84" s="873"/>
      <c r="CW84" s="872"/>
      <c r="CX84" s="872"/>
      <c r="CY84" s="872"/>
      <c r="CZ84" s="872"/>
      <c r="DA84" s="873"/>
      <c r="DB84" s="874"/>
    </row>
    <row r="85" spans="1:113" ht="24.75" customHeight="1" x14ac:dyDescent="0.2">
      <c r="A85" s="1195"/>
      <c r="B85" s="1209"/>
      <c r="C85" s="1194"/>
      <c r="D85" s="1174"/>
      <c r="E85" s="1178"/>
      <c r="F85" s="1170"/>
      <c r="G85" s="1170"/>
      <c r="H85" s="1170"/>
      <c r="I85" s="1170"/>
      <c r="J85" s="1170"/>
      <c r="K85" s="1217"/>
      <c r="L85" s="1170"/>
      <c r="M85" s="1170"/>
      <c r="N85" s="1170"/>
      <c r="O85" s="862"/>
      <c r="P85" s="880">
        <v>1</v>
      </c>
      <c r="Q85" s="881"/>
      <c r="R85" s="881"/>
      <c r="S85" s="881"/>
      <c r="T85" s="881"/>
      <c r="U85" s="881"/>
      <c r="V85" s="881"/>
      <c r="W85" s="881"/>
      <c r="X85" s="881"/>
      <c r="Y85" s="881"/>
      <c r="Z85" s="880"/>
      <c r="AA85" s="881"/>
      <c r="AB85" s="881"/>
      <c r="AC85" s="881"/>
      <c r="AD85" s="881"/>
      <c r="AE85" s="881"/>
      <c r="AF85" s="881"/>
      <c r="AG85" s="881"/>
      <c r="AH85" s="881"/>
      <c r="AI85" s="882"/>
      <c r="AJ85" s="881"/>
      <c r="AK85" s="881"/>
      <c r="AL85" s="881"/>
      <c r="AM85" s="881"/>
      <c r="AN85" s="881"/>
      <c r="AO85" s="880"/>
      <c r="AP85" s="881"/>
      <c r="AQ85" s="881"/>
      <c r="AR85" s="881"/>
      <c r="AS85" s="881"/>
      <c r="AT85" s="880"/>
      <c r="AU85" s="881"/>
      <c r="AV85" s="881"/>
      <c r="AW85" s="881"/>
      <c r="AX85" s="881"/>
      <c r="AY85" s="880"/>
      <c r="AZ85" s="881"/>
      <c r="BA85" s="881"/>
      <c r="BB85" s="881"/>
      <c r="BC85" s="881"/>
      <c r="BD85" s="880"/>
      <c r="BE85" s="881"/>
      <c r="BF85" s="881"/>
      <c r="BG85" s="881"/>
      <c r="BH85" s="882"/>
      <c r="BI85" s="881"/>
      <c r="BJ85" s="881"/>
      <c r="BK85" s="881"/>
      <c r="BL85" s="881"/>
      <c r="BM85" s="882"/>
      <c r="BN85" s="881"/>
      <c r="BO85" s="881"/>
      <c r="BP85" s="881"/>
      <c r="BQ85" s="881"/>
      <c r="BR85" s="881"/>
      <c r="BS85" s="880"/>
      <c r="BT85" s="881"/>
      <c r="BU85" s="881"/>
      <c r="BV85" s="881"/>
      <c r="BW85" s="881"/>
      <c r="BX85" s="881"/>
      <c r="BY85" s="881"/>
      <c r="BZ85" s="881"/>
      <c r="CA85" s="881"/>
      <c r="CB85" s="882"/>
      <c r="CC85" s="880"/>
      <c r="CD85" s="881"/>
      <c r="CE85" s="881"/>
      <c r="CF85" s="881"/>
      <c r="CG85" s="881"/>
      <c r="CH85" s="880"/>
      <c r="CI85" s="881"/>
      <c r="CJ85" s="881"/>
      <c r="CK85" s="881"/>
      <c r="CL85" s="881"/>
      <c r="CM85" s="883"/>
      <c r="CN85" s="884"/>
      <c r="CO85" s="884"/>
      <c r="CP85" s="884"/>
      <c r="CQ85" s="885"/>
      <c r="CR85" s="886"/>
      <c r="CS85" s="886"/>
      <c r="CT85" s="886"/>
      <c r="CU85" s="886"/>
      <c r="CV85" s="887"/>
      <c r="CW85" s="872"/>
      <c r="CX85" s="886"/>
      <c r="CY85" s="886"/>
      <c r="CZ85" s="886"/>
      <c r="DA85" s="887"/>
      <c r="DB85" s="886"/>
      <c r="DC85" s="87"/>
      <c r="DD85" s="87"/>
      <c r="DE85" s="87"/>
      <c r="DF85" s="87"/>
      <c r="DG85" s="87"/>
      <c r="DH85" s="87"/>
      <c r="DI85" s="87"/>
    </row>
    <row r="86" spans="1:113" s="330" customFormat="1" ht="24.75" customHeight="1" x14ac:dyDescent="0.2">
      <c r="A86" s="1195">
        <v>38</v>
      </c>
      <c r="B86" s="1208" t="s">
        <v>218</v>
      </c>
      <c r="C86" s="1207" t="s">
        <v>219</v>
      </c>
      <c r="D86" s="1173">
        <f t="shared" si="1"/>
        <v>67</v>
      </c>
      <c r="E86" s="1175">
        <v>18190</v>
      </c>
      <c r="F86" s="1190">
        <f>SUM(P86:P87,U86:U87,Z86:Z87,AE86:AE87,AJ86:AJ87,AO86:AO87,AT86:AT87,AY86:AY87,BD86:BD87,BI86:BI87,BN86:BN87,BS86:BS87,BX86:BX87,CC86:CC87,CH86:CH87)</f>
        <v>8</v>
      </c>
      <c r="G86" s="1190">
        <f>SUM(Q86:Q87,V86:V87,AA86:AA87,AF86:AF87,AK86:AK87,AP86:AP87,AU86:AU87,AZ86:AZ87,BE86:BE87,BJ86:BJ87,BO86:BO87,BT86:BT87,BY86:BY87,CD86:CD87,CI86:CI87)</f>
        <v>6</v>
      </c>
      <c r="H86" s="1190">
        <f>SUM(R86:R87,W86:W87,AB86:AB87,AG86:AG87,AL86:AL87,AQ86:AQ87,AV86:AV87,BA86:BA87,BF86:BF87,BK86:BK87,BP86:BP87,BU86:BU87,BZ86:BZ87,CE86:CE87,CJ86:CJ87)</f>
        <v>0</v>
      </c>
      <c r="I86" s="1190">
        <f>SUM(S86:S87,X86:X87,AC86:AC87,AH86:AH87,AM86:AM87,AR86:AR87,AW86:AW87,BB86:BB87,BG86:BG87,BL86:BL87,BQ86:BQ87,BV86:BV87,CA86:CA87,CF86:CF87,CK86:CK87)</f>
        <v>1</v>
      </c>
      <c r="J86" s="1190">
        <f>SUM(T86:T87,Y86:Y87,AD86:AD87,AI86:AI87,AN86:AN87,AS86:AS87,AX86:AX87,BC86:BC87,BH86:BH87,BM86:BM87,BR86:BR87,BW86:BW87,CB86:CB87,CG86:CG87,CL86:CL87)</f>
        <v>7</v>
      </c>
      <c r="K86" s="1213">
        <f t="shared" si="0"/>
        <v>0.125</v>
      </c>
      <c r="L86" s="1190">
        <f>SUM(M86:N95)</f>
        <v>8</v>
      </c>
      <c r="M86" s="1190">
        <f>SUM(I86:I95)</f>
        <v>1</v>
      </c>
      <c r="N86" s="1190">
        <f>SUM(J86:J95)</f>
        <v>7</v>
      </c>
      <c r="O86" s="862"/>
      <c r="P86" s="863">
        <v>1</v>
      </c>
      <c r="Q86" s="864">
        <v>1</v>
      </c>
      <c r="R86" s="864"/>
      <c r="S86" s="864">
        <v>1</v>
      </c>
      <c r="T86" s="864"/>
      <c r="U86" s="863"/>
      <c r="V86" s="864"/>
      <c r="W86" s="864"/>
      <c r="X86" s="864"/>
      <c r="Y86" s="864"/>
      <c r="Z86" s="863"/>
      <c r="AA86" s="864"/>
      <c r="AB86" s="864"/>
      <c r="AC86" s="864"/>
      <c r="AD86" s="864"/>
      <c r="AE86" s="863"/>
      <c r="AF86" s="864"/>
      <c r="AG86" s="864"/>
      <c r="AH86" s="864"/>
      <c r="AI86" s="865"/>
      <c r="AJ86" s="864">
        <v>1</v>
      </c>
      <c r="AK86" s="864">
        <v>1</v>
      </c>
      <c r="AL86" s="864"/>
      <c r="AM86" s="864"/>
      <c r="AN86" s="864">
        <v>1</v>
      </c>
      <c r="AO86" s="863">
        <v>1</v>
      </c>
      <c r="AP86" s="864">
        <v>1</v>
      </c>
      <c r="AQ86" s="864"/>
      <c r="AR86" s="864"/>
      <c r="AS86" s="864">
        <v>1</v>
      </c>
      <c r="AT86" s="863"/>
      <c r="AU86" s="864"/>
      <c r="AV86" s="864"/>
      <c r="AW86" s="864"/>
      <c r="AX86" s="864"/>
      <c r="AY86" s="863"/>
      <c r="AZ86" s="864"/>
      <c r="BA86" s="864"/>
      <c r="BB86" s="864"/>
      <c r="BC86" s="864"/>
      <c r="BD86" s="863">
        <v>1</v>
      </c>
      <c r="BE86" s="864">
        <v>1</v>
      </c>
      <c r="BF86" s="864"/>
      <c r="BG86" s="864"/>
      <c r="BH86" s="865">
        <v>1</v>
      </c>
      <c r="BI86" s="864"/>
      <c r="BJ86" s="864"/>
      <c r="BK86" s="864"/>
      <c r="BL86" s="864"/>
      <c r="BM86" s="865"/>
      <c r="BN86" s="864"/>
      <c r="BO86" s="864"/>
      <c r="BP86" s="864"/>
      <c r="BQ86" s="864"/>
      <c r="BR86" s="864"/>
      <c r="BS86" s="863"/>
      <c r="BT86" s="864"/>
      <c r="BU86" s="864"/>
      <c r="BV86" s="864"/>
      <c r="BW86" s="864"/>
      <c r="BX86" s="863"/>
      <c r="BY86" s="864"/>
      <c r="BZ86" s="864"/>
      <c r="CA86" s="864"/>
      <c r="CB86" s="865"/>
      <c r="CC86" s="863"/>
      <c r="CD86" s="864"/>
      <c r="CE86" s="864"/>
      <c r="CF86" s="864"/>
      <c r="CG86" s="864"/>
      <c r="CH86" s="863"/>
      <c r="CI86" s="864"/>
      <c r="CJ86" s="864"/>
      <c r="CK86" s="864"/>
      <c r="CL86" s="864"/>
      <c r="CM86" s="875"/>
      <c r="CN86" s="876"/>
      <c r="CO86" s="876"/>
      <c r="CP86" s="876"/>
      <c r="CQ86" s="877"/>
      <c r="CR86" s="872"/>
      <c r="CS86" s="872"/>
      <c r="CT86" s="872"/>
      <c r="CU86" s="872"/>
      <c r="CV86" s="873"/>
      <c r="CW86" s="900"/>
      <c r="CX86" s="872"/>
      <c r="CY86" s="872"/>
      <c r="CZ86" s="872"/>
      <c r="DA86" s="873"/>
      <c r="DB86" s="874"/>
    </row>
    <row r="87" spans="1:113" s="330" customFormat="1" ht="24.75" customHeight="1" x14ac:dyDescent="0.2">
      <c r="A87" s="1195"/>
      <c r="B87" s="1196"/>
      <c r="C87" s="1187"/>
      <c r="D87" s="1173"/>
      <c r="E87" s="1176"/>
      <c r="F87" s="1169"/>
      <c r="G87" s="1169"/>
      <c r="H87" s="1169"/>
      <c r="I87" s="1169"/>
      <c r="J87" s="1169"/>
      <c r="K87" s="1213"/>
      <c r="L87" s="1169"/>
      <c r="M87" s="1169"/>
      <c r="N87" s="1169"/>
      <c r="O87" s="862"/>
      <c r="P87" s="863">
        <v>1</v>
      </c>
      <c r="Q87" s="864">
        <v>1</v>
      </c>
      <c r="R87" s="864"/>
      <c r="S87" s="864"/>
      <c r="T87" s="864">
        <v>1</v>
      </c>
      <c r="U87" s="863"/>
      <c r="V87" s="864"/>
      <c r="W87" s="864"/>
      <c r="X87" s="864"/>
      <c r="Y87" s="864"/>
      <c r="Z87" s="863"/>
      <c r="AA87" s="864"/>
      <c r="AB87" s="864"/>
      <c r="AC87" s="864"/>
      <c r="AD87" s="864"/>
      <c r="AE87" s="863"/>
      <c r="AF87" s="864"/>
      <c r="AG87" s="864"/>
      <c r="AH87" s="864"/>
      <c r="AI87" s="865"/>
      <c r="AJ87" s="864">
        <v>1</v>
      </c>
      <c r="AK87" s="864">
        <v>1</v>
      </c>
      <c r="AL87" s="864"/>
      <c r="AM87" s="864"/>
      <c r="AN87" s="864">
        <v>1</v>
      </c>
      <c r="AO87" s="863">
        <v>1</v>
      </c>
      <c r="AP87" s="864"/>
      <c r="AQ87" s="864"/>
      <c r="AR87" s="864"/>
      <c r="AS87" s="864">
        <v>1</v>
      </c>
      <c r="AT87" s="863"/>
      <c r="AU87" s="864"/>
      <c r="AV87" s="864"/>
      <c r="AW87" s="864"/>
      <c r="AX87" s="864"/>
      <c r="AY87" s="863"/>
      <c r="AZ87" s="864"/>
      <c r="BA87" s="864"/>
      <c r="BB87" s="864"/>
      <c r="BC87" s="864"/>
      <c r="BD87" s="863">
        <v>1</v>
      </c>
      <c r="BE87" s="864"/>
      <c r="BF87" s="864"/>
      <c r="BG87" s="864"/>
      <c r="BH87" s="865">
        <v>1</v>
      </c>
      <c r="BI87" s="864"/>
      <c r="BJ87" s="864"/>
      <c r="BK87" s="864"/>
      <c r="BL87" s="864"/>
      <c r="BM87" s="865"/>
      <c r="BN87" s="864"/>
      <c r="BO87" s="864"/>
      <c r="BP87" s="864"/>
      <c r="BQ87" s="864"/>
      <c r="BR87" s="864"/>
      <c r="BS87" s="863"/>
      <c r="BT87" s="864"/>
      <c r="BU87" s="864"/>
      <c r="BV87" s="864"/>
      <c r="BW87" s="864"/>
      <c r="BX87" s="863"/>
      <c r="BY87" s="864"/>
      <c r="BZ87" s="864"/>
      <c r="CA87" s="864"/>
      <c r="CB87" s="865"/>
      <c r="CC87" s="863"/>
      <c r="CD87" s="864"/>
      <c r="CE87" s="864"/>
      <c r="CF87" s="864"/>
      <c r="CG87" s="864"/>
      <c r="CH87" s="863"/>
      <c r="CI87" s="864"/>
      <c r="CJ87" s="864"/>
      <c r="CK87" s="864"/>
      <c r="CL87" s="864"/>
      <c r="CM87" s="875"/>
      <c r="CN87" s="876"/>
      <c r="CO87" s="876"/>
      <c r="CP87" s="876"/>
      <c r="CQ87" s="877"/>
      <c r="CR87" s="872"/>
      <c r="CS87" s="872"/>
      <c r="CT87" s="872"/>
      <c r="CU87" s="872"/>
      <c r="CV87" s="873"/>
      <c r="CW87" s="872"/>
      <c r="CX87" s="872"/>
      <c r="CY87" s="872"/>
      <c r="CZ87" s="872"/>
      <c r="DA87" s="873"/>
      <c r="DB87" s="874"/>
    </row>
    <row r="88" spans="1:113" ht="24.75" customHeight="1" x14ac:dyDescent="0.2">
      <c r="A88" s="1195">
        <v>39</v>
      </c>
      <c r="B88" s="1196" t="s">
        <v>220</v>
      </c>
      <c r="C88" s="1187" t="s">
        <v>219</v>
      </c>
      <c r="D88" s="1176">
        <f t="shared" si="1"/>
        <v>71</v>
      </c>
      <c r="E88" s="1177">
        <v>16803</v>
      </c>
      <c r="F88" s="1169">
        <f>SUM(P88:P89,U88:U89,Z88:Z89,AE88:AE89,AJ88:AJ89,AO88:AO89,AT88:AT89,AY88:AY89,BD88:BD89,BI88:BI89,BN88:BN89,BS88:BS89,BX88:BX89,CC88:CC89,CH88:CH89)</f>
        <v>0</v>
      </c>
      <c r="G88" s="1169">
        <f>SUM(Q88:Q89,V88:V89,AA88:AA89,AF88:AF89,AK88:AK89,AP88:AP89,AU88:AU89,AZ88:AZ89,BE88:BE89,BJ88:BJ89,BO88:BO89,BT88:BT89,BY88:BY89,CD88:CD89,CI88:CI89)</f>
        <v>0</v>
      </c>
      <c r="H88" s="1169">
        <f>SUM(R88:R89,W88:W89,AB88:AB89,AG88:AG89,AL88:AL89,AQ88:AQ89,AV88:AV89,BA88:BA89,BF88:BF89,BK88:BK89,BP88:BP89,BU88:BU89,BZ88:BZ89,CE88:CE89,CJ88:CJ89)</f>
        <v>0</v>
      </c>
      <c r="I88" s="1169">
        <f>SUM(S88:S89,X88:X89,AC88:AC89,AH88:AH89,AM88:AM89,AR88:AR89,AW88:AW89,BB88:BB89,BG88:BG89,BL88:BL89,BQ88:BQ89,BV88:BV89,CA88:CA89,CF88:CF89,CK88:CK89)</f>
        <v>0</v>
      </c>
      <c r="J88" s="1169">
        <f>SUM(T88:T89,Y88:Y89,AD88:AD89,AI88:AI89,AN88:AN89,AS88:AS89,AX88:AX89,BC88:BC89,BH88:BH89,BM88:BM89,BR88:BR89,BW88:BW89,CB88:CB89,CG88:CG89,CL88:CL89)</f>
        <v>0</v>
      </c>
      <c r="K88" s="1213" t="str">
        <f t="shared" si="0"/>
        <v/>
      </c>
      <c r="L88" s="1169"/>
      <c r="M88" s="1169"/>
      <c r="N88" s="1169"/>
      <c r="O88" s="862"/>
      <c r="P88" s="863"/>
      <c r="Q88" s="864"/>
      <c r="R88" s="864"/>
      <c r="S88" s="864"/>
      <c r="T88" s="864"/>
      <c r="U88" s="863"/>
      <c r="V88" s="864"/>
      <c r="W88" s="864"/>
      <c r="X88" s="864"/>
      <c r="Y88" s="864"/>
      <c r="Z88" s="863"/>
      <c r="AA88" s="864"/>
      <c r="AB88" s="864"/>
      <c r="AC88" s="864"/>
      <c r="AD88" s="864"/>
      <c r="AE88" s="863"/>
      <c r="AF88" s="864"/>
      <c r="AG88" s="864"/>
      <c r="AH88" s="864"/>
      <c r="AI88" s="865"/>
      <c r="AJ88" s="864"/>
      <c r="AK88" s="864"/>
      <c r="AL88" s="864"/>
      <c r="AM88" s="864"/>
      <c r="AN88" s="864"/>
      <c r="AO88" s="863"/>
      <c r="AP88" s="864"/>
      <c r="AQ88" s="864"/>
      <c r="AR88" s="864"/>
      <c r="AS88" s="864"/>
      <c r="AT88" s="863"/>
      <c r="AU88" s="864"/>
      <c r="AV88" s="864"/>
      <c r="AW88" s="864"/>
      <c r="AX88" s="864"/>
      <c r="AY88" s="863"/>
      <c r="AZ88" s="864"/>
      <c r="BA88" s="864"/>
      <c r="BB88" s="864"/>
      <c r="BC88" s="864"/>
      <c r="BD88" s="863"/>
      <c r="BE88" s="864"/>
      <c r="BF88" s="864"/>
      <c r="BG88" s="864"/>
      <c r="BH88" s="865"/>
      <c r="BI88" s="864"/>
      <c r="BJ88" s="864"/>
      <c r="BK88" s="864"/>
      <c r="BL88" s="864"/>
      <c r="BM88" s="865"/>
      <c r="BN88" s="864"/>
      <c r="BO88" s="864"/>
      <c r="BP88" s="864"/>
      <c r="BQ88" s="864"/>
      <c r="BR88" s="864"/>
      <c r="BS88" s="863"/>
      <c r="BT88" s="864"/>
      <c r="BU88" s="864"/>
      <c r="BV88" s="864"/>
      <c r="BW88" s="864"/>
      <c r="BX88" s="863"/>
      <c r="BY88" s="864"/>
      <c r="BZ88" s="864"/>
      <c r="CA88" s="864"/>
      <c r="CB88" s="865"/>
      <c r="CC88" s="863"/>
      <c r="CD88" s="864"/>
      <c r="CE88" s="864"/>
      <c r="CF88" s="864"/>
      <c r="CG88" s="864"/>
      <c r="CH88" s="863"/>
      <c r="CI88" s="864"/>
      <c r="CJ88" s="864"/>
      <c r="CK88" s="864"/>
      <c r="CL88" s="864"/>
      <c r="CM88" s="875"/>
      <c r="CN88" s="876"/>
      <c r="CO88" s="876"/>
      <c r="CP88" s="876"/>
      <c r="CQ88" s="877"/>
      <c r="CR88" s="872"/>
      <c r="CS88" s="872"/>
      <c r="CT88" s="872"/>
      <c r="CU88" s="872"/>
      <c r="CV88" s="873"/>
      <c r="CW88" s="872"/>
      <c r="CX88" s="872"/>
      <c r="CY88" s="872"/>
      <c r="CZ88" s="872"/>
      <c r="DA88" s="873"/>
      <c r="DB88" s="874"/>
    </row>
    <row r="89" spans="1:113" ht="24.75" customHeight="1" x14ac:dyDescent="0.2">
      <c r="A89" s="1195"/>
      <c r="B89" s="1196"/>
      <c r="C89" s="1187"/>
      <c r="D89" s="1176"/>
      <c r="E89" s="1176"/>
      <c r="F89" s="1169"/>
      <c r="G89" s="1169"/>
      <c r="H89" s="1169"/>
      <c r="I89" s="1169"/>
      <c r="J89" s="1169"/>
      <c r="K89" s="1213"/>
      <c r="L89" s="1169"/>
      <c r="M89" s="1169"/>
      <c r="N89" s="1169"/>
      <c r="O89" s="862"/>
      <c r="P89" s="863"/>
      <c r="Q89" s="864"/>
      <c r="R89" s="864"/>
      <c r="S89" s="864"/>
      <c r="T89" s="864"/>
      <c r="U89" s="863"/>
      <c r="V89" s="864"/>
      <c r="W89" s="864"/>
      <c r="X89" s="864"/>
      <c r="Y89" s="864"/>
      <c r="Z89" s="863"/>
      <c r="AA89" s="864"/>
      <c r="AB89" s="864"/>
      <c r="AC89" s="864"/>
      <c r="AD89" s="864"/>
      <c r="AE89" s="863"/>
      <c r="AF89" s="864"/>
      <c r="AG89" s="864"/>
      <c r="AH89" s="864"/>
      <c r="AI89" s="865"/>
      <c r="AJ89" s="864"/>
      <c r="AK89" s="864"/>
      <c r="AL89" s="864"/>
      <c r="AM89" s="864"/>
      <c r="AN89" s="864"/>
      <c r="AO89" s="863"/>
      <c r="AP89" s="864"/>
      <c r="AQ89" s="864"/>
      <c r="AR89" s="864"/>
      <c r="AS89" s="864"/>
      <c r="AT89" s="863"/>
      <c r="AU89" s="864"/>
      <c r="AV89" s="864"/>
      <c r="AW89" s="864"/>
      <c r="AX89" s="864"/>
      <c r="AY89" s="863"/>
      <c r="AZ89" s="864"/>
      <c r="BA89" s="864"/>
      <c r="BB89" s="864"/>
      <c r="BC89" s="864"/>
      <c r="BD89" s="863"/>
      <c r="BE89" s="864"/>
      <c r="BF89" s="864"/>
      <c r="BG89" s="864"/>
      <c r="BH89" s="865"/>
      <c r="BI89" s="864"/>
      <c r="BJ89" s="864"/>
      <c r="BK89" s="864"/>
      <c r="BL89" s="864"/>
      <c r="BM89" s="865"/>
      <c r="BN89" s="864"/>
      <c r="BO89" s="864"/>
      <c r="BP89" s="864"/>
      <c r="BQ89" s="864"/>
      <c r="BR89" s="864"/>
      <c r="BS89" s="863"/>
      <c r="BT89" s="864"/>
      <c r="BU89" s="864"/>
      <c r="BV89" s="864"/>
      <c r="BW89" s="864"/>
      <c r="BX89" s="863"/>
      <c r="BY89" s="864"/>
      <c r="BZ89" s="864"/>
      <c r="CA89" s="864"/>
      <c r="CB89" s="865"/>
      <c r="CC89" s="863"/>
      <c r="CD89" s="864"/>
      <c r="CE89" s="864"/>
      <c r="CF89" s="864"/>
      <c r="CG89" s="864"/>
      <c r="CH89" s="863"/>
      <c r="CI89" s="864"/>
      <c r="CJ89" s="864"/>
      <c r="CK89" s="864"/>
      <c r="CL89" s="864"/>
      <c r="CM89" s="875"/>
      <c r="CN89" s="876"/>
      <c r="CO89" s="876"/>
      <c r="CP89" s="876"/>
      <c r="CQ89" s="877"/>
      <c r="CR89" s="872"/>
      <c r="CS89" s="872"/>
      <c r="CT89" s="872"/>
      <c r="CU89" s="872"/>
      <c r="CV89" s="873"/>
      <c r="CW89" s="872"/>
      <c r="CX89" s="872"/>
      <c r="CY89" s="872"/>
      <c r="CZ89" s="872"/>
      <c r="DA89" s="873"/>
      <c r="DB89" s="874"/>
    </row>
    <row r="90" spans="1:113" s="330" customFormat="1" ht="24.75" customHeight="1" x14ac:dyDescent="0.2">
      <c r="A90" s="1195">
        <v>40</v>
      </c>
      <c r="B90" s="1197" t="s">
        <v>221</v>
      </c>
      <c r="C90" s="1187" t="s">
        <v>219</v>
      </c>
      <c r="D90" s="1176">
        <f t="shared" si="1"/>
        <v>75</v>
      </c>
      <c r="E90" s="1177">
        <v>15090</v>
      </c>
      <c r="F90" s="1169">
        <f>SUM(P90:P91,U90:U91,Z90:Z91,AE90:AE91,AJ90:AJ91,AO90:AO91,AT90:AT91,AY90:AY91,BD90:BD91,BI90:BI91,BN90:BN91,BS90:BS91,BX90:BX91,CC90:CC91,CH90:CH91)</f>
        <v>0</v>
      </c>
      <c r="G90" s="1169">
        <f>SUM(Q90:Q91,V90:V91,AA90:AA91,AF90:AF91,AK90:AK91,AP90:AP91,AU90:AU91,AZ90:AZ91,BE90:BE91,BJ90:BJ91,BO90:BO91,BT90:BT91,BY90:BY91,CD90:CD91,CI90:CI91)</f>
        <v>0</v>
      </c>
      <c r="H90" s="1169">
        <f>SUM(R90:R91,W90:W91,AB90:AB91,AG90:AG91,AL90:AL91,AQ90:AQ91,AV90:AV91,BA90:BA91,BF90:BF91,BK90:BK91,BP90:BP91,BU90:BU91,BZ90:BZ91,CE90:CE91,CJ90:CJ91)</f>
        <v>0</v>
      </c>
      <c r="I90" s="1169">
        <f>SUM(S90:S91,X90:X91,AC90:AC91,AH90:AH91,AM90:AM91,AR90:AR91,AW90:AW91,BB90:BB91,BG90:BG91,BL90:BL91,BQ90:BQ91,BV90:BV91,CA90:CA91,CF90:CF91,CK90:CK91)</f>
        <v>0</v>
      </c>
      <c r="J90" s="1169">
        <f>SUM(T90:T91,Y90:Y91,AD90:AD91,AI90:AI91,AN90:AN91,AS90:AS91,AX90:AX91,BC90:BC91,BH90:BH91,BM90:BM91,BR90:BR91,BW90:BW91,CB90:CB91,CG90:CG91,CL90:CL91)</f>
        <v>0</v>
      </c>
      <c r="K90" s="1213" t="str">
        <f t="shared" si="0"/>
        <v/>
      </c>
      <c r="L90" s="1169"/>
      <c r="M90" s="1169"/>
      <c r="N90" s="1169"/>
      <c r="O90" s="862"/>
      <c r="P90" s="863"/>
      <c r="Q90" s="864"/>
      <c r="R90" s="864"/>
      <c r="S90" s="864"/>
      <c r="T90" s="864"/>
      <c r="U90" s="863"/>
      <c r="V90" s="864"/>
      <c r="W90" s="864"/>
      <c r="X90" s="864"/>
      <c r="Y90" s="864"/>
      <c r="Z90" s="863"/>
      <c r="AA90" s="864"/>
      <c r="AB90" s="864"/>
      <c r="AC90" s="864"/>
      <c r="AD90" s="864"/>
      <c r="AE90" s="863"/>
      <c r="AF90" s="864"/>
      <c r="AG90" s="864"/>
      <c r="AH90" s="864"/>
      <c r="AI90" s="865"/>
      <c r="AJ90" s="864"/>
      <c r="AK90" s="864"/>
      <c r="AL90" s="864"/>
      <c r="AM90" s="864"/>
      <c r="AN90" s="864"/>
      <c r="AO90" s="863"/>
      <c r="AP90" s="864"/>
      <c r="AQ90" s="864"/>
      <c r="AR90" s="864"/>
      <c r="AS90" s="864"/>
      <c r="AT90" s="863"/>
      <c r="AU90" s="864"/>
      <c r="AV90" s="864"/>
      <c r="AW90" s="864"/>
      <c r="AX90" s="864"/>
      <c r="AY90" s="863"/>
      <c r="AZ90" s="864"/>
      <c r="BA90" s="864"/>
      <c r="BB90" s="864"/>
      <c r="BC90" s="864"/>
      <c r="BD90" s="863"/>
      <c r="BE90" s="864"/>
      <c r="BF90" s="864"/>
      <c r="BG90" s="864"/>
      <c r="BH90" s="865"/>
      <c r="BI90" s="864"/>
      <c r="BJ90" s="864"/>
      <c r="BK90" s="864"/>
      <c r="BL90" s="864"/>
      <c r="BM90" s="865"/>
      <c r="BN90" s="864"/>
      <c r="BO90" s="864"/>
      <c r="BP90" s="864"/>
      <c r="BQ90" s="864"/>
      <c r="BR90" s="864"/>
      <c r="BS90" s="863"/>
      <c r="BT90" s="864"/>
      <c r="BU90" s="864"/>
      <c r="BV90" s="864"/>
      <c r="BW90" s="864"/>
      <c r="BX90" s="863"/>
      <c r="BY90" s="864"/>
      <c r="BZ90" s="864"/>
      <c r="CA90" s="864"/>
      <c r="CB90" s="865"/>
      <c r="CC90" s="863"/>
      <c r="CD90" s="864"/>
      <c r="CE90" s="864"/>
      <c r="CF90" s="864"/>
      <c r="CG90" s="864"/>
      <c r="CH90" s="863"/>
      <c r="CI90" s="864"/>
      <c r="CJ90" s="864"/>
      <c r="CK90" s="864"/>
      <c r="CL90" s="864"/>
      <c r="CM90" s="875"/>
      <c r="CN90" s="876"/>
      <c r="CO90" s="876"/>
      <c r="CP90" s="876"/>
      <c r="CQ90" s="877"/>
      <c r="CR90" s="872"/>
      <c r="CS90" s="872"/>
      <c r="CT90" s="872"/>
      <c r="CU90" s="872"/>
      <c r="CV90" s="873"/>
      <c r="CW90" s="872"/>
      <c r="CX90" s="872"/>
      <c r="CY90" s="872"/>
      <c r="CZ90" s="872"/>
      <c r="DA90" s="873"/>
      <c r="DB90" s="874"/>
    </row>
    <row r="91" spans="1:113" s="330" customFormat="1" ht="24.75" customHeight="1" x14ac:dyDescent="0.2">
      <c r="A91" s="1195"/>
      <c r="B91" s="1197"/>
      <c r="C91" s="1187"/>
      <c r="D91" s="1176"/>
      <c r="E91" s="1176"/>
      <c r="F91" s="1169"/>
      <c r="G91" s="1169"/>
      <c r="H91" s="1169"/>
      <c r="I91" s="1169"/>
      <c r="J91" s="1169"/>
      <c r="K91" s="1213"/>
      <c r="L91" s="1169"/>
      <c r="M91" s="1169"/>
      <c r="N91" s="1169"/>
      <c r="O91" s="862"/>
      <c r="P91" s="863"/>
      <c r="Q91" s="864"/>
      <c r="R91" s="864"/>
      <c r="S91" s="864"/>
      <c r="T91" s="864"/>
      <c r="U91" s="863"/>
      <c r="V91" s="864"/>
      <c r="W91" s="864"/>
      <c r="X91" s="864"/>
      <c r="Y91" s="864"/>
      <c r="Z91" s="863"/>
      <c r="AA91" s="864"/>
      <c r="AB91" s="864"/>
      <c r="AC91" s="864"/>
      <c r="AD91" s="864"/>
      <c r="AE91" s="863"/>
      <c r="AF91" s="864"/>
      <c r="AG91" s="864"/>
      <c r="AH91" s="864"/>
      <c r="AI91" s="865"/>
      <c r="AJ91" s="864"/>
      <c r="AK91" s="864"/>
      <c r="AL91" s="864"/>
      <c r="AM91" s="864"/>
      <c r="AN91" s="864"/>
      <c r="AO91" s="863"/>
      <c r="AP91" s="864"/>
      <c r="AQ91" s="864"/>
      <c r="AR91" s="864"/>
      <c r="AS91" s="864"/>
      <c r="AT91" s="863"/>
      <c r="AU91" s="864"/>
      <c r="AV91" s="864"/>
      <c r="AW91" s="864"/>
      <c r="AX91" s="864"/>
      <c r="AY91" s="863"/>
      <c r="AZ91" s="864"/>
      <c r="BA91" s="864"/>
      <c r="BB91" s="864"/>
      <c r="BC91" s="864"/>
      <c r="BD91" s="863"/>
      <c r="BE91" s="864"/>
      <c r="BF91" s="864"/>
      <c r="BG91" s="864"/>
      <c r="BH91" s="865"/>
      <c r="BI91" s="864"/>
      <c r="BJ91" s="864"/>
      <c r="BK91" s="864"/>
      <c r="BL91" s="864"/>
      <c r="BM91" s="865"/>
      <c r="BN91" s="864"/>
      <c r="BO91" s="864"/>
      <c r="BP91" s="864"/>
      <c r="BQ91" s="864"/>
      <c r="BR91" s="864"/>
      <c r="BS91" s="863"/>
      <c r="BT91" s="864"/>
      <c r="BU91" s="864"/>
      <c r="BV91" s="864"/>
      <c r="BW91" s="864"/>
      <c r="BX91" s="863"/>
      <c r="BY91" s="864"/>
      <c r="BZ91" s="864"/>
      <c r="CA91" s="864"/>
      <c r="CB91" s="865"/>
      <c r="CC91" s="863"/>
      <c r="CD91" s="864"/>
      <c r="CE91" s="864"/>
      <c r="CF91" s="864"/>
      <c r="CG91" s="864"/>
      <c r="CH91" s="863"/>
      <c r="CI91" s="864"/>
      <c r="CJ91" s="864"/>
      <c r="CK91" s="864"/>
      <c r="CL91" s="864"/>
      <c r="CM91" s="875"/>
      <c r="CN91" s="876"/>
      <c r="CO91" s="876"/>
      <c r="CP91" s="876"/>
      <c r="CQ91" s="877"/>
      <c r="CR91" s="904"/>
      <c r="CS91" s="872"/>
      <c r="CT91" s="872"/>
      <c r="CU91" s="872"/>
      <c r="CV91" s="873"/>
      <c r="CW91" s="872"/>
      <c r="CX91" s="872"/>
      <c r="CY91" s="872"/>
      <c r="CZ91" s="872"/>
      <c r="DA91" s="873"/>
      <c r="DB91" s="874"/>
    </row>
    <row r="92" spans="1:113" ht="24.75" customHeight="1" x14ac:dyDescent="0.2">
      <c r="A92" s="1195">
        <v>41</v>
      </c>
      <c r="B92" s="1197" t="s">
        <v>222</v>
      </c>
      <c r="C92" s="1187" t="s">
        <v>219</v>
      </c>
      <c r="D92" s="1176">
        <f t="shared" si="1"/>
        <v>67</v>
      </c>
      <c r="E92" s="1177">
        <v>18026</v>
      </c>
      <c r="F92" s="1169">
        <f>SUM(P92:P93,U92:U93,Z92:Z93,AE92:AE93,AJ92:AJ93,AO92:AO93,AT92:AT93,AY92:AY93,BD92:BD93,BI92:BI93,BN92:BN93,BS92:BS93,BX92:BX93,CC92:CC93,CH92:CH93)</f>
        <v>0</v>
      </c>
      <c r="G92" s="1169">
        <f>SUM(Q92:Q93,V92:V93,AA92:AA93,AF92:AF93,AK92:AK93,AP92:AP93,AU92:AU93,AZ92:AZ93,BE92:BE93,BJ92:BJ93,BO92:BO93,BT92:BT93,BY92:BY93,CD92:CD93,CI92:CI93)</f>
        <v>0</v>
      </c>
      <c r="H92" s="1169">
        <f>SUM(R92:R93,W92:W93,AB92:AB93,AG92:AG93,AL92:AL93,AQ92:AQ93,AV92:AV93,BA92:BA93,BF92:BF93,BK92:BK93,BP92:BP93,BU92:BU93,BZ92:BZ93,CE92:CE93,CJ92:CJ93)</f>
        <v>0</v>
      </c>
      <c r="I92" s="1169">
        <f>SUM(S92:S93,X92:X93,AC92:AC93,AH92:AH93,AM92:AM93,AR92:AR93,AW92:AW93,BB92:BB93,BG92:BG93,BL92:BL93,BQ92:BQ93,BV92:BV93,CA92:CA93,CF92:CF93,CK92:CK93)</f>
        <v>0</v>
      </c>
      <c r="J92" s="1169">
        <f>SUM(T92:T93,Y92:Y93,AD92:AD93,AI92:AI93,AN92:AN93,AS92:AS93,AX92:AX93,BC92:BC93,BH92:BH93,BM92:BM93,BR92:BR93,BW92:BW93,CB92:CB93,CG92:CG93,CL92:CL93)</f>
        <v>0</v>
      </c>
      <c r="K92" s="1213" t="str">
        <f t="shared" si="0"/>
        <v/>
      </c>
      <c r="L92" s="1169"/>
      <c r="M92" s="1169"/>
      <c r="N92" s="1169"/>
      <c r="O92" s="862"/>
      <c r="P92" s="863"/>
      <c r="Q92" s="864"/>
      <c r="R92" s="864"/>
      <c r="S92" s="864"/>
      <c r="T92" s="864"/>
      <c r="U92" s="863"/>
      <c r="V92" s="864"/>
      <c r="W92" s="864"/>
      <c r="X92" s="864"/>
      <c r="Y92" s="864"/>
      <c r="Z92" s="863"/>
      <c r="AA92" s="864"/>
      <c r="AB92" s="864"/>
      <c r="AC92" s="864"/>
      <c r="AD92" s="865"/>
      <c r="AE92" s="864"/>
      <c r="AF92" s="864"/>
      <c r="AG92" s="864"/>
      <c r="AH92" s="864"/>
      <c r="AI92" s="865"/>
      <c r="AJ92" s="864"/>
      <c r="AK92" s="864"/>
      <c r="AL92" s="864"/>
      <c r="AM92" s="864"/>
      <c r="AN92" s="864"/>
      <c r="AO92" s="863"/>
      <c r="AP92" s="864"/>
      <c r="AQ92" s="864"/>
      <c r="AR92" s="864"/>
      <c r="AS92" s="864"/>
      <c r="AT92" s="863"/>
      <c r="AU92" s="864"/>
      <c r="AV92" s="864"/>
      <c r="AW92" s="864"/>
      <c r="AX92" s="864"/>
      <c r="AY92" s="863"/>
      <c r="AZ92" s="864"/>
      <c r="BA92" s="864"/>
      <c r="BB92" s="864"/>
      <c r="BC92" s="864"/>
      <c r="BD92" s="863"/>
      <c r="BE92" s="864"/>
      <c r="BF92" s="864"/>
      <c r="BG92" s="864"/>
      <c r="BH92" s="865"/>
      <c r="BI92" s="864"/>
      <c r="BJ92" s="864"/>
      <c r="BK92" s="864"/>
      <c r="BL92" s="864"/>
      <c r="BM92" s="865"/>
      <c r="BN92" s="864"/>
      <c r="BO92" s="864"/>
      <c r="BP92" s="864"/>
      <c r="BQ92" s="864"/>
      <c r="BR92" s="864"/>
      <c r="BS92" s="863"/>
      <c r="BT92" s="864"/>
      <c r="BU92" s="864"/>
      <c r="BV92" s="864"/>
      <c r="BW92" s="864"/>
      <c r="BX92" s="863"/>
      <c r="BY92" s="864"/>
      <c r="BZ92" s="864"/>
      <c r="CA92" s="864"/>
      <c r="CB92" s="865"/>
      <c r="CC92" s="863"/>
      <c r="CD92" s="864"/>
      <c r="CE92" s="864"/>
      <c r="CF92" s="864"/>
      <c r="CG92" s="864"/>
      <c r="CH92" s="863"/>
      <c r="CI92" s="864"/>
      <c r="CJ92" s="864"/>
      <c r="CK92" s="864"/>
      <c r="CL92" s="864"/>
      <c r="CM92" s="875"/>
      <c r="CN92" s="876"/>
      <c r="CO92" s="876"/>
      <c r="CP92" s="876"/>
      <c r="CQ92" s="877"/>
      <c r="CR92" s="904"/>
      <c r="CS92" s="872"/>
      <c r="CT92" s="872"/>
      <c r="CU92" s="872"/>
      <c r="CV92" s="873"/>
      <c r="CW92" s="872"/>
      <c r="CX92" s="872"/>
      <c r="CY92" s="872"/>
      <c r="CZ92" s="872"/>
      <c r="DA92" s="873"/>
      <c r="DB92" s="874"/>
    </row>
    <row r="93" spans="1:113" ht="24.75" customHeight="1" x14ac:dyDescent="0.2">
      <c r="A93" s="1195"/>
      <c r="B93" s="1197"/>
      <c r="C93" s="1187"/>
      <c r="D93" s="1176"/>
      <c r="E93" s="1176"/>
      <c r="F93" s="1169"/>
      <c r="G93" s="1169"/>
      <c r="H93" s="1169"/>
      <c r="I93" s="1169"/>
      <c r="J93" s="1169"/>
      <c r="K93" s="1213"/>
      <c r="L93" s="1169"/>
      <c r="M93" s="1169"/>
      <c r="N93" s="1169"/>
      <c r="O93" s="879"/>
      <c r="P93" s="863"/>
      <c r="Q93" s="864"/>
      <c r="R93" s="864"/>
      <c r="S93" s="864"/>
      <c r="T93" s="864"/>
      <c r="U93" s="863"/>
      <c r="V93" s="864"/>
      <c r="W93" s="864"/>
      <c r="X93" s="864"/>
      <c r="Y93" s="864"/>
      <c r="Z93" s="863"/>
      <c r="AA93" s="864"/>
      <c r="AB93" s="864"/>
      <c r="AC93" s="864"/>
      <c r="AD93" s="865"/>
      <c r="AE93" s="864"/>
      <c r="AF93" s="864"/>
      <c r="AG93" s="864"/>
      <c r="AH93" s="864"/>
      <c r="AI93" s="865"/>
      <c r="AJ93" s="864"/>
      <c r="AK93" s="864"/>
      <c r="AL93" s="864"/>
      <c r="AM93" s="864"/>
      <c r="AN93" s="864"/>
      <c r="AO93" s="863"/>
      <c r="AP93" s="864"/>
      <c r="AQ93" s="864"/>
      <c r="AR93" s="864"/>
      <c r="AS93" s="864"/>
      <c r="AT93" s="863"/>
      <c r="AU93" s="864"/>
      <c r="AV93" s="864"/>
      <c r="AW93" s="864"/>
      <c r="AX93" s="864"/>
      <c r="AY93" s="863"/>
      <c r="AZ93" s="864"/>
      <c r="BA93" s="864"/>
      <c r="BB93" s="864"/>
      <c r="BC93" s="864"/>
      <c r="BD93" s="863"/>
      <c r="BE93" s="864"/>
      <c r="BF93" s="864"/>
      <c r="BG93" s="864"/>
      <c r="BH93" s="865"/>
      <c r="BI93" s="864"/>
      <c r="BJ93" s="864"/>
      <c r="BK93" s="864"/>
      <c r="BL93" s="864"/>
      <c r="BM93" s="865"/>
      <c r="BN93" s="864"/>
      <c r="BO93" s="864"/>
      <c r="BP93" s="864"/>
      <c r="BQ93" s="864"/>
      <c r="BR93" s="864"/>
      <c r="BS93" s="863"/>
      <c r="BT93" s="864"/>
      <c r="BU93" s="864"/>
      <c r="BV93" s="864"/>
      <c r="BW93" s="865"/>
      <c r="BX93" s="864"/>
      <c r="BY93" s="864"/>
      <c r="BZ93" s="864"/>
      <c r="CA93" s="864"/>
      <c r="CB93" s="865"/>
      <c r="CC93" s="863"/>
      <c r="CD93" s="864"/>
      <c r="CE93" s="864"/>
      <c r="CF93" s="864"/>
      <c r="CG93" s="864"/>
      <c r="CH93" s="863"/>
      <c r="CI93" s="864"/>
      <c r="CJ93" s="864"/>
      <c r="CK93" s="864"/>
      <c r="CL93" s="864"/>
      <c r="CM93" s="875"/>
      <c r="CN93" s="876"/>
      <c r="CO93" s="876"/>
      <c r="CP93" s="876"/>
      <c r="CQ93" s="877"/>
      <c r="CR93" s="904"/>
      <c r="CS93" s="872"/>
      <c r="CT93" s="872"/>
      <c r="CU93" s="872"/>
      <c r="CV93" s="873"/>
      <c r="CW93" s="872"/>
      <c r="CX93" s="872"/>
      <c r="CY93" s="872"/>
      <c r="CZ93" s="872"/>
      <c r="DA93" s="873"/>
      <c r="DB93" s="886"/>
      <c r="DC93" s="87"/>
    </row>
    <row r="94" spans="1:113" s="330" customFormat="1" ht="24.75" customHeight="1" x14ac:dyDescent="0.2">
      <c r="A94" s="1195">
        <v>42</v>
      </c>
      <c r="B94" s="1196" t="s">
        <v>653</v>
      </c>
      <c r="C94" s="1187" t="s">
        <v>219</v>
      </c>
      <c r="D94" s="1176">
        <f t="shared" si="1"/>
        <v>66</v>
      </c>
      <c r="E94" s="1177">
        <v>18523</v>
      </c>
      <c r="F94" s="1169">
        <f>SUM(P94:P95,U94:U95,Z94:Z95,AE94:AE95,AJ94:AJ95,AO94:AO95,AT94:AT95,AY94:AY95,BD94:BD95,BI94:BI95,BN94:BN95,BS94:BS95,BX94:BX95,CC94:CC95,CH94:CH95)</f>
        <v>2</v>
      </c>
      <c r="G94" s="1169">
        <f>SUM(Q94:Q95,V94:V95,AA94:AA95,AF94:AF95,AK94:AK95,AP94:AP95,AU94:AU95,AZ94:AZ95,BE94:BE95,BJ94:BJ95,BO94:BO95,BT94:BT95,BY94:BY95,CD94:CD95,CI94:CI95)</f>
        <v>0</v>
      </c>
      <c r="H94" s="1169">
        <f>SUM(R94:R95,W94:W95,AB94:AB95,AG94:AG95,AL94:AL95,AQ94:AQ95,AV94:AV95,BA94:BA95,BF94:BF95,BK94:BK95,BP94:BP95,BU94:BU95,BZ94:BZ95,CE94:CE95,CJ94:CJ95)</f>
        <v>0</v>
      </c>
      <c r="I94" s="1169">
        <f>SUM(S94:S95,X94:X95,AC94:AC95,AH94:AH95,AM94:AM95,AR94:AR95,AW94:AW95,BB94:BB95,BG94:BG95,BL94:BL95,BQ94:BQ95,BV94:BV95,CA94:CA95,CF94:CF95,CK94:CK95)</f>
        <v>0</v>
      </c>
      <c r="J94" s="1169">
        <f>SUM(T94:T95,Y94:Y95,AD94:AD95,AI94:AI95,AN94:AN95,AS94:AS95,AX94:AX95,BC94:BC95,BH94:BH95,BM94:BM95,BR94:BR95,BW94:BW95,CB94:CB95,CG94:CG95,CL94:CL95)</f>
        <v>0</v>
      </c>
      <c r="K94" s="1213" t="str">
        <f t="shared" si="0"/>
        <v/>
      </c>
      <c r="L94" s="1169"/>
      <c r="M94" s="1169"/>
      <c r="N94" s="1169"/>
      <c r="O94" s="862"/>
      <c r="P94" s="863"/>
      <c r="Q94" s="864"/>
      <c r="R94" s="864"/>
      <c r="S94" s="864"/>
      <c r="T94" s="865"/>
      <c r="U94" s="864"/>
      <c r="V94" s="864"/>
      <c r="W94" s="864"/>
      <c r="X94" s="864"/>
      <c r="Y94" s="864"/>
      <c r="Z94" s="863"/>
      <c r="AA94" s="864"/>
      <c r="AB94" s="864"/>
      <c r="AC94" s="864"/>
      <c r="AD94" s="865"/>
      <c r="AE94" s="864"/>
      <c r="AF94" s="864"/>
      <c r="AG94" s="864"/>
      <c r="AH94" s="864"/>
      <c r="AI94" s="865"/>
      <c r="AJ94" s="864"/>
      <c r="AK94" s="864"/>
      <c r="AL94" s="864"/>
      <c r="AM94" s="864"/>
      <c r="AN94" s="865"/>
      <c r="AO94" s="864">
        <v>1</v>
      </c>
      <c r="AP94" s="864"/>
      <c r="AQ94" s="864"/>
      <c r="AR94" s="864"/>
      <c r="AS94" s="864"/>
      <c r="AT94" s="863"/>
      <c r="AU94" s="864"/>
      <c r="AV94" s="864"/>
      <c r="AW94" s="864"/>
      <c r="AX94" s="864"/>
      <c r="AY94" s="863"/>
      <c r="AZ94" s="864"/>
      <c r="BA94" s="864"/>
      <c r="BB94" s="864"/>
      <c r="BC94" s="864"/>
      <c r="BD94" s="863">
        <v>1</v>
      </c>
      <c r="BE94" s="864"/>
      <c r="BF94" s="864"/>
      <c r="BG94" s="864"/>
      <c r="BH94" s="865"/>
      <c r="BI94" s="864"/>
      <c r="BJ94" s="864"/>
      <c r="BK94" s="864"/>
      <c r="BL94" s="864"/>
      <c r="BM94" s="865"/>
      <c r="BN94" s="864"/>
      <c r="BO94" s="864"/>
      <c r="BP94" s="864"/>
      <c r="BQ94" s="864"/>
      <c r="BR94" s="864"/>
      <c r="BS94" s="863"/>
      <c r="BT94" s="864"/>
      <c r="BU94" s="864"/>
      <c r="BV94" s="864"/>
      <c r="BW94" s="865"/>
      <c r="BX94" s="864"/>
      <c r="BY94" s="864"/>
      <c r="BZ94" s="864"/>
      <c r="CA94" s="864"/>
      <c r="CB94" s="865"/>
      <c r="CC94" s="863"/>
      <c r="CD94" s="864"/>
      <c r="CE94" s="864"/>
      <c r="CF94" s="864"/>
      <c r="CG94" s="864"/>
      <c r="CH94" s="863"/>
      <c r="CI94" s="864"/>
      <c r="CJ94" s="864"/>
      <c r="CK94" s="864"/>
      <c r="CL94" s="864"/>
      <c r="CM94" s="875"/>
      <c r="CN94" s="876"/>
      <c r="CO94" s="876"/>
      <c r="CP94" s="876"/>
      <c r="CQ94" s="877"/>
      <c r="CR94" s="904"/>
      <c r="CS94" s="872"/>
      <c r="CT94" s="872"/>
      <c r="CU94" s="872"/>
      <c r="CV94" s="873"/>
      <c r="CW94" s="872"/>
      <c r="CX94" s="872"/>
      <c r="CY94" s="872"/>
      <c r="CZ94" s="872"/>
      <c r="DA94" s="873"/>
      <c r="DB94" s="872"/>
      <c r="DC94" s="329"/>
    </row>
    <row r="95" spans="1:113" s="330" customFormat="1" ht="24.75" customHeight="1" x14ac:dyDescent="0.2">
      <c r="A95" s="1195"/>
      <c r="B95" s="1196"/>
      <c r="C95" s="1187"/>
      <c r="D95" s="1176"/>
      <c r="E95" s="1178"/>
      <c r="F95" s="1170"/>
      <c r="G95" s="1170"/>
      <c r="H95" s="1170"/>
      <c r="I95" s="1170"/>
      <c r="J95" s="1170"/>
      <c r="K95" s="1213"/>
      <c r="L95" s="1170"/>
      <c r="M95" s="1170"/>
      <c r="N95" s="1170"/>
      <c r="O95" s="862"/>
      <c r="P95" s="880"/>
      <c r="Q95" s="881"/>
      <c r="R95" s="881"/>
      <c r="S95" s="881"/>
      <c r="T95" s="882"/>
      <c r="U95" s="881"/>
      <c r="V95" s="881"/>
      <c r="W95" s="881"/>
      <c r="X95" s="881"/>
      <c r="Y95" s="881"/>
      <c r="Z95" s="880"/>
      <c r="AA95" s="881"/>
      <c r="AB95" s="881"/>
      <c r="AC95" s="881"/>
      <c r="AD95" s="882"/>
      <c r="AE95" s="881"/>
      <c r="AF95" s="881"/>
      <c r="AG95" s="881"/>
      <c r="AH95" s="881"/>
      <c r="AI95" s="882"/>
      <c r="AJ95" s="881"/>
      <c r="AK95" s="881"/>
      <c r="AL95" s="881"/>
      <c r="AM95" s="881"/>
      <c r="AN95" s="882"/>
      <c r="AO95" s="881"/>
      <c r="AP95" s="881"/>
      <c r="AQ95" s="881"/>
      <c r="AR95" s="881"/>
      <c r="AS95" s="881"/>
      <c r="AT95" s="880"/>
      <c r="AU95" s="881"/>
      <c r="AV95" s="881"/>
      <c r="AW95" s="881"/>
      <c r="AX95" s="881"/>
      <c r="AY95" s="880"/>
      <c r="AZ95" s="881"/>
      <c r="BA95" s="881"/>
      <c r="BB95" s="881"/>
      <c r="BC95" s="881"/>
      <c r="BD95" s="880"/>
      <c r="BE95" s="881"/>
      <c r="BF95" s="881"/>
      <c r="BG95" s="881"/>
      <c r="BH95" s="882"/>
      <c r="BI95" s="881"/>
      <c r="BJ95" s="881"/>
      <c r="BK95" s="881"/>
      <c r="BL95" s="881"/>
      <c r="BM95" s="882"/>
      <c r="BN95" s="881"/>
      <c r="BO95" s="881"/>
      <c r="BP95" s="881"/>
      <c r="BQ95" s="881"/>
      <c r="BR95" s="881"/>
      <c r="BS95" s="880"/>
      <c r="BT95" s="881"/>
      <c r="BU95" s="881"/>
      <c r="BV95" s="881"/>
      <c r="BW95" s="882"/>
      <c r="BX95" s="881"/>
      <c r="BY95" s="881"/>
      <c r="BZ95" s="881"/>
      <c r="CA95" s="881"/>
      <c r="CB95" s="882"/>
      <c r="CC95" s="880"/>
      <c r="CD95" s="881"/>
      <c r="CE95" s="881"/>
      <c r="CF95" s="881"/>
      <c r="CG95" s="881"/>
      <c r="CH95" s="880"/>
      <c r="CI95" s="881"/>
      <c r="CJ95" s="881"/>
      <c r="CK95" s="881"/>
      <c r="CL95" s="881"/>
      <c r="CM95" s="883"/>
      <c r="CN95" s="884"/>
      <c r="CO95" s="884"/>
      <c r="CP95" s="884"/>
      <c r="CQ95" s="885"/>
      <c r="CR95" s="896"/>
      <c r="CS95" s="886"/>
      <c r="CT95" s="886"/>
      <c r="CU95" s="886"/>
      <c r="CV95" s="887"/>
      <c r="CW95" s="886"/>
      <c r="CX95" s="886"/>
      <c r="CY95" s="886"/>
      <c r="CZ95" s="886"/>
      <c r="DA95" s="887"/>
      <c r="DB95" s="872"/>
      <c r="DC95" s="329"/>
    </row>
    <row r="96" spans="1:113" ht="24.75" customHeight="1" x14ac:dyDescent="0.2">
      <c r="A96" s="1202"/>
      <c r="B96" s="1198" t="s">
        <v>146</v>
      </c>
      <c r="C96" s="1199"/>
      <c r="D96" s="356"/>
      <c r="E96" s="356"/>
      <c r="F96" s="1183">
        <f>SUM(F8:F95)</f>
        <v>119</v>
      </c>
      <c r="G96" s="1183">
        <f>SUM(G8:G95)</f>
        <v>73</v>
      </c>
      <c r="H96" s="1183">
        <f>SUM(H8:H95)</f>
        <v>7</v>
      </c>
      <c r="I96" s="1183">
        <f>SUM(I8:I95)</f>
        <v>46</v>
      </c>
      <c r="J96" s="1183">
        <f>SUM(J8:J95)</f>
        <v>46</v>
      </c>
      <c r="K96" s="342"/>
      <c r="L96" s="1183">
        <f>SUM(L8:L95)</f>
        <v>92</v>
      </c>
      <c r="M96" s="1183">
        <f>SUM(M8:M95)</f>
        <v>46</v>
      </c>
      <c r="N96" s="1183">
        <f>SUM(N8:N95)</f>
        <v>46</v>
      </c>
      <c r="O96" s="342"/>
      <c r="P96" s="1181">
        <f>SUM(P8:P95)</f>
        <v>26</v>
      </c>
      <c r="Q96" s="1179">
        <f t="shared" ref="Q96:AP96" si="2">SUM(Q8:Q95)</f>
        <v>17</v>
      </c>
      <c r="R96" s="1179">
        <f t="shared" si="2"/>
        <v>1</v>
      </c>
      <c r="S96" s="1179">
        <f t="shared" si="2"/>
        <v>10</v>
      </c>
      <c r="T96" s="1171">
        <f t="shared" si="2"/>
        <v>10</v>
      </c>
      <c r="U96" s="1179">
        <f t="shared" si="2"/>
        <v>17</v>
      </c>
      <c r="V96" s="1179">
        <f t="shared" si="2"/>
        <v>7</v>
      </c>
      <c r="W96" s="1179">
        <f t="shared" si="2"/>
        <v>1</v>
      </c>
      <c r="X96" s="1179">
        <f t="shared" si="2"/>
        <v>5</v>
      </c>
      <c r="Y96" s="1171">
        <f t="shared" si="2"/>
        <v>5</v>
      </c>
      <c r="Z96" s="1179">
        <f t="shared" si="2"/>
        <v>6</v>
      </c>
      <c r="AA96" s="1179">
        <f t="shared" si="2"/>
        <v>5</v>
      </c>
      <c r="AB96" s="1179">
        <f t="shared" si="2"/>
        <v>1</v>
      </c>
      <c r="AC96" s="1179">
        <f t="shared" si="2"/>
        <v>3</v>
      </c>
      <c r="AD96" s="1171">
        <f t="shared" si="2"/>
        <v>3</v>
      </c>
      <c r="AE96" s="1179">
        <f t="shared" si="2"/>
        <v>0</v>
      </c>
      <c r="AF96" s="1179">
        <f t="shared" si="2"/>
        <v>0</v>
      </c>
      <c r="AG96" s="1179">
        <f t="shared" si="2"/>
        <v>0</v>
      </c>
      <c r="AH96" s="1179">
        <f t="shared" si="2"/>
        <v>0</v>
      </c>
      <c r="AI96" s="1171">
        <f t="shared" si="2"/>
        <v>0</v>
      </c>
      <c r="AJ96" s="1179">
        <f t="shared" si="2"/>
        <v>23</v>
      </c>
      <c r="AK96" s="1179">
        <f t="shared" si="2"/>
        <v>16</v>
      </c>
      <c r="AL96" s="1179">
        <f t="shared" si="2"/>
        <v>1</v>
      </c>
      <c r="AM96" s="1179">
        <f t="shared" si="2"/>
        <v>10</v>
      </c>
      <c r="AN96" s="1171">
        <f t="shared" si="2"/>
        <v>10</v>
      </c>
      <c r="AO96" s="1179">
        <f t="shared" si="2"/>
        <v>26</v>
      </c>
      <c r="AP96" s="1179">
        <f t="shared" si="2"/>
        <v>13</v>
      </c>
      <c r="AQ96" s="1179">
        <f t="shared" ref="AQ96:BQ96" si="3">SUM(AQ8:AQ95)</f>
        <v>1</v>
      </c>
      <c r="AR96" s="1179">
        <f t="shared" si="3"/>
        <v>8</v>
      </c>
      <c r="AS96" s="1171">
        <f t="shared" si="3"/>
        <v>8</v>
      </c>
      <c r="AT96" s="1179">
        <f t="shared" si="3"/>
        <v>0</v>
      </c>
      <c r="AU96" s="1179">
        <f t="shared" si="3"/>
        <v>0</v>
      </c>
      <c r="AV96" s="1179">
        <f t="shared" si="3"/>
        <v>0</v>
      </c>
      <c r="AW96" s="1179">
        <f t="shared" si="3"/>
        <v>0</v>
      </c>
      <c r="AX96" s="1179">
        <f t="shared" si="3"/>
        <v>0</v>
      </c>
      <c r="AY96" s="1181">
        <f t="shared" si="3"/>
        <v>0</v>
      </c>
      <c r="AZ96" s="1179">
        <f t="shared" si="3"/>
        <v>0</v>
      </c>
      <c r="BA96" s="1179">
        <f t="shared" si="3"/>
        <v>0</v>
      </c>
      <c r="BB96" s="1179">
        <f t="shared" si="3"/>
        <v>0</v>
      </c>
      <c r="BC96" s="1171">
        <f t="shared" si="3"/>
        <v>0</v>
      </c>
      <c r="BD96" s="1179">
        <f t="shared" si="3"/>
        <v>11</v>
      </c>
      <c r="BE96" s="1179">
        <f t="shared" si="3"/>
        <v>8</v>
      </c>
      <c r="BF96" s="1179">
        <f t="shared" si="3"/>
        <v>1</v>
      </c>
      <c r="BG96" s="1179">
        <f t="shared" si="3"/>
        <v>5</v>
      </c>
      <c r="BH96" s="1171">
        <f t="shared" si="3"/>
        <v>5</v>
      </c>
      <c r="BI96" s="1179">
        <f t="shared" si="3"/>
        <v>0</v>
      </c>
      <c r="BJ96" s="1179">
        <f t="shared" si="3"/>
        <v>0</v>
      </c>
      <c r="BK96" s="1179">
        <f t="shared" si="3"/>
        <v>0</v>
      </c>
      <c r="BL96" s="1179">
        <f t="shared" si="3"/>
        <v>0</v>
      </c>
      <c r="BM96" s="1171">
        <f t="shared" si="3"/>
        <v>0</v>
      </c>
      <c r="BN96" s="1179">
        <f t="shared" si="3"/>
        <v>11</v>
      </c>
      <c r="BO96" s="1179">
        <f t="shared" si="3"/>
        <v>8</v>
      </c>
      <c r="BP96" s="1179">
        <f t="shared" si="3"/>
        <v>1</v>
      </c>
      <c r="BQ96" s="1179">
        <f t="shared" si="3"/>
        <v>5</v>
      </c>
      <c r="BR96" s="1179">
        <f t="shared" ref="BR96:CM96" si="4">SUM(BR8:BR95)</f>
        <v>5</v>
      </c>
      <c r="BS96" s="1181">
        <f t="shared" si="4"/>
        <v>0</v>
      </c>
      <c r="BT96" s="1179">
        <f t="shared" si="4"/>
        <v>0</v>
      </c>
      <c r="BU96" s="1179">
        <f t="shared" si="4"/>
        <v>0</v>
      </c>
      <c r="BV96" s="1179">
        <f t="shared" si="4"/>
        <v>0</v>
      </c>
      <c r="BW96" s="1171">
        <f t="shared" si="4"/>
        <v>0</v>
      </c>
      <c r="BX96" s="1179">
        <f t="shared" si="4"/>
        <v>0</v>
      </c>
      <c r="BY96" s="1179">
        <f t="shared" si="4"/>
        <v>0</v>
      </c>
      <c r="BZ96" s="1179">
        <f t="shared" si="4"/>
        <v>0</v>
      </c>
      <c r="CA96" s="1179">
        <f t="shared" si="4"/>
        <v>0</v>
      </c>
      <c r="CB96" s="1171">
        <f t="shared" si="4"/>
        <v>0</v>
      </c>
      <c r="CC96" s="1223">
        <f t="shared" si="4"/>
        <v>0</v>
      </c>
      <c r="CD96" s="1219">
        <f t="shared" si="4"/>
        <v>0</v>
      </c>
      <c r="CE96" s="1219">
        <f t="shared" si="4"/>
        <v>0</v>
      </c>
      <c r="CF96" s="1219">
        <f t="shared" si="4"/>
        <v>0</v>
      </c>
      <c r="CG96" s="1219">
        <f t="shared" si="4"/>
        <v>0</v>
      </c>
      <c r="CH96" s="1181">
        <f t="shared" si="4"/>
        <v>0</v>
      </c>
      <c r="CI96" s="1179">
        <f t="shared" si="4"/>
        <v>0</v>
      </c>
      <c r="CJ96" s="1179">
        <f t="shared" si="4"/>
        <v>0</v>
      </c>
      <c r="CK96" s="1179">
        <f t="shared" si="4"/>
        <v>0</v>
      </c>
      <c r="CL96" s="1179">
        <f t="shared" si="4"/>
        <v>0</v>
      </c>
      <c r="CM96" s="1181">
        <f t="shared" si="4"/>
        <v>0</v>
      </c>
      <c r="CN96" s="1179">
        <f t="shared" ref="CN96:DA96" si="5">SUM(CN8:CN95)</f>
        <v>0</v>
      </c>
      <c r="CO96" s="1179">
        <f t="shared" si="5"/>
        <v>0</v>
      </c>
      <c r="CP96" s="1179">
        <f t="shared" si="5"/>
        <v>0</v>
      </c>
      <c r="CQ96" s="1171">
        <f t="shared" si="5"/>
        <v>0</v>
      </c>
      <c r="CR96" s="1179">
        <f t="shared" si="5"/>
        <v>0</v>
      </c>
      <c r="CS96" s="1179">
        <f t="shared" si="5"/>
        <v>0</v>
      </c>
      <c r="CT96" s="1179">
        <f t="shared" si="5"/>
        <v>0</v>
      </c>
      <c r="CU96" s="1179">
        <f t="shared" si="5"/>
        <v>0</v>
      </c>
      <c r="CV96" s="1171">
        <f t="shared" si="5"/>
        <v>0</v>
      </c>
      <c r="CW96" s="1179">
        <f t="shared" si="5"/>
        <v>0</v>
      </c>
      <c r="CX96" s="1179">
        <f t="shared" si="5"/>
        <v>0</v>
      </c>
      <c r="CY96" s="1179">
        <f t="shared" si="5"/>
        <v>0</v>
      </c>
      <c r="CZ96" s="1179">
        <f t="shared" si="5"/>
        <v>0</v>
      </c>
      <c r="DA96" s="1171">
        <f t="shared" si="5"/>
        <v>0</v>
      </c>
    </row>
    <row r="97" spans="1:105" ht="24.75" customHeight="1" x14ac:dyDescent="0.2">
      <c r="A97" s="1202"/>
      <c r="B97" s="1200"/>
      <c r="C97" s="1201"/>
      <c r="D97" s="357"/>
      <c r="E97" s="357"/>
      <c r="F97" s="1184"/>
      <c r="G97" s="1184"/>
      <c r="H97" s="1184"/>
      <c r="I97" s="1184"/>
      <c r="J97" s="1184"/>
      <c r="K97" s="358"/>
      <c r="L97" s="1184"/>
      <c r="M97" s="1184"/>
      <c r="N97" s="1184"/>
      <c r="O97" s="358"/>
      <c r="P97" s="1214"/>
      <c r="Q97" s="1212"/>
      <c r="R97" s="1212"/>
      <c r="S97" s="1212"/>
      <c r="T97" s="1218"/>
      <c r="U97" s="1212"/>
      <c r="V97" s="1212"/>
      <c r="W97" s="1212"/>
      <c r="X97" s="1212"/>
      <c r="Y97" s="1218"/>
      <c r="Z97" s="1212"/>
      <c r="AA97" s="1212"/>
      <c r="AB97" s="1212"/>
      <c r="AC97" s="1212"/>
      <c r="AD97" s="1218"/>
      <c r="AE97" s="1212"/>
      <c r="AF97" s="1212"/>
      <c r="AG97" s="1212"/>
      <c r="AH97" s="1212"/>
      <c r="AI97" s="1218"/>
      <c r="AJ97" s="1212"/>
      <c r="AK97" s="1212"/>
      <c r="AL97" s="1212"/>
      <c r="AM97" s="1212"/>
      <c r="AN97" s="1218"/>
      <c r="AO97" s="1212"/>
      <c r="AP97" s="1212"/>
      <c r="AQ97" s="1212"/>
      <c r="AR97" s="1212"/>
      <c r="AS97" s="1218"/>
      <c r="AT97" s="1212"/>
      <c r="AU97" s="1212"/>
      <c r="AV97" s="1212"/>
      <c r="AW97" s="1212"/>
      <c r="AX97" s="1212"/>
      <c r="AY97" s="1182"/>
      <c r="AZ97" s="1180"/>
      <c r="BA97" s="1180"/>
      <c r="BB97" s="1180"/>
      <c r="BC97" s="1172"/>
      <c r="BD97" s="1180"/>
      <c r="BE97" s="1180"/>
      <c r="BF97" s="1180"/>
      <c r="BG97" s="1180"/>
      <c r="BH97" s="1172"/>
      <c r="BI97" s="1212"/>
      <c r="BJ97" s="1212"/>
      <c r="BK97" s="1212"/>
      <c r="BL97" s="1212"/>
      <c r="BM97" s="1218"/>
      <c r="BN97" s="1212"/>
      <c r="BO97" s="1212"/>
      <c r="BP97" s="1212"/>
      <c r="BQ97" s="1212"/>
      <c r="BR97" s="1212"/>
      <c r="BS97" s="1182"/>
      <c r="BT97" s="1180"/>
      <c r="BU97" s="1180"/>
      <c r="BV97" s="1180"/>
      <c r="BW97" s="1172"/>
      <c r="BX97" s="1180"/>
      <c r="BY97" s="1180"/>
      <c r="BZ97" s="1180"/>
      <c r="CA97" s="1180"/>
      <c r="CB97" s="1172"/>
      <c r="CC97" s="1224"/>
      <c r="CD97" s="1220"/>
      <c r="CE97" s="1220"/>
      <c r="CF97" s="1220"/>
      <c r="CG97" s="1220"/>
      <c r="CH97" s="1182"/>
      <c r="CI97" s="1180"/>
      <c r="CJ97" s="1180"/>
      <c r="CK97" s="1180"/>
      <c r="CL97" s="1180"/>
      <c r="CM97" s="1182"/>
      <c r="CN97" s="1180"/>
      <c r="CO97" s="1180"/>
      <c r="CP97" s="1180"/>
      <c r="CQ97" s="1172"/>
      <c r="CR97" s="1180"/>
      <c r="CS97" s="1180"/>
      <c r="CT97" s="1180"/>
      <c r="CU97" s="1180"/>
      <c r="CV97" s="1172"/>
      <c r="CW97" s="1180"/>
      <c r="CX97" s="1180"/>
      <c r="CY97" s="1180"/>
      <c r="CZ97" s="1180"/>
      <c r="DA97" s="1172"/>
    </row>
    <row r="98" spans="1:105" ht="3.75" customHeight="1" x14ac:dyDescent="0.2">
      <c r="A98" s="359"/>
      <c r="B98" s="1189"/>
      <c r="C98" s="1189"/>
      <c r="D98" s="360"/>
      <c r="E98" s="360"/>
      <c r="F98" s="1189"/>
      <c r="G98" s="1189"/>
      <c r="H98" s="1189"/>
      <c r="I98" s="1189"/>
      <c r="J98" s="1189"/>
      <c r="K98" s="360"/>
      <c r="L98" s="360"/>
      <c r="M98" s="360"/>
      <c r="N98" s="360"/>
      <c r="O98" s="361"/>
      <c r="P98" s="1221"/>
      <c r="AE98" s="177"/>
      <c r="AF98" s="18"/>
      <c r="AG98" s="18"/>
      <c r="AH98" s="18"/>
      <c r="AI98" s="18"/>
      <c r="AO98" s="177"/>
      <c r="AP98" s="18"/>
      <c r="AQ98" s="18"/>
      <c r="AR98" s="18"/>
      <c r="AS98" s="18"/>
      <c r="AT98" s="18"/>
      <c r="AU98" s="18"/>
      <c r="AV98" s="18"/>
      <c r="AW98" s="18"/>
      <c r="AX98" s="18"/>
      <c r="BB98" s="18"/>
      <c r="BS98" s="177"/>
      <c r="BT98" s="18"/>
      <c r="BU98" s="18"/>
      <c r="BV98" s="18"/>
      <c r="BW98" s="18"/>
      <c r="BX98" s="177"/>
      <c r="BY98" s="18"/>
      <c r="BZ98" s="18"/>
      <c r="CA98" s="18"/>
      <c r="CB98" s="18"/>
      <c r="CC98" s="48"/>
      <c r="CG98" s="18"/>
      <c r="CM98" s="1222">
        <f>SUM(CM18:CM97)</f>
        <v>0</v>
      </c>
      <c r="CN98" s="1222">
        <f>SUM(CN18:CN97)</f>
        <v>0</v>
      </c>
      <c r="CO98" s="1221">
        <f>SUM(CO18:CO97)</f>
        <v>0</v>
      </c>
      <c r="CP98" s="1221">
        <f>SUM(CP18:CP97)</f>
        <v>0</v>
      </c>
      <c r="CQ98" s="1221">
        <f>SUM(CQ18:CQ97)</f>
        <v>0</v>
      </c>
    </row>
    <row r="99" spans="1:105" ht="11.25" customHeight="1" x14ac:dyDescent="0.2">
      <c r="A99" s="359"/>
      <c r="B99" s="1189"/>
      <c r="C99" s="1189"/>
      <c r="D99" s="360"/>
      <c r="E99" s="360"/>
      <c r="F99" s="1189"/>
      <c r="G99" s="1189"/>
      <c r="H99" s="1189"/>
      <c r="I99" s="1189"/>
      <c r="J99" s="1189"/>
      <c r="K99" s="360"/>
      <c r="L99" s="360"/>
      <c r="M99" s="360"/>
      <c r="N99" s="360"/>
      <c r="O99" s="361"/>
      <c r="P99" s="1221"/>
      <c r="AE99" s="177"/>
      <c r="AF99" s="18"/>
      <c r="AG99" s="18"/>
      <c r="AH99" s="18"/>
      <c r="AI99" s="18"/>
      <c r="AO99" s="177"/>
      <c r="AP99" s="18"/>
      <c r="AQ99" s="18"/>
      <c r="AR99" s="18"/>
      <c r="AS99" s="18"/>
      <c r="AT99" s="18"/>
      <c r="AU99" s="18"/>
      <c r="AV99" s="18"/>
      <c r="AW99" s="18"/>
      <c r="AX99" s="18"/>
      <c r="BB99" s="18"/>
      <c r="BS99" s="177"/>
      <c r="BT99" s="18"/>
      <c r="BU99" s="18"/>
      <c r="BV99" s="18"/>
      <c r="BW99" s="18"/>
      <c r="BX99" s="177"/>
      <c r="BY99" s="18"/>
      <c r="BZ99" s="18"/>
      <c r="CA99" s="18"/>
      <c r="CB99" s="18"/>
      <c r="CC99" s="48"/>
      <c r="CG99" s="18"/>
      <c r="CM99" s="1222"/>
      <c r="CN99" s="1222"/>
      <c r="CO99" s="1221"/>
      <c r="CP99" s="1221"/>
      <c r="CQ99" s="1221"/>
    </row>
    <row r="100" spans="1:105" ht="11.25" customHeight="1" x14ac:dyDescent="0.2">
      <c r="A100" s="359"/>
      <c r="B100" s="1189"/>
      <c r="C100" s="1189"/>
      <c r="D100" s="360"/>
      <c r="E100" s="360"/>
      <c r="F100" s="1189"/>
      <c r="G100" s="1189"/>
      <c r="H100" s="1189">
        <f>SUM(R100:R101,W100:W101,AB100:AB101,AG100:AG101,AL100:AL101,AQ100:AQ101,AV100:AV101,BA100:BA101,BF100:BF101)</f>
        <v>0</v>
      </c>
      <c r="I100" s="1189">
        <f>SUM(S100:S101,X100:X101,AC100:AC101,AH100:AH101,AM100:AM101,AR100:AR101,AW100:AW101,BB100:BB101,BG100:BG101)</f>
        <v>0</v>
      </c>
      <c r="J100" s="1189">
        <f>SUM(T100:T101,Y100:Y101,AD100:AD101,AI100:AI101,AN100:AN101,AS100:AS101,AX100:AX101,BC100:BC101,BH100:BH101)</f>
        <v>0</v>
      </c>
      <c r="K100" s="360"/>
      <c r="L100" s="360"/>
      <c r="M100" s="360"/>
      <c r="N100" s="360"/>
      <c r="O100" s="361"/>
      <c r="P100" s="361"/>
      <c r="Q100" s="361"/>
      <c r="R100" s="361"/>
      <c r="S100" s="361"/>
      <c r="T100" s="361"/>
      <c r="U100" s="361"/>
      <c r="V100" s="361"/>
      <c r="W100" s="361"/>
      <c r="X100" s="361"/>
      <c r="Y100" s="361"/>
      <c r="Z100" s="361"/>
      <c r="AA100" s="361"/>
      <c r="AB100" s="361"/>
      <c r="AC100" s="361"/>
      <c r="AD100" s="361"/>
      <c r="AE100" s="361"/>
      <c r="AF100" s="361"/>
      <c r="AG100" s="361"/>
      <c r="AH100" s="361"/>
      <c r="AI100" s="361"/>
      <c r="AJ100" s="363"/>
      <c r="AK100" s="361"/>
      <c r="AL100" s="361"/>
      <c r="AM100" s="361"/>
      <c r="AN100" s="361"/>
      <c r="AO100" s="361"/>
      <c r="AP100" s="361"/>
      <c r="AQ100" s="361"/>
      <c r="AR100" s="361"/>
      <c r="AS100" s="361"/>
      <c r="AT100" s="363"/>
      <c r="AU100" s="361"/>
      <c r="AV100" s="361"/>
      <c r="AW100" s="361"/>
      <c r="AX100" s="361"/>
      <c r="AY100" s="363"/>
      <c r="AZ100" s="361"/>
      <c r="BA100" s="361"/>
      <c r="BB100" s="362"/>
      <c r="BC100" s="363"/>
      <c r="BD100" s="361"/>
      <c r="BE100" s="361"/>
      <c r="BF100" s="361"/>
      <c r="BG100" s="361"/>
      <c r="BH100" s="361"/>
      <c r="BI100" s="361"/>
      <c r="BJ100" s="361"/>
      <c r="BK100" s="361"/>
      <c r="BL100" s="361"/>
      <c r="BM100" s="361"/>
      <c r="BN100" s="363"/>
      <c r="BO100" s="361"/>
      <c r="BP100" s="361"/>
      <c r="BQ100" s="361"/>
      <c r="BR100" s="362"/>
      <c r="BS100" s="361"/>
      <c r="BT100" s="361"/>
      <c r="BU100" s="361"/>
      <c r="BV100" s="361"/>
      <c r="BW100" s="361"/>
      <c r="BX100" s="361"/>
      <c r="BY100" s="361"/>
      <c r="BZ100" s="361"/>
      <c r="CA100" s="361"/>
      <c r="CB100" s="361"/>
      <c r="CC100" s="363"/>
      <c r="CD100" s="363"/>
      <c r="CE100" s="361"/>
      <c r="CF100" s="361"/>
      <c r="CG100" s="362"/>
      <c r="CH100" s="363"/>
      <c r="CI100" s="361"/>
      <c r="CJ100" s="361"/>
      <c r="CK100" s="361"/>
      <c r="CL100" s="361"/>
      <c r="CM100" s="336"/>
      <c r="CN100" s="308"/>
      <c r="CO100" s="308"/>
      <c r="CP100" s="308"/>
      <c r="CQ100" s="308"/>
    </row>
    <row r="101" spans="1:105" ht="11.25" customHeight="1" x14ac:dyDescent="0.2">
      <c r="A101" s="359"/>
      <c r="B101" s="1189"/>
      <c r="C101" s="1189"/>
      <c r="D101" s="360"/>
      <c r="E101" s="360"/>
      <c r="F101" s="1189"/>
      <c r="G101" s="1189"/>
      <c r="H101" s="1189"/>
      <c r="I101" s="1189"/>
      <c r="J101" s="1189"/>
      <c r="K101" s="360"/>
      <c r="L101" s="360"/>
      <c r="M101" s="360"/>
      <c r="N101" s="360"/>
      <c r="O101" s="361"/>
      <c r="P101" s="361"/>
      <c r="Q101" s="361"/>
      <c r="R101" s="361"/>
      <c r="S101" s="361"/>
      <c r="T101" s="361"/>
      <c r="U101" s="361"/>
      <c r="V101" s="361"/>
      <c r="W101" s="361"/>
      <c r="X101" s="361"/>
      <c r="Y101" s="361"/>
      <c r="Z101" s="361"/>
      <c r="AA101" s="361"/>
      <c r="AB101" s="361"/>
      <c r="AC101" s="361"/>
      <c r="AD101" s="361"/>
      <c r="AE101" s="361"/>
      <c r="AF101" s="361"/>
      <c r="AG101" s="361"/>
      <c r="AH101" s="361"/>
      <c r="AI101" s="361"/>
      <c r="AJ101" s="363"/>
      <c r="AK101" s="361"/>
      <c r="AL101" s="361"/>
      <c r="AM101" s="361"/>
      <c r="AN101" s="361"/>
      <c r="AO101" s="361"/>
      <c r="AP101" s="361"/>
      <c r="AQ101" s="361"/>
      <c r="AR101" s="361"/>
      <c r="AS101" s="361"/>
      <c r="AT101" s="363"/>
      <c r="AU101" s="361"/>
      <c r="AV101" s="361"/>
      <c r="AW101" s="361"/>
      <c r="AX101" s="361"/>
      <c r="AY101" s="363"/>
      <c r="AZ101" s="361"/>
      <c r="BA101" s="361"/>
      <c r="BB101" s="362"/>
      <c r="BC101" s="363"/>
      <c r="BD101" s="361"/>
      <c r="BE101" s="361"/>
      <c r="BF101" s="361"/>
      <c r="BG101" s="361"/>
      <c r="BH101" s="361"/>
      <c r="BI101" s="361"/>
      <c r="BJ101" s="361"/>
      <c r="BK101" s="361"/>
      <c r="BL101" s="361"/>
      <c r="BM101" s="361"/>
      <c r="BN101" s="363"/>
      <c r="BO101" s="361"/>
      <c r="BP101" s="361"/>
      <c r="BQ101" s="361"/>
      <c r="BR101" s="362"/>
      <c r="BS101" s="361"/>
      <c r="BT101" s="361"/>
      <c r="BU101" s="361"/>
      <c r="BV101" s="361"/>
      <c r="BW101" s="361"/>
      <c r="BX101" s="361"/>
      <c r="BY101" s="361"/>
      <c r="BZ101" s="361"/>
      <c r="CA101" s="361"/>
      <c r="CB101" s="361"/>
      <c r="CC101" s="363"/>
      <c r="CD101" s="363"/>
      <c r="CE101" s="361"/>
      <c r="CF101" s="361"/>
      <c r="CG101" s="362"/>
      <c r="CH101" s="363"/>
      <c r="CI101" s="361"/>
      <c r="CJ101" s="361"/>
      <c r="CK101" s="361"/>
      <c r="CL101" s="361"/>
      <c r="CM101" s="336"/>
      <c r="CN101" s="308"/>
      <c r="CO101" s="308"/>
      <c r="CP101" s="308"/>
      <c r="CQ101" s="308"/>
    </row>
    <row r="102" spans="1:105" ht="11.25" customHeight="1" x14ac:dyDescent="0.2">
      <c r="A102" s="359"/>
      <c r="B102" s="1189"/>
      <c r="C102" s="1189"/>
      <c r="D102" s="360"/>
      <c r="E102" s="360"/>
      <c r="F102" s="1189">
        <f>SUM(P101:P101,U101:U101,Z101:Z101,AE101:AE101,AJ101:AJ101,AO101:AO101,AT101:AT101,AY101:AY101,BD101:BD101)</f>
        <v>0</v>
      </c>
      <c r="G102" s="1189">
        <f>SUM(Q102:Q103,V102:V103,AA102:AA103,AF102:AF103,AK102:AK103,AP102:AP103,AU102:AU103,AZ102:AZ103,BE102:BE103)</f>
        <v>0</v>
      </c>
      <c r="H102" s="1189">
        <f>SUM(R102:R103,W102:W103,AB102:AB103,AG102:AG103,AL102:AL103,AQ102:AQ103,AV102:AV103,BA102:BA103,BF102:BF103)</f>
        <v>0</v>
      </c>
      <c r="I102" s="1189">
        <f>SUM(S102:S103,X102:X103,AC102:AC103,AH102:AH103,AM102:AM103,AR102:AR103,AW102:AW103,BB102:BB103,BG102:BG103)</f>
        <v>0</v>
      </c>
      <c r="J102" s="1189">
        <f>SUM(T102:T103,Y102:Y103,AD102:AD103,AI102:AI103,AN102:AN103,AS102:AS103,AX102:AX103,BC102:BC103,BH102:BH103)</f>
        <v>0</v>
      </c>
      <c r="K102" s="360"/>
      <c r="L102" s="360"/>
      <c r="M102" s="360"/>
      <c r="N102" s="360"/>
      <c r="O102" s="361"/>
      <c r="P102" s="361"/>
      <c r="Q102" s="361"/>
      <c r="R102" s="361"/>
      <c r="S102" s="361"/>
      <c r="T102" s="361"/>
      <c r="U102" s="361"/>
      <c r="V102" s="361"/>
      <c r="W102" s="361"/>
      <c r="X102" s="361"/>
      <c r="Y102" s="361"/>
      <c r="Z102" s="361"/>
      <c r="AA102" s="361"/>
      <c r="AB102" s="361"/>
      <c r="AC102" s="361"/>
      <c r="AD102" s="361"/>
      <c r="AE102" s="361"/>
      <c r="AF102" s="361"/>
      <c r="AG102" s="361"/>
      <c r="AH102" s="361"/>
      <c r="AI102" s="361"/>
      <c r="AJ102" s="363"/>
      <c r="AK102" s="361"/>
      <c r="AL102" s="361"/>
      <c r="AM102" s="361"/>
      <c r="AN102" s="361"/>
      <c r="AO102" s="361"/>
      <c r="AP102" s="361"/>
      <c r="AQ102" s="361"/>
      <c r="AR102" s="361"/>
      <c r="AS102" s="361"/>
      <c r="AT102" s="363"/>
      <c r="AU102" s="361"/>
      <c r="AV102" s="361"/>
      <c r="AW102" s="361"/>
      <c r="AX102" s="361"/>
      <c r="AY102" s="363"/>
      <c r="AZ102" s="361"/>
      <c r="BA102" s="361"/>
      <c r="BB102" s="362"/>
      <c r="BC102" s="363"/>
      <c r="BD102" s="361"/>
      <c r="BE102" s="361"/>
      <c r="BF102" s="361"/>
      <c r="BG102" s="361"/>
      <c r="BH102" s="361"/>
      <c r="BI102" s="361"/>
      <c r="BJ102" s="361"/>
      <c r="BK102" s="361"/>
      <c r="BL102" s="361"/>
      <c r="BM102" s="361"/>
      <c r="BN102" s="363"/>
      <c r="BO102" s="361"/>
      <c r="BP102" s="361"/>
      <c r="BQ102" s="361"/>
      <c r="BR102" s="362"/>
      <c r="BS102" s="364"/>
      <c r="BT102" s="364"/>
      <c r="BU102" s="364"/>
      <c r="BV102" s="364"/>
      <c r="BW102" s="364"/>
      <c r="BX102" s="364"/>
      <c r="BY102" s="364"/>
      <c r="BZ102" s="364"/>
      <c r="CA102" s="364"/>
      <c r="CB102" s="364"/>
      <c r="CC102" s="365"/>
      <c r="CD102" s="363"/>
      <c r="CE102" s="361"/>
      <c r="CF102" s="361"/>
      <c r="CG102" s="362"/>
      <c r="CH102" s="363"/>
      <c r="CI102" s="361"/>
      <c r="CJ102" s="361"/>
      <c r="CK102" s="361"/>
      <c r="CL102" s="361"/>
      <c r="CM102" s="336"/>
      <c r="CN102" s="308"/>
      <c r="CO102" s="308"/>
      <c r="CP102" s="308"/>
      <c r="CQ102" s="308"/>
    </row>
    <row r="103" spans="1:105" ht="11.25" customHeight="1" x14ac:dyDescent="0.2">
      <c r="A103" s="359"/>
      <c r="B103" s="1189"/>
      <c r="C103" s="1189"/>
      <c r="D103" s="360"/>
      <c r="E103" s="360"/>
      <c r="F103" s="1189"/>
      <c r="G103" s="1189"/>
      <c r="H103" s="1189"/>
      <c r="I103" s="1189"/>
      <c r="J103" s="1189"/>
      <c r="K103" s="360"/>
      <c r="L103" s="360"/>
      <c r="M103" s="360"/>
      <c r="N103" s="360"/>
      <c r="O103" s="361"/>
      <c r="P103" s="361"/>
      <c r="Q103" s="361"/>
      <c r="R103" s="361"/>
      <c r="S103" s="361"/>
      <c r="T103" s="361"/>
      <c r="U103" s="361"/>
      <c r="V103" s="361"/>
      <c r="W103" s="361"/>
      <c r="X103" s="361"/>
      <c r="Y103" s="361"/>
      <c r="Z103" s="361"/>
      <c r="AA103" s="361"/>
      <c r="AB103" s="361"/>
      <c r="AC103" s="361"/>
      <c r="AD103" s="361"/>
      <c r="AE103" s="364"/>
      <c r="AF103" s="364"/>
      <c r="AG103" s="364"/>
      <c r="AH103" s="364"/>
      <c r="AI103" s="364"/>
      <c r="AJ103" s="363"/>
      <c r="AK103" s="361"/>
      <c r="AL103" s="361"/>
      <c r="AM103" s="361"/>
      <c r="AN103" s="361"/>
      <c r="AO103" s="364"/>
      <c r="AP103" s="364"/>
      <c r="AQ103" s="364"/>
      <c r="AR103" s="364"/>
      <c r="AS103" s="364"/>
      <c r="AT103" s="365"/>
      <c r="AU103" s="364"/>
      <c r="AV103" s="364"/>
      <c r="AW103" s="364"/>
      <c r="AX103" s="364"/>
      <c r="AY103" s="363"/>
      <c r="AZ103" s="361"/>
      <c r="BA103" s="361"/>
      <c r="BB103" s="362"/>
      <c r="BC103" s="363"/>
      <c r="BD103" s="361"/>
      <c r="BE103" s="361"/>
      <c r="BF103" s="361"/>
      <c r="BG103" s="361"/>
      <c r="BH103" s="361"/>
      <c r="BI103" s="361"/>
      <c r="BJ103" s="361"/>
      <c r="BK103" s="361"/>
      <c r="BL103" s="361"/>
      <c r="BM103" s="361"/>
      <c r="BN103" s="363"/>
      <c r="BO103" s="361"/>
      <c r="BP103" s="361"/>
      <c r="BQ103" s="361"/>
      <c r="BR103" s="361"/>
      <c r="BS103" s="363"/>
      <c r="BT103" s="361"/>
      <c r="BU103" s="361"/>
      <c r="BV103" s="361"/>
      <c r="BW103" s="361"/>
      <c r="BX103" s="361"/>
      <c r="BY103" s="361"/>
      <c r="BZ103" s="361"/>
      <c r="CA103" s="361"/>
      <c r="CB103" s="361"/>
      <c r="CC103" s="363"/>
      <c r="CD103" s="361"/>
      <c r="CE103" s="361"/>
      <c r="CF103" s="361"/>
      <c r="CG103" s="362"/>
      <c r="CH103" s="363"/>
      <c r="CI103" s="361"/>
      <c r="CJ103" s="361"/>
      <c r="CK103" s="361"/>
      <c r="CL103" s="361"/>
      <c r="CM103" s="336"/>
      <c r="CN103" s="308"/>
      <c r="CO103" s="308"/>
      <c r="CP103" s="308"/>
      <c r="CQ103" s="308"/>
    </row>
    <row r="104" spans="1:105" ht="11.25" customHeight="1" x14ac:dyDescent="0.2">
      <c r="A104" s="366"/>
      <c r="B104" s="1203"/>
      <c r="C104" s="1191"/>
      <c r="D104" s="367"/>
      <c r="E104" s="367"/>
      <c r="F104" s="1189">
        <f>SUM(P103:P103,U103:U103,Z103:Z103,AE103:AE103,AJ103:AJ103,AO103:AO103,AT103:AT103,AY103:AY103,BD103:BD103)</f>
        <v>0</v>
      </c>
      <c r="G104" s="1189">
        <f>SUM(Q104:Q105,V104:V105,AA104:AA105,AF104:AF105,AK104:AK105,AP104:AP105,AU104:AU105,AZ104:AZ105,BE104:BE105)</f>
        <v>0</v>
      </c>
      <c r="H104" s="1189">
        <f>SUM(R104:R105,W104:W105,AB104:AB105,AG104:AG105,AL104:AL105,AQ104:AQ105,AV104:AV105,BA104:BA105,BF104:BF105)</f>
        <v>0</v>
      </c>
      <c r="I104" s="1189">
        <f>SUM(S104:S105,X104:X105,AC104:AC105,AH104:AH105,AM104:AM105,AR104:AR105,AW104:AW105,BB104:BB105,BG104:BG105)</f>
        <v>0</v>
      </c>
      <c r="J104" s="1189">
        <f>SUM(T104:T105,Y104:Y105,AD104:AD105,AI104:AI105,AN104:AN105,AS104:AS105,AX104:AX105,BC104:BC105,BH104:BH105)</f>
        <v>0</v>
      </c>
      <c r="K104" s="360"/>
      <c r="L104" s="360"/>
      <c r="M104" s="360"/>
      <c r="N104" s="360"/>
      <c r="O104" s="305"/>
      <c r="P104" s="305"/>
      <c r="Q104" s="305"/>
      <c r="R104" s="305"/>
      <c r="S104" s="305"/>
      <c r="T104" s="305"/>
      <c r="U104" s="305"/>
      <c r="V104" s="305"/>
      <c r="W104" s="305"/>
      <c r="X104" s="305"/>
      <c r="Y104" s="305"/>
      <c r="Z104" s="305"/>
      <c r="AA104" s="305"/>
      <c r="AB104" s="305"/>
      <c r="AC104" s="305"/>
      <c r="AD104" s="305"/>
      <c r="AE104" s="305"/>
      <c r="AF104" s="305"/>
      <c r="AG104" s="305"/>
      <c r="AH104" s="305"/>
      <c r="AI104" s="305"/>
      <c r="AJ104" s="305"/>
      <c r="AK104" s="305"/>
      <c r="AL104" s="305"/>
      <c r="AM104" s="305"/>
      <c r="AN104" s="305"/>
      <c r="AO104" s="305"/>
      <c r="AP104" s="305"/>
      <c r="AQ104" s="305"/>
      <c r="AR104" s="305"/>
      <c r="AS104" s="305"/>
      <c r="AT104" s="305"/>
      <c r="AU104" s="305"/>
      <c r="AV104" s="305"/>
      <c r="AW104" s="305"/>
      <c r="AX104" s="305"/>
      <c r="AY104" s="305"/>
      <c r="AZ104" s="305"/>
      <c r="BA104" s="305"/>
      <c r="BB104" s="369"/>
      <c r="BC104" s="368"/>
      <c r="BD104" s="305"/>
      <c r="BE104" s="305"/>
      <c r="BF104" s="305"/>
      <c r="BG104" s="305"/>
      <c r="BH104" s="305"/>
      <c r="BI104" s="305"/>
      <c r="BJ104" s="305"/>
      <c r="BK104" s="305"/>
      <c r="BL104" s="305"/>
      <c r="BM104" s="305"/>
      <c r="BN104" s="368"/>
      <c r="BO104" s="305"/>
      <c r="BP104" s="305"/>
      <c r="BQ104" s="305"/>
      <c r="BR104" s="305"/>
      <c r="BS104" s="368"/>
      <c r="BT104" s="305"/>
      <c r="BU104" s="305"/>
      <c r="BV104" s="305"/>
      <c r="BW104" s="305"/>
      <c r="BX104" s="305"/>
      <c r="BY104" s="305"/>
      <c r="BZ104" s="305"/>
      <c r="CA104" s="305"/>
      <c r="CB104" s="305"/>
      <c r="CC104" s="368"/>
      <c r="CD104" s="305"/>
      <c r="CE104" s="305"/>
      <c r="CF104" s="305"/>
      <c r="CG104" s="369"/>
      <c r="CH104" s="368"/>
      <c r="CI104" s="305"/>
      <c r="CJ104" s="305"/>
      <c r="CK104" s="305"/>
      <c r="CL104" s="305"/>
      <c r="CM104" s="309"/>
      <c r="CN104" s="301"/>
      <c r="CO104" s="301"/>
      <c r="CP104" s="301"/>
      <c r="CQ104" s="301"/>
    </row>
    <row r="105" spans="1:105" ht="11.25" customHeight="1" x14ac:dyDescent="0.2">
      <c r="A105" s="366"/>
      <c r="B105" s="1203"/>
      <c r="C105" s="1191"/>
      <c r="D105" s="367"/>
      <c r="E105" s="367"/>
      <c r="F105" s="1189"/>
      <c r="G105" s="1189"/>
      <c r="H105" s="1189"/>
      <c r="I105" s="1189"/>
      <c r="J105" s="1189"/>
      <c r="K105" s="360"/>
      <c r="L105" s="360"/>
      <c r="M105" s="360"/>
      <c r="N105" s="360"/>
      <c r="O105" s="305"/>
      <c r="P105" s="305"/>
      <c r="Q105" s="305"/>
      <c r="R105" s="305"/>
      <c r="S105" s="305"/>
      <c r="T105" s="305"/>
      <c r="U105" s="305"/>
      <c r="V105" s="305"/>
      <c r="W105" s="305"/>
      <c r="X105" s="305"/>
      <c r="Y105" s="305"/>
      <c r="Z105" s="305"/>
      <c r="AA105" s="305"/>
      <c r="AB105" s="305"/>
      <c r="AC105" s="305"/>
      <c r="AD105" s="305"/>
      <c r="AE105" s="305"/>
      <c r="AF105" s="305"/>
      <c r="AG105" s="305"/>
      <c r="AH105" s="305"/>
      <c r="AI105" s="305"/>
      <c r="AJ105" s="305"/>
      <c r="AK105" s="305"/>
      <c r="AL105" s="305"/>
      <c r="AM105" s="305"/>
      <c r="AN105" s="305"/>
      <c r="AO105" s="305"/>
      <c r="AP105" s="305"/>
      <c r="AQ105" s="305"/>
      <c r="AR105" s="305"/>
      <c r="AS105" s="305"/>
      <c r="AT105" s="305"/>
      <c r="AU105" s="305"/>
      <c r="AV105" s="305"/>
      <c r="AW105" s="305"/>
      <c r="AX105" s="305"/>
      <c r="AY105" s="305"/>
      <c r="AZ105" s="305"/>
      <c r="BA105" s="305"/>
      <c r="BB105" s="369"/>
      <c r="BC105" s="368"/>
      <c r="BD105" s="305"/>
      <c r="BE105" s="305"/>
      <c r="BF105" s="305"/>
      <c r="BG105" s="305"/>
      <c r="BH105" s="305"/>
      <c r="BI105" s="305"/>
      <c r="BJ105" s="305"/>
      <c r="BK105" s="305"/>
      <c r="BL105" s="305"/>
      <c r="BM105" s="305"/>
      <c r="BN105" s="368"/>
      <c r="BO105" s="305"/>
      <c r="BP105" s="305"/>
      <c r="BQ105" s="305"/>
      <c r="BR105" s="305"/>
      <c r="BS105" s="368"/>
      <c r="BT105" s="305"/>
      <c r="BU105" s="305"/>
      <c r="BV105" s="305"/>
      <c r="BW105" s="305"/>
      <c r="BX105" s="305"/>
      <c r="BY105" s="305"/>
      <c r="BZ105" s="305"/>
      <c r="CA105" s="305"/>
      <c r="CB105" s="305"/>
      <c r="CC105" s="368"/>
      <c r="CD105" s="305"/>
      <c r="CE105" s="305"/>
      <c r="CF105" s="305"/>
      <c r="CG105" s="369"/>
      <c r="CH105" s="368"/>
      <c r="CI105" s="305"/>
      <c r="CJ105" s="305"/>
      <c r="CK105" s="305"/>
      <c r="CL105" s="305"/>
      <c r="CM105" s="309"/>
      <c r="CN105" s="301"/>
      <c r="CO105" s="301"/>
      <c r="CP105" s="301"/>
      <c r="CQ105" s="301"/>
    </row>
    <row r="106" spans="1:105" ht="11.25" customHeight="1" x14ac:dyDescent="0.2">
      <c r="A106" s="366"/>
      <c r="B106" s="1203"/>
      <c r="C106" s="1191"/>
      <c r="D106" s="367"/>
      <c r="E106" s="367"/>
      <c r="F106" s="1189">
        <f>SUM(P105:P105,U105:U105,Z105:Z105,AE105:AE105,AJ105:AJ105,AO105:AO105,AT105:AT105,AY105:AY105,BD105:BD105)</f>
        <v>0</v>
      </c>
      <c r="G106" s="1189">
        <f>SUM(Q106:Q107,V106:V107,AA106:AA107,AF106:AF107,AK106:AK107,AP106:AP107,AU106:AU107,AZ106:AZ107,BE106:BE107)</f>
        <v>0</v>
      </c>
      <c r="H106" s="1189">
        <f>SUM(R106:R107,W106:W107,AB106:AB107,AG106:AG107,AL106:AL107,AQ106:AQ107,AV106:AV107,BA106:BA107,BF106:BF107)</f>
        <v>0</v>
      </c>
      <c r="I106" s="1189">
        <f>SUM(S106:S107,X106:X107,AC106:AC107,AH106:AH107,AM106:AM107,AR106:AR107,AW106:AW107,BB106:BB107,BG106:BG107)</f>
        <v>0</v>
      </c>
      <c r="J106" s="1189">
        <f>SUM(T106:T107,Y106:Y107,AD106:AD107,AI106:AI107,AN106:AN107,AS106:AS107,AX106:AX107,BC106:BC107,BH106:BH107)</f>
        <v>0</v>
      </c>
      <c r="K106" s="360"/>
      <c r="L106" s="360"/>
      <c r="M106" s="360"/>
      <c r="N106" s="360"/>
      <c r="O106" s="305"/>
      <c r="P106" s="301"/>
      <c r="Q106" s="301"/>
      <c r="R106" s="301"/>
      <c r="S106" s="301"/>
      <c r="T106" s="301"/>
      <c r="U106" s="301"/>
      <c r="V106" s="301"/>
      <c r="W106" s="301"/>
      <c r="X106" s="301"/>
      <c r="Y106" s="301"/>
      <c r="Z106" s="301"/>
      <c r="AA106" s="301"/>
      <c r="AB106" s="301"/>
      <c r="AC106" s="301"/>
      <c r="AD106" s="301"/>
      <c r="AE106" s="301"/>
      <c r="AF106" s="301"/>
      <c r="AG106" s="301"/>
      <c r="AH106" s="301"/>
      <c r="AI106" s="301"/>
      <c r="AJ106" s="301"/>
      <c r="AK106" s="301"/>
      <c r="AL106" s="301"/>
      <c r="AM106" s="301"/>
      <c r="AN106" s="301"/>
      <c r="AO106" s="301"/>
      <c r="AP106" s="301"/>
      <c r="AQ106" s="301"/>
      <c r="AR106" s="301"/>
      <c r="AS106" s="301"/>
      <c r="AT106" s="301"/>
      <c r="AU106" s="301"/>
      <c r="AV106" s="301"/>
      <c r="AW106" s="301"/>
      <c r="AX106" s="301"/>
      <c r="AY106" s="301"/>
      <c r="AZ106" s="301"/>
      <c r="BA106" s="301"/>
      <c r="BB106" s="370"/>
      <c r="BC106" s="309"/>
      <c r="BD106" s="301"/>
      <c r="BE106" s="301"/>
      <c r="BF106" s="301"/>
      <c r="BG106" s="301"/>
      <c r="BH106" s="301"/>
      <c r="BI106" s="301"/>
      <c r="BJ106" s="301"/>
      <c r="BK106" s="301"/>
      <c r="BL106" s="301"/>
      <c r="BM106" s="301"/>
      <c r="BN106" s="309"/>
      <c r="BO106" s="301"/>
      <c r="BP106" s="301"/>
      <c r="BQ106" s="301"/>
      <c r="BR106" s="301"/>
      <c r="BS106" s="309"/>
      <c r="BT106" s="301"/>
      <c r="BU106" s="301"/>
      <c r="BV106" s="301"/>
      <c r="BW106" s="301"/>
      <c r="BX106" s="301"/>
      <c r="BY106" s="301"/>
      <c r="BZ106" s="301"/>
      <c r="CA106" s="301"/>
      <c r="CB106" s="301"/>
      <c r="CC106" s="309"/>
      <c r="CD106" s="301"/>
      <c r="CE106" s="301"/>
      <c r="CF106" s="301"/>
      <c r="CG106" s="370"/>
      <c r="CH106" s="309"/>
      <c r="CI106" s="301"/>
      <c r="CJ106" s="301"/>
      <c r="CK106" s="301"/>
      <c r="CL106" s="301"/>
      <c r="CM106" s="309"/>
      <c r="CN106" s="301"/>
      <c r="CO106" s="301"/>
      <c r="CP106" s="301"/>
      <c r="CQ106" s="301"/>
    </row>
    <row r="107" spans="1:105" ht="11.25" customHeight="1" x14ac:dyDescent="0.2">
      <c r="A107" s="366"/>
      <c r="B107" s="1203"/>
      <c r="C107" s="1191"/>
      <c r="D107" s="367"/>
      <c r="E107" s="367"/>
      <c r="F107" s="1189"/>
      <c r="G107" s="1189"/>
      <c r="H107" s="1189"/>
      <c r="I107" s="1189"/>
      <c r="J107" s="1189"/>
      <c r="K107" s="360"/>
      <c r="L107" s="360"/>
      <c r="M107" s="360"/>
      <c r="N107" s="360"/>
      <c r="O107" s="305"/>
      <c r="P107" s="301"/>
      <c r="Q107" s="301"/>
      <c r="R107" s="301"/>
      <c r="S107" s="301"/>
      <c r="T107" s="301"/>
      <c r="U107" s="301"/>
      <c r="V107" s="301"/>
      <c r="W107" s="301"/>
      <c r="X107" s="301"/>
      <c r="Y107" s="301"/>
      <c r="Z107" s="301"/>
      <c r="AA107" s="301"/>
      <c r="AB107" s="301"/>
      <c r="AC107" s="301"/>
      <c r="AD107" s="301"/>
      <c r="AE107" s="301"/>
      <c r="AF107" s="301"/>
      <c r="AG107" s="301"/>
      <c r="AH107" s="301"/>
      <c r="AI107" s="301"/>
      <c r="AJ107" s="301"/>
      <c r="AK107" s="301"/>
      <c r="AL107" s="301"/>
      <c r="AM107" s="301"/>
      <c r="AN107" s="301"/>
      <c r="AO107" s="301"/>
      <c r="AP107" s="301"/>
      <c r="AQ107" s="301"/>
      <c r="AR107" s="301"/>
      <c r="AS107" s="301"/>
      <c r="AT107" s="301"/>
      <c r="AU107" s="301"/>
      <c r="AV107" s="301"/>
      <c r="AW107" s="301"/>
      <c r="AX107" s="301"/>
      <c r="AY107" s="301"/>
      <c r="AZ107" s="301"/>
      <c r="BA107" s="301"/>
      <c r="BB107" s="370"/>
      <c r="BC107" s="309"/>
      <c r="BD107" s="301"/>
      <c r="BE107" s="301"/>
      <c r="BF107" s="301"/>
      <c r="BG107" s="301"/>
      <c r="BH107" s="301"/>
      <c r="BI107" s="301"/>
      <c r="BJ107" s="301"/>
      <c r="BK107" s="301"/>
      <c r="BL107" s="301"/>
      <c r="BM107" s="301"/>
      <c r="BN107" s="301"/>
      <c r="BO107" s="301"/>
      <c r="BP107" s="301"/>
      <c r="BQ107" s="301"/>
      <c r="BR107" s="301"/>
      <c r="BS107" s="309"/>
      <c r="BT107" s="301"/>
      <c r="BU107" s="301"/>
      <c r="BV107" s="301"/>
      <c r="BW107" s="301"/>
      <c r="BX107" s="301"/>
      <c r="BY107" s="301"/>
      <c r="BZ107" s="301"/>
      <c r="CA107" s="301"/>
      <c r="CB107" s="301"/>
      <c r="CC107" s="309"/>
      <c r="CD107" s="301"/>
      <c r="CE107" s="301"/>
      <c r="CF107" s="301"/>
      <c r="CG107" s="370"/>
      <c r="CH107" s="309"/>
      <c r="CI107" s="301"/>
      <c r="CJ107" s="301"/>
      <c r="CK107" s="301"/>
      <c r="CL107" s="301"/>
      <c r="CM107" s="309"/>
      <c r="CN107" s="301"/>
      <c r="CO107" s="301"/>
      <c r="CP107" s="301"/>
      <c r="CQ107" s="301"/>
    </row>
    <row r="108" spans="1:105" ht="11.25" customHeight="1" x14ac:dyDescent="0.2">
      <c r="A108" s="366"/>
      <c r="B108" s="1203"/>
      <c r="C108" s="1191"/>
      <c r="D108" s="367"/>
      <c r="E108" s="367"/>
      <c r="F108" s="1189">
        <f>SUM(P107:P107,U107:U107,Z107:Z107,AE107:AE107,AJ107:AJ107,AO107:AO107,AT107:AT107,AY107:AY107,BD107:BD107)</f>
        <v>0</v>
      </c>
      <c r="G108" s="1189">
        <f>SUM(Q108:Q109,V108:V109,AA108:AA109,AF108:AF109,AK108:AK109,AP108:AP109,AU108:AU109,AZ108:AZ109,BE108:BE109)</f>
        <v>0</v>
      </c>
      <c r="H108" s="1189">
        <f>SUM(R108:R109,W108:W109,AB108:AB109,AG108:AG109,AL108:AL109,AQ108:AQ109,AV108:AV109,BA108:BA109,BF108:BF109)</f>
        <v>0</v>
      </c>
      <c r="I108" s="1189">
        <f>SUM(S108:S109,X108:X109,AC108:AC109,AH108:AH109,AM108:AM109,AR108:AR109,AW108:AW109,BB108:BB109,BG108:BG109)</f>
        <v>0</v>
      </c>
      <c r="J108" s="1189">
        <f>SUM(T108:T109,Y108:Y109,AD108:AD109,AI108:AI109,AN108:AN109,AS108:AS109,AX108:AX109,BC108:BC109,BH108:BH109)</f>
        <v>0</v>
      </c>
      <c r="K108" s="360"/>
      <c r="L108" s="360"/>
      <c r="M108" s="360"/>
      <c r="N108" s="360"/>
      <c r="O108" s="305"/>
      <c r="P108" s="301"/>
      <c r="Q108" s="301"/>
      <c r="R108" s="301"/>
      <c r="S108" s="301"/>
      <c r="T108" s="301"/>
      <c r="U108" s="301"/>
      <c r="V108" s="301"/>
      <c r="W108" s="301"/>
      <c r="X108" s="301"/>
      <c r="Y108" s="301"/>
      <c r="Z108" s="301"/>
      <c r="AA108" s="301"/>
      <c r="AB108" s="301"/>
      <c r="AC108" s="301"/>
      <c r="AD108" s="301"/>
      <c r="AE108" s="301"/>
      <c r="AF108" s="301"/>
      <c r="AG108" s="301"/>
      <c r="AH108" s="301"/>
      <c r="AI108" s="301"/>
      <c r="AJ108" s="301"/>
      <c r="AK108" s="301"/>
      <c r="AL108" s="301"/>
      <c r="AM108" s="301"/>
      <c r="AN108" s="301"/>
      <c r="AO108" s="301"/>
      <c r="AP108" s="301"/>
      <c r="AQ108" s="301"/>
      <c r="AR108" s="301"/>
      <c r="AS108" s="301"/>
      <c r="AT108" s="301"/>
      <c r="AU108" s="301"/>
      <c r="AV108" s="301"/>
      <c r="AW108" s="301"/>
      <c r="AX108" s="301"/>
      <c r="AY108" s="301"/>
      <c r="AZ108" s="301"/>
      <c r="BA108" s="301"/>
      <c r="BB108" s="370"/>
      <c r="BC108" s="309"/>
      <c r="BD108" s="301"/>
      <c r="BE108" s="301"/>
      <c r="BF108" s="301"/>
      <c r="BG108" s="301"/>
      <c r="BH108" s="301"/>
      <c r="BI108" s="301"/>
      <c r="BJ108" s="301"/>
      <c r="BK108" s="301"/>
      <c r="BL108" s="301"/>
      <c r="BM108" s="301"/>
      <c r="BN108" s="301"/>
      <c r="BO108" s="301"/>
      <c r="BP108" s="301"/>
      <c r="BQ108" s="301"/>
      <c r="BR108" s="301"/>
      <c r="BS108" s="309"/>
      <c r="BT108" s="301"/>
      <c r="BU108" s="301"/>
      <c r="BV108" s="301"/>
      <c r="BW108" s="301"/>
      <c r="BX108" s="301"/>
      <c r="BY108" s="301"/>
      <c r="BZ108" s="301"/>
      <c r="CA108" s="301"/>
      <c r="CB108" s="301"/>
      <c r="CC108" s="309"/>
      <c r="CD108" s="301"/>
      <c r="CE108" s="301"/>
      <c r="CF108" s="301"/>
      <c r="CG108" s="370"/>
      <c r="CH108" s="309"/>
      <c r="CI108" s="301"/>
      <c r="CJ108" s="301"/>
      <c r="CK108" s="301"/>
      <c r="CL108" s="301"/>
      <c r="CM108" s="309"/>
      <c r="CN108" s="301"/>
      <c r="CO108" s="301"/>
      <c r="CP108" s="301"/>
      <c r="CQ108" s="301"/>
    </row>
    <row r="109" spans="1:105" ht="11.25" customHeight="1" x14ac:dyDescent="0.2">
      <c r="A109" s="366">
        <v>39</v>
      </c>
      <c r="B109" s="1203"/>
      <c r="C109" s="1191"/>
      <c r="D109" s="367"/>
      <c r="E109" s="367"/>
      <c r="F109" s="1189"/>
      <c r="G109" s="1189"/>
      <c r="H109" s="1189"/>
      <c r="I109" s="1189"/>
      <c r="J109" s="1189"/>
      <c r="K109" s="360"/>
      <c r="L109" s="360"/>
      <c r="M109" s="360"/>
      <c r="N109" s="360"/>
      <c r="O109" s="305"/>
      <c r="P109" s="301"/>
      <c r="Q109" s="301"/>
      <c r="R109" s="301"/>
      <c r="S109" s="301"/>
      <c r="T109" s="301"/>
      <c r="U109" s="301"/>
      <c r="V109" s="301"/>
      <c r="W109" s="301"/>
      <c r="X109" s="301"/>
      <c r="Y109" s="301"/>
      <c r="Z109" s="301"/>
      <c r="AA109" s="301"/>
      <c r="AB109" s="301"/>
      <c r="AC109" s="301"/>
      <c r="AD109" s="301"/>
      <c r="AE109" s="301"/>
      <c r="AF109" s="301"/>
      <c r="AG109" s="301"/>
      <c r="AH109" s="301"/>
      <c r="AI109" s="301"/>
      <c r="AJ109" s="301"/>
      <c r="AK109" s="301"/>
      <c r="AL109" s="301"/>
      <c r="AM109" s="301"/>
      <c r="AN109" s="301"/>
      <c r="AO109" s="301"/>
      <c r="AP109" s="301"/>
      <c r="AQ109" s="301"/>
      <c r="AR109" s="301"/>
      <c r="AS109" s="301"/>
      <c r="AT109" s="301"/>
      <c r="AU109" s="301"/>
      <c r="AV109" s="301"/>
      <c r="AW109" s="301"/>
      <c r="AX109" s="301"/>
      <c r="AY109" s="301"/>
      <c r="AZ109" s="301"/>
      <c r="BA109" s="301"/>
      <c r="BB109" s="370"/>
      <c r="BC109" s="309"/>
      <c r="BD109" s="301"/>
      <c r="BE109" s="301"/>
      <c r="BF109" s="301"/>
      <c r="BG109" s="301"/>
      <c r="BH109" s="301"/>
      <c r="BI109" s="301"/>
      <c r="BJ109" s="301"/>
      <c r="BK109" s="301"/>
      <c r="BL109" s="301"/>
      <c r="BM109" s="301"/>
      <c r="BN109" s="301"/>
      <c r="BO109" s="301"/>
      <c r="BP109" s="301"/>
      <c r="BQ109" s="301"/>
      <c r="BR109" s="301"/>
      <c r="BS109" s="309"/>
      <c r="BT109" s="301"/>
      <c r="BU109" s="301"/>
      <c r="BV109" s="301"/>
      <c r="BW109" s="301"/>
      <c r="BX109" s="371"/>
      <c r="BY109" s="371"/>
      <c r="BZ109" s="371"/>
      <c r="CA109" s="371"/>
      <c r="CB109" s="371"/>
      <c r="CC109" s="309"/>
      <c r="CD109" s="301"/>
      <c r="CE109" s="301"/>
      <c r="CF109" s="301"/>
      <c r="CG109" s="370"/>
      <c r="CH109" s="309"/>
      <c r="CI109" s="301"/>
      <c r="CJ109" s="301"/>
      <c r="CK109" s="301"/>
      <c r="CL109" s="301"/>
      <c r="CM109" s="309"/>
      <c r="CN109" s="301"/>
      <c r="CO109" s="301"/>
      <c r="CP109" s="301"/>
      <c r="CQ109" s="301"/>
    </row>
    <row r="110" spans="1:105" ht="11.25" customHeight="1" x14ac:dyDescent="0.2">
      <c r="A110" s="366">
        <v>40</v>
      </c>
      <c r="B110" s="1204"/>
      <c r="C110" s="1191"/>
      <c r="D110" s="367"/>
      <c r="E110" s="367"/>
      <c r="F110" s="1189">
        <f>SUM(P109:P109,U109:U109,Z109:Z109,AE109:AE109,AJ109:AJ109,AO109:AO109,AT109:AT109,AY109:AY109,BD109:BD109)</f>
        <v>0</v>
      </c>
      <c r="G110" s="1189">
        <f>SUM(Q110:Q111,V110:V111,AA110:AA111,AF110:AF111,AK110:AK111,AP110:AP111,AU110:AU111,AZ110:AZ111,BE110:BE111)</f>
        <v>0</v>
      </c>
      <c r="H110" s="1189">
        <f>SUM(R110:R111,W110:W111,AB110:AB111,AG110:AG111,AL110:AL111,AQ110:AQ111,AV110:AV111,BA110:BA111,BF110:BF111)</f>
        <v>0</v>
      </c>
      <c r="I110" s="1189">
        <f>SUM(S110:S111,X110:X111,AC110:AC111,AH110:AH111,AM110:AM111,AR110:AR111,AW110:AW111,BB110:BB111,BG110:BG111)</f>
        <v>0</v>
      </c>
      <c r="J110" s="1189">
        <f>SUM(T110:T111,Y110:Y111,AD110:AD111,AI110:AI111,AN110:AN111,AS110:AS111,AX110:AX111,BC110:BC111,BH110:BH111)</f>
        <v>0</v>
      </c>
      <c r="K110" s="360"/>
      <c r="L110" s="360"/>
      <c r="M110" s="360"/>
      <c r="N110" s="360"/>
      <c r="O110" s="305"/>
      <c r="P110" s="301"/>
      <c r="Q110" s="301"/>
      <c r="R110" s="301"/>
      <c r="S110" s="301"/>
      <c r="T110" s="301"/>
      <c r="U110" s="301"/>
      <c r="V110" s="301"/>
      <c r="W110" s="301"/>
      <c r="X110" s="301"/>
      <c r="Y110" s="301"/>
      <c r="Z110" s="301"/>
      <c r="AA110" s="301"/>
      <c r="AB110" s="301"/>
      <c r="AC110" s="301"/>
      <c r="AD110" s="301"/>
      <c r="AE110" s="301"/>
      <c r="AF110" s="301"/>
      <c r="AG110" s="301"/>
      <c r="AH110" s="301"/>
      <c r="AI110" s="301"/>
      <c r="AJ110" s="301"/>
      <c r="AK110" s="301"/>
      <c r="AL110" s="301"/>
      <c r="AM110" s="301"/>
      <c r="AN110" s="301"/>
      <c r="AO110" s="301"/>
      <c r="AP110" s="301"/>
      <c r="AQ110" s="301"/>
      <c r="AR110" s="301"/>
      <c r="AS110" s="301"/>
      <c r="AT110" s="301"/>
      <c r="AU110" s="301"/>
      <c r="AV110" s="301"/>
      <c r="AW110" s="301"/>
      <c r="AX110" s="301"/>
      <c r="AY110" s="301"/>
      <c r="AZ110" s="301"/>
      <c r="BA110" s="301"/>
      <c r="BB110" s="370"/>
      <c r="BC110" s="309"/>
      <c r="BD110" s="301"/>
      <c r="BE110" s="301"/>
      <c r="BF110" s="301"/>
      <c r="BG110" s="301"/>
      <c r="BH110" s="301"/>
      <c r="BI110" s="301"/>
      <c r="BJ110" s="301"/>
      <c r="BK110" s="301"/>
      <c r="BL110" s="301"/>
      <c r="BM110" s="301"/>
      <c r="BN110" s="301"/>
      <c r="BO110" s="301"/>
      <c r="BP110" s="301"/>
      <c r="BQ110" s="301"/>
      <c r="BR110" s="301"/>
      <c r="BS110" s="309"/>
      <c r="BT110" s="301"/>
      <c r="BU110" s="301"/>
      <c r="BV110" s="301"/>
      <c r="BW110" s="301"/>
      <c r="BX110" s="301"/>
      <c r="BY110" s="301"/>
      <c r="BZ110" s="301"/>
      <c r="CA110" s="301"/>
      <c r="CB110" s="301"/>
      <c r="CC110" s="301"/>
      <c r="CD110" s="301"/>
      <c r="CE110" s="301"/>
      <c r="CF110" s="301"/>
      <c r="CG110" s="370"/>
      <c r="CH110" s="309"/>
      <c r="CI110" s="301"/>
      <c r="CJ110" s="301"/>
      <c r="CK110" s="301"/>
      <c r="CL110" s="301"/>
      <c r="CM110" s="309"/>
      <c r="CN110" s="301"/>
      <c r="CO110" s="301"/>
      <c r="CP110" s="301"/>
      <c r="CQ110" s="301"/>
    </row>
    <row r="111" spans="1:105" ht="11.25" customHeight="1" x14ac:dyDescent="0.2">
      <c r="A111" s="366">
        <v>41</v>
      </c>
      <c r="B111" s="1204"/>
      <c r="C111" s="1191"/>
      <c r="D111" s="367"/>
      <c r="E111" s="367"/>
      <c r="F111" s="1189"/>
      <c r="G111" s="1189"/>
      <c r="H111" s="1189"/>
      <c r="I111" s="1189"/>
      <c r="J111" s="1189"/>
      <c r="K111" s="360"/>
      <c r="L111" s="360"/>
      <c r="M111" s="360"/>
      <c r="N111" s="360"/>
      <c r="O111" s="305"/>
      <c r="P111" s="301"/>
      <c r="Q111" s="301"/>
      <c r="R111" s="301"/>
      <c r="S111" s="301"/>
      <c r="T111" s="301"/>
      <c r="U111" s="301"/>
      <c r="V111" s="301"/>
      <c r="W111" s="301"/>
      <c r="X111" s="301"/>
      <c r="Y111" s="301"/>
      <c r="Z111" s="301"/>
      <c r="AA111" s="301"/>
      <c r="AB111" s="301"/>
      <c r="AC111" s="301"/>
      <c r="AD111" s="301"/>
      <c r="AE111" s="301"/>
      <c r="AF111" s="301"/>
      <c r="AG111" s="301"/>
      <c r="AH111" s="301"/>
      <c r="AI111" s="301"/>
      <c r="AJ111" s="301"/>
      <c r="AK111" s="301"/>
      <c r="AL111" s="301"/>
      <c r="AM111" s="301"/>
      <c r="AN111" s="301"/>
      <c r="AO111" s="301"/>
      <c r="AP111" s="301"/>
      <c r="AQ111" s="301"/>
      <c r="AR111" s="301"/>
      <c r="AS111" s="301"/>
      <c r="AT111" s="301"/>
      <c r="AU111" s="301"/>
      <c r="AV111" s="301"/>
      <c r="AW111" s="301"/>
      <c r="AX111" s="301"/>
      <c r="AY111" s="301"/>
      <c r="AZ111" s="301"/>
      <c r="BA111" s="301"/>
      <c r="BB111" s="370"/>
      <c r="BC111" s="309"/>
      <c r="BD111" s="301"/>
      <c r="BE111" s="301"/>
      <c r="BF111" s="301"/>
      <c r="BG111" s="301"/>
      <c r="BH111" s="301"/>
      <c r="BI111" s="301"/>
      <c r="BJ111" s="301"/>
      <c r="BK111" s="301"/>
      <c r="BL111" s="301"/>
      <c r="BM111" s="301"/>
      <c r="BN111" s="301"/>
      <c r="BO111" s="301"/>
      <c r="BP111" s="301"/>
      <c r="BQ111" s="301"/>
      <c r="BR111" s="301"/>
      <c r="BS111" s="309"/>
      <c r="BT111" s="301"/>
      <c r="BU111" s="301"/>
      <c r="BV111" s="301"/>
      <c r="BW111" s="301"/>
      <c r="BX111" s="301"/>
      <c r="BY111" s="301"/>
      <c r="BZ111" s="301"/>
      <c r="CA111" s="301"/>
      <c r="CB111" s="301"/>
      <c r="CC111" s="301"/>
      <c r="CD111" s="301"/>
      <c r="CE111" s="301"/>
      <c r="CF111" s="301"/>
      <c r="CG111" s="370"/>
      <c r="CH111" s="309"/>
      <c r="CI111" s="301"/>
      <c r="CJ111" s="301"/>
      <c r="CK111" s="301"/>
      <c r="CL111" s="301"/>
      <c r="CM111" s="309"/>
      <c r="CN111" s="301"/>
      <c r="CO111" s="301"/>
      <c r="CP111" s="301"/>
      <c r="CQ111" s="301"/>
    </row>
    <row r="112" spans="1:105" ht="11.25" customHeight="1" x14ac:dyDescent="0.2">
      <c r="A112" s="366">
        <v>42</v>
      </c>
      <c r="B112" s="1203"/>
      <c r="C112" s="1191"/>
      <c r="D112" s="367"/>
      <c r="E112" s="367"/>
      <c r="F112" s="1189">
        <f>SUM(P111:P111,U111:U111,Z111:Z111,AE111:AE111,AJ111:AJ111,AO111:AO111,AT111:AT111,AY111:AY111,BD111:BD111)</f>
        <v>0</v>
      </c>
      <c r="G112" s="1189">
        <f>SUM(Q112:Q113,V112:V113,AA112:AA113,AF112:AF113,AK112:AK113,AP112:AP113,AU112:AU113,AZ112:AZ113,BE112:BE113)</f>
        <v>0</v>
      </c>
      <c r="H112" s="1189">
        <f>SUM(R112:R113,W112:W113,AB112:AB113,AG112:AG113,AL112:AL113,AQ112:AQ113,AV112:AV113,BA112:BA113,BF112:BF113)</f>
        <v>0</v>
      </c>
      <c r="I112" s="1189">
        <f>SUM(S112:S113,X112:X113,AC112:AC113,AH112:AH113,AM112:AM113,AR112:AR113,AW112:AW113,BB112:BB113,BG112:BG113)</f>
        <v>0</v>
      </c>
      <c r="J112" s="1189">
        <f>SUM(T112:T113,Y112:Y113,AD112:AD113,AI112:AI113,AN112:AN113,AS112:AS113,AX112:AX113,BC112:BC113,BH112:BH113)</f>
        <v>0</v>
      </c>
      <c r="K112" s="360"/>
      <c r="L112" s="360"/>
      <c r="M112" s="360"/>
      <c r="N112" s="360"/>
      <c r="O112" s="305"/>
      <c r="P112" s="301"/>
      <c r="Q112" s="301"/>
      <c r="R112" s="301"/>
      <c r="S112" s="301"/>
      <c r="T112" s="301"/>
      <c r="U112" s="301"/>
      <c r="V112" s="301"/>
      <c r="W112" s="301"/>
      <c r="X112" s="301"/>
      <c r="Y112" s="301"/>
      <c r="Z112" s="301"/>
      <c r="AA112" s="301"/>
      <c r="AB112" s="301"/>
      <c r="AC112" s="301"/>
      <c r="AD112" s="301"/>
      <c r="AE112" s="301"/>
      <c r="AF112" s="301"/>
      <c r="AG112" s="301"/>
      <c r="AH112" s="301"/>
      <c r="AI112" s="301"/>
      <c r="AJ112" s="301"/>
      <c r="AK112" s="301"/>
      <c r="AL112" s="301"/>
      <c r="AM112" s="301"/>
      <c r="AN112" s="301"/>
      <c r="AO112" s="301"/>
      <c r="AP112" s="301"/>
      <c r="AQ112" s="301"/>
      <c r="AR112" s="301"/>
      <c r="AS112" s="301"/>
      <c r="AT112" s="301"/>
      <c r="AU112" s="301"/>
      <c r="AV112" s="301"/>
      <c r="AW112" s="301"/>
      <c r="AX112" s="301"/>
      <c r="AY112" s="301"/>
      <c r="AZ112" s="301"/>
      <c r="BA112" s="301"/>
      <c r="BB112" s="370"/>
      <c r="BC112" s="309"/>
      <c r="BD112" s="301"/>
      <c r="BE112" s="301"/>
      <c r="BF112" s="301"/>
      <c r="BG112" s="301"/>
      <c r="BH112" s="301"/>
      <c r="BI112" s="301"/>
      <c r="BJ112" s="301"/>
      <c r="BK112" s="301"/>
      <c r="BL112" s="301"/>
      <c r="BM112" s="301"/>
      <c r="BN112" s="301"/>
      <c r="BO112" s="301"/>
      <c r="BP112" s="301"/>
      <c r="BQ112" s="301"/>
      <c r="BR112" s="301"/>
      <c r="BS112" s="309"/>
      <c r="BT112" s="301"/>
      <c r="BU112" s="301"/>
      <c r="BV112" s="301"/>
      <c r="BW112" s="301"/>
      <c r="BX112" s="301"/>
      <c r="BY112" s="301"/>
      <c r="BZ112" s="301"/>
      <c r="CA112" s="301"/>
      <c r="CB112" s="301"/>
      <c r="CC112" s="301"/>
      <c r="CD112" s="301"/>
      <c r="CE112" s="301"/>
      <c r="CF112" s="301"/>
      <c r="CG112" s="370"/>
      <c r="CH112" s="309"/>
      <c r="CI112" s="301"/>
      <c r="CJ112" s="301"/>
      <c r="CK112" s="301"/>
      <c r="CL112" s="301"/>
      <c r="CM112" s="309"/>
      <c r="CN112" s="301"/>
      <c r="CO112" s="301"/>
      <c r="CP112" s="301"/>
      <c r="CQ112" s="301"/>
    </row>
    <row r="113" spans="1:95" ht="11.25" customHeight="1" x14ac:dyDescent="0.2">
      <c r="A113" s="366">
        <v>43</v>
      </c>
      <c r="B113" s="1203"/>
      <c r="C113" s="1191"/>
      <c r="D113" s="367"/>
      <c r="E113" s="367"/>
      <c r="F113" s="1189"/>
      <c r="G113" s="1189"/>
      <c r="H113" s="1189"/>
      <c r="I113" s="1189"/>
      <c r="J113" s="1189"/>
      <c r="K113" s="360"/>
      <c r="L113" s="360"/>
      <c r="M113" s="360"/>
      <c r="N113" s="360"/>
      <c r="O113" s="305"/>
      <c r="P113" s="301"/>
      <c r="Q113" s="301"/>
      <c r="R113" s="301"/>
      <c r="S113" s="301"/>
      <c r="T113" s="301"/>
      <c r="U113" s="301"/>
      <c r="V113" s="301"/>
      <c r="W113" s="301"/>
      <c r="X113" s="301"/>
      <c r="Y113" s="301"/>
      <c r="Z113" s="301"/>
      <c r="AA113" s="301"/>
      <c r="AB113" s="301"/>
      <c r="AC113" s="301"/>
      <c r="AD113" s="301"/>
      <c r="AE113" s="301"/>
      <c r="AF113" s="301"/>
      <c r="AG113" s="301"/>
      <c r="AH113" s="301"/>
      <c r="AI113" s="301"/>
      <c r="AJ113" s="301"/>
      <c r="AK113" s="301"/>
      <c r="AL113" s="301"/>
      <c r="AM113" s="301"/>
      <c r="AN113" s="301"/>
      <c r="AO113" s="301"/>
      <c r="AP113" s="301"/>
      <c r="AQ113" s="301"/>
      <c r="AR113" s="301"/>
      <c r="AS113" s="301"/>
      <c r="AT113" s="301"/>
      <c r="AU113" s="301"/>
      <c r="AV113" s="301"/>
      <c r="AW113" s="301"/>
      <c r="AX113" s="301"/>
      <c r="AY113" s="301"/>
      <c r="AZ113" s="301"/>
      <c r="BA113" s="301"/>
      <c r="BB113" s="370"/>
      <c r="BC113" s="309"/>
      <c r="BD113" s="301"/>
      <c r="BE113" s="301"/>
      <c r="BF113" s="301"/>
      <c r="BG113" s="301"/>
      <c r="BH113" s="301"/>
      <c r="BI113" s="301"/>
      <c r="BJ113" s="301"/>
      <c r="BK113" s="301"/>
      <c r="BL113" s="301"/>
      <c r="BM113" s="301"/>
      <c r="BN113" s="301"/>
      <c r="BO113" s="301"/>
      <c r="BP113" s="301"/>
      <c r="BQ113" s="301"/>
      <c r="BR113" s="301"/>
      <c r="BS113" s="309"/>
      <c r="BT113" s="301"/>
      <c r="BU113" s="301"/>
      <c r="BV113" s="301"/>
      <c r="BW113" s="301"/>
      <c r="BX113" s="301"/>
      <c r="BY113" s="301"/>
      <c r="BZ113" s="301"/>
      <c r="CA113" s="301"/>
      <c r="CB113" s="301"/>
      <c r="CC113" s="301"/>
      <c r="CD113" s="301"/>
      <c r="CE113" s="301"/>
      <c r="CF113" s="301"/>
      <c r="CG113" s="370"/>
      <c r="CH113" s="309"/>
      <c r="CI113" s="301"/>
      <c r="CJ113" s="301"/>
      <c r="CK113" s="301"/>
      <c r="CL113" s="301"/>
      <c r="CM113" s="309"/>
      <c r="CN113" s="301"/>
      <c r="CO113" s="301"/>
      <c r="CP113" s="301"/>
      <c r="CQ113" s="301"/>
    </row>
    <row r="114" spans="1:95" ht="11.25" customHeight="1" x14ac:dyDescent="0.2">
      <c r="A114" s="366">
        <v>44</v>
      </c>
      <c r="B114" s="1203"/>
      <c r="C114" s="1191"/>
      <c r="D114" s="367"/>
      <c r="E114" s="367"/>
      <c r="F114" s="1189">
        <f>SUM(P113:P113,U113:U113,Z113:Z113,AE113:AE113,AJ113:AJ113,AO113:AO113,AT113:AT113,AY113:AY113,BD113:BD113)</f>
        <v>0</v>
      </c>
      <c r="G114" s="1189">
        <f>SUM(Q114:Q115,V114:V115,AA114:AA115,AF114:AF115,AK114:AK115,AP114:AP115,AU114:AU115,AZ114:AZ115,BE114:BE115)</f>
        <v>0</v>
      </c>
      <c r="H114" s="1189">
        <f>SUM(R114:R115,W114:W115,AB114:AB115,AG114:AG115,AL114:AL115,AQ114:AQ115,AV114:AV115,BA114:BA115,BF114:BF115)</f>
        <v>0</v>
      </c>
      <c r="I114" s="1189">
        <f>SUM(S114:S115,X114:X115,AC114:AC115,AH114:AH115,AM114:AM115,AR114:AR115,AW114:AW115,BB114:BB115,BG114:BG115)</f>
        <v>0</v>
      </c>
      <c r="J114" s="1189">
        <f>SUM(T114:T115,Y114:Y115,AD114:AD115,AI114:AI115,AN114:AN115,AS114:AS115,AX114:AX115,BC114:BC115,BH114:BH115)</f>
        <v>0</v>
      </c>
      <c r="K114" s="360"/>
      <c r="L114" s="360"/>
      <c r="M114" s="360"/>
      <c r="N114" s="360"/>
      <c r="O114" s="305"/>
      <c r="P114" s="301"/>
      <c r="Q114" s="301"/>
      <c r="R114" s="301"/>
      <c r="S114" s="301"/>
      <c r="T114" s="301"/>
      <c r="U114" s="301"/>
      <c r="V114" s="301"/>
      <c r="W114" s="301"/>
      <c r="X114" s="301"/>
      <c r="Y114" s="301"/>
      <c r="Z114" s="301"/>
      <c r="AA114" s="301"/>
      <c r="AB114" s="301"/>
      <c r="AC114" s="301"/>
      <c r="AD114" s="301"/>
      <c r="AE114" s="301"/>
      <c r="AF114" s="301"/>
      <c r="AG114" s="301"/>
      <c r="AH114" s="301"/>
      <c r="AI114" s="301"/>
      <c r="AJ114" s="301"/>
      <c r="AK114" s="301"/>
      <c r="AL114" s="301"/>
      <c r="AM114" s="301"/>
      <c r="AN114" s="301"/>
      <c r="AO114" s="301"/>
      <c r="AP114" s="301"/>
      <c r="AQ114" s="301"/>
      <c r="AR114" s="301"/>
      <c r="AS114" s="301"/>
      <c r="AT114" s="301"/>
      <c r="AU114" s="301"/>
      <c r="AV114" s="301"/>
      <c r="AW114" s="301"/>
      <c r="AX114" s="301"/>
      <c r="AY114" s="301"/>
      <c r="AZ114" s="301"/>
      <c r="BA114" s="301"/>
      <c r="BB114" s="370"/>
      <c r="BC114" s="309"/>
      <c r="BD114" s="301"/>
      <c r="BE114" s="301"/>
      <c r="BF114" s="301"/>
      <c r="BG114" s="301"/>
      <c r="BH114" s="301"/>
      <c r="BI114" s="301"/>
      <c r="BJ114" s="301"/>
      <c r="BK114" s="301"/>
      <c r="BL114" s="301"/>
      <c r="BM114" s="301"/>
      <c r="BN114" s="301"/>
      <c r="BO114" s="301"/>
      <c r="BP114" s="301"/>
      <c r="BQ114" s="301"/>
      <c r="BR114" s="301"/>
      <c r="BS114" s="309"/>
      <c r="BT114" s="301"/>
      <c r="BU114" s="301"/>
      <c r="BV114" s="301"/>
      <c r="BW114" s="301"/>
      <c r="BX114" s="301"/>
      <c r="BY114" s="301"/>
      <c r="BZ114" s="301"/>
      <c r="CA114" s="301"/>
      <c r="CB114" s="301"/>
      <c r="CC114" s="301"/>
      <c r="CD114" s="301"/>
      <c r="CE114" s="301"/>
      <c r="CF114" s="301"/>
      <c r="CG114" s="370"/>
      <c r="CH114" s="309"/>
      <c r="CI114" s="301"/>
      <c r="CJ114" s="301"/>
      <c r="CK114" s="301"/>
      <c r="CL114" s="301"/>
      <c r="CM114" s="309"/>
      <c r="CN114" s="301"/>
      <c r="CO114" s="301"/>
      <c r="CP114" s="301"/>
      <c r="CQ114" s="301"/>
    </row>
    <row r="115" spans="1:95" ht="11.25" customHeight="1" x14ac:dyDescent="0.2">
      <c r="A115" s="366">
        <v>45</v>
      </c>
      <c r="B115" s="1203"/>
      <c r="C115" s="1191"/>
      <c r="D115" s="367"/>
      <c r="E115" s="367"/>
      <c r="F115" s="1189"/>
      <c r="G115" s="1189"/>
      <c r="H115" s="1189"/>
      <c r="I115" s="1189"/>
      <c r="J115" s="1189"/>
      <c r="K115" s="360"/>
      <c r="L115" s="360"/>
      <c r="M115" s="360"/>
      <c r="N115" s="360"/>
      <c r="O115" s="305"/>
      <c r="P115" s="301"/>
      <c r="Q115" s="301"/>
      <c r="R115" s="301"/>
      <c r="S115" s="301"/>
      <c r="T115" s="301"/>
      <c r="U115" s="301"/>
      <c r="V115" s="301"/>
      <c r="W115" s="301"/>
      <c r="X115" s="301"/>
      <c r="Y115" s="301"/>
      <c r="Z115" s="301"/>
      <c r="AA115" s="301"/>
      <c r="AB115" s="301"/>
      <c r="AC115" s="301"/>
      <c r="AD115" s="301"/>
      <c r="AE115" s="301"/>
      <c r="AF115" s="301"/>
      <c r="AG115" s="301"/>
      <c r="AH115" s="301"/>
      <c r="AI115" s="301"/>
      <c r="AJ115" s="301"/>
      <c r="AK115" s="301"/>
      <c r="AL115" s="301"/>
      <c r="AM115" s="301"/>
      <c r="AN115" s="301"/>
      <c r="AO115" s="301"/>
      <c r="AP115" s="301"/>
      <c r="AQ115" s="301"/>
      <c r="AR115" s="301"/>
      <c r="AS115" s="301"/>
      <c r="AT115" s="301"/>
      <c r="AU115" s="301"/>
      <c r="AV115" s="301"/>
      <c r="AW115" s="301"/>
      <c r="AX115" s="301"/>
      <c r="AY115" s="301"/>
      <c r="AZ115" s="301"/>
      <c r="BA115" s="301"/>
      <c r="BB115" s="370"/>
      <c r="BC115" s="309"/>
      <c r="BD115" s="301"/>
      <c r="BE115" s="301"/>
      <c r="BF115" s="301"/>
      <c r="BG115" s="301"/>
      <c r="BH115" s="301"/>
      <c r="BI115" s="301"/>
      <c r="BJ115" s="301"/>
      <c r="BK115" s="301"/>
      <c r="BL115" s="301"/>
      <c r="BM115" s="301"/>
      <c r="BN115" s="301"/>
      <c r="BO115" s="301"/>
      <c r="BP115" s="301"/>
      <c r="BQ115" s="301"/>
      <c r="BR115" s="301"/>
      <c r="BS115" s="309"/>
      <c r="BT115" s="301"/>
      <c r="BU115" s="301"/>
      <c r="BV115" s="301"/>
      <c r="BW115" s="301"/>
      <c r="BX115" s="301"/>
      <c r="BY115" s="301"/>
      <c r="BZ115" s="301"/>
      <c r="CA115" s="301"/>
      <c r="CB115" s="301"/>
      <c r="CC115" s="301"/>
      <c r="CD115" s="301"/>
      <c r="CE115" s="301"/>
      <c r="CF115" s="301"/>
      <c r="CG115" s="370"/>
      <c r="CH115" s="309"/>
      <c r="CI115" s="301"/>
      <c r="CJ115" s="301"/>
      <c r="CK115" s="301"/>
      <c r="CL115" s="301"/>
      <c r="CM115" s="309"/>
      <c r="CN115" s="301"/>
      <c r="CO115" s="301"/>
      <c r="CP115" s="301"/>
      <c r="CQ115" s="301"/>
    </row>
    <row r="116" spans="1:95" ht="11.25" customHeight="1" x14ac:dyDescent="0.2">
      <c r="A116" s="366">
        <v>46</v>
      </c>
      <c r="B116" s="1203"/>
      <c r="C116" s="1191"/>
      <c r="D116" s="367"/>
      <c r="E116" s="367"/>
      <c r="F116" s="1189">
        <f>SUM(P115:P115,U115:U115,Z115:Z115,AE115:AE115,AJ115:AJ115,AO115:AO115,AT115:AT115,AY115:AY115,BD115:BD115)</f>
        <v>0</v>
      </c>
      <c r="G116" s="1189">
        <f>SUM(Q116:Q117,V116:V117,AA116:AA117,AF116:AF117,AK116:AK117,AP116:AP117,AU116:AU117,AZ116:AZ117,BE116:BE117)</f>
        <v>0</v>
      </c>
      <c r="H116" s="1189">
        <f>SUM(R116:R117,W116:W117,AB116:AB117,AG116:AG117,AL116:AL117,AQ116:AQ117,AV116:AV117,BA116:BA117,BF116:BF117)</f>
        <v>0</v>
      </c>
      <c r="I116" s="1189">
        <f>SUM(S116:S117,X116:X117,AC116:AC117,AH116:AH117,AM116:AM117,AR116:AR117,AW116:AW117,BB116:BB117,BG116:BG117)</f>
        <v>0</v>
      </c>
      <c r="J116" s="1189">
        <f>SUM(T116:T117,Y116:Y117,AD116:AD117,AI116:AI117,AN116:AN117,AS116:AS117,AX116:AX117,BC116:BC117,BH116:BH117)</f>
        <v>0</v>
      </c>
      <c r="K116" s="360"/>
      <c r="L116" s="360"/>
      <c r="M116" s="360"/>
      <c r="N116" s="360"/>
      <c r="O116" s="305"/>
      <c r="P116" s="372"/>
      <c r="Q116" s="372"/>
      <c r="R116" s="372"/>
      <c r="S116" s="372"/>
      <c r="T116" s="372"/>
      <c r="U116" s="372"/>
      <c r="V116" s="372"/>
      <c r="W116" s="372"/>
      <c r="X116" s="372"/>
      <c r="Y116" s="372"/>
      <c r="Z116" s="372"/>
      <c r="AA116" s="372"/>
      <c r="AB116" s="372"/>
      <c r="AC116" s="372"/>
      <c r="AD116" s="372"/>
      <c r="AE116" s="372"/>
      <c r="AF116" s="372"/>
      <c r="AG116" s="372"/>
      <c r="AH116" s="372"/>
      <c r="AI116" s="372"/>
      <c r="AJ116" s="372"/>
      <c r="AK116" s="372"/>
      <c r="AL116" s="372"/>
      <c r="AM116" s="372"/>
      <c r="AN116" s="372"/>
      <c r="AO116" s="372"/>
      <c r="AP116" s="372"/>
      <c r="AQ116" s="372"/>
      <c r="AR116" s="372"/>
      <c r="AS116" s="372"/>
      <c r="AT116" s="372"/>
      <c r="AU116" s="372"/>
      <c r="AV116" s="372"/>
      <c r="AW116" s="372"/>
      <c r="AX116" s="372"/>
      <c r="AY116" s="372"/>
      <c r="AZ116" s="372"/>
      <c r="BA116" s="372"/>
      <c r="BB116" s="374"/>
      <c r="BC116" s="373"/>
      <c r="BD116" s="372"/>
      <c r="BE116" s="372"/>
      <c r="BF116" s="372"/>
      <c r="BG116" s="372"/>
      <c r="BH116" s="372"/>
      <c r="BI116" s="372"/>
      <c r="BJ116" s="372"/>
      <c r="BK116" s="372"/>
      <c r="BL116" s="372"/>
      <c r="BM116" s="372"/>
      <c r="BN116" s="372"/>
      <c r="BO116" s="372"/>
      <c r="BP116" s="372"/>
      <c r="BQ116" s="372"/>
      <c r="BR116" s="372"/>
      <c r="BS116" s="373"/>
      <c r="BT116" s="372"/>
      <c r="BU116" s="372"/>
      <c r="BV116" s="372"/>
      <c r="BW116" s="372"/>
      <c r="BX116" s="372"/>
      <c r="BY116" s="372"/>
      <c r="BZ116" s="372"/>
      <c r="CA116" s="372"/>
      <c r="CB116" s="372"/>
      <c r="CC116" s="372"/>
      <c r="CD116" s="372"/>
      <c r="CE116" s="372"/>
      <c r="CF116" s="372"/>
      <c r="CG116" s="374"/>
      <c r="CH116" s="373"/>
      <c r="CI116" s="372"/>
      <c r="CJ116" s="372"/>
      <c r="CK116" s="372"/>
      <c r="CL116" s="372"/>
      <c r="CM116" s="373"/>
      <c r="CN116" s="372"/>
      <c r="CO116" s="372"/>
      <c r="CP116" s="372"/>
      <c r="CQ116" s="372"/>
    </row>
    <row r="117" spans="1:95" ht="11.25" customHeight="1" x14ac:dyDescent="0.2">
      <c r="A117" s="366">
        <v>47</v>
      </c>
      <c r="B117" s="1203"/>
      <c r="C117" s="1191"/>
      <c r="D117" s="367"/>
      <c r="E117" s="367"/>
      <c r="F117" s="1189"/>
      <c r="G117" s="1189"/>
      <c r="H117" s="1189"/>
      <c r="I117" s="1189"/>
      <c r="J117" s="1189"/>
      <c r="K117" s="360"/>
      <c r="L117" s="360"/>
      <c r="M117" s="360"/>
      <c r="N117" s="360"/>
      <c r="O117" s="305"/>
      <c r="P117" s="372"/>
      <c r="Q117" s="372"/>
      <c r="R117" s="372"/>
      <c r="S117" s="372"/>
      <c r="T117" s="372"/>
      <c r="U117" s="372"/>
      <c r="V117" s="372"/>
      <c r="W117" s="372"/>
      <c r="X117" s="372"/>
      <c r="Y117" s="372"/>
      <c r="Z117" s="372"/>
      <c r="AA117" s="372"/>
      <c r="AB117" s="372"/>
      <c r="AC117" s="372"/>
      <c r="AD117" s="372"/>
      <c r="AE117" s="372"/>
      <c r="AF117" s="372"/>
      <c r="AG117" s="372"/>
      <c r="AH117" s="372"/>
      <c r="AI117" s="372"/>
      <c r="AJ117" s="372"/>
      <c r="AK117" s="372"/>
      <c r="AL117" s="372"/>
      <c r="AM117" s="372"/>
      <c r="AN117" s="372"/>
      <c r="AO117" s="372"/>
      <c r="AP117" s="372"/>
      <c r="AQ117" s="372"/>
      <c r="AR117" s="372"/>
      <c r="AS117" s="372"/>
      <c r="AT117" s="372"/>
      <c r="AU117" s="372"/>
      <c r="AV117" s="372"/>
      <c r="AW117" s="372"/>
      <c r="AX117" s="372"/>
      <c r="AY117" s="372"/>
      <c r="AZ117" s="372"/>
      <c r="BA117" s="372"/>
      <c r="BB117" s="374"/>
      <c r="BC117" s="373"/>
      <c r="BD117" s="372"/>
      <c r="BE117" s="372"/>
      <c r="BF117" s="372"/>
      <c r="BG117" s="372"/>
      <c r="BH117" s="372"/>
      <c r="BI117" s="372"/>
      <c r="BJ117" s="372"/>
      <c r="BK117" s="372"/>
      <c r="BL117" s="372"/>
      <c r="BM117" s="372"/>
      <c r="BN117" s="372"/>
      <c r="BO117" s="372"/>
      <c r="BP117" s="372"/>
      <c r="BQ117" s="372"/>
      <c r="BR117" s="372"/>
      <c r="BS117" s="373"/>
      <c r="BT117" s="372"/>
      <c r="BU117" s="372"/>
      <c r="BV117" s="372"/>
      <c r="BW117" s="372"/>
      <c r="BX117" s="372"/>
      <c r="BY117" s="372"/>
      <c r="BZ117" s="372"/>
      <c r="CA117" s="372"/>
      <c r="CB117" s="372"/>
      <c r="CC117" s="372"/>
      <c r="CD117" s="372"/>
      <c r="CE117" s="372"/>
      <c r="CF117" s="372"/>
      <c r="CG117" s="374"/>
      <c r="CH117" s="373"/>
      <c r="CI117" s="372"/>
      <c r="CJ117" s="372"/>
      <c r="CK117" s="372"/>
      <c r="CL117" s="372"/>
      <c r="CM117" s="373"/>
      <c r="CN117" s="372"/>
      <c r="CO117" s="372"/>
      <c r="CP117" s="372"/>
      <c r="CQ117" s="372"/>
    </row>
    <row r="118" spans="1:95" ht="11.25" customHeight="1" x14ac:dyDescent="0.2">
      <c r="A118" s="366">
        <v>48</v>
      </c>
      <c r="B118" s="1205">
        <f>SUM(P118,U118,Z118,AE118,AJ118,AO118,AT118,AY118,BD118,BI118,BL118)</f>
        <v>0</v>
      </c>
      <c r="C118" s="1192"/>
      <c r="D118" s="375"/>
      <c r="E118" s="375"/>
      <c r="F118" s="1189">
        <f>SUM(P117:P117,U117:U117,Z117:Z117,AE117:AE117,AJ117:AJ117,AO117:AO117,AT117:AT117,AY117:AY117,BD117:BD117)</f>
        <v>0</v>
      </c>
      <c r="G118" s="1189">
        <f>SUM(Q118:Q119,V118:V119,AA118:AA119,AF118:AF119,AK118:AK119,AP118:AP119,AU118:AU119,AZ118:AZ119,BE118:BE119)</f>
        <v>0</v>
      </c>
      <c r="H118" s="1189">
        <f>SUM(R118:R119,W118:W119,AB118:AB119,AG118:AG119,AL118:AL119,AQ118:AQ119,AV118:AV119,BA118:BA119,BF118:BF119)</f>
        <v>0</v>
      </c>
      <c r="I118" s="1189">
        <f>SUM(S118:S119,X118:X119,AC118:AC119,AH118:AH119,AM118:AM119,AR118:AR119,AW118:AW119,BB118:BB119,BG118:BG119)</f>
        <v>0</v>
      </c>
      <c r="J118" s="1189">
        <f>SUM(T118:T119,Y118:Y119,AD118:AD119,AI118:AI119,AN118:AN119,AS118:AS119,AX118:AX119,BC118:BC119,BH118:BH119)</f>
        <v>0</v>
      </c>
      <c r="K118" s="360"/>
      <c r="L118" s="360"/>
      <c r="M118" s="360"/>
      <c r="N118" s="360"/>
      <c r="O118" s="305"/>
      <c r="P118" s="372"/>
      <c r="Q118" s="372"/>
      <c r="R118" s="372"/>
      <c r="S118" s="372"/>
      <c r="T118" s="372"/>
      <c r="U118" s="372"/>
      <c r="V118" s="372"/>
      <c r="W118" s="372"/>
      <c r="X118" s="372"/>
      <c r="Y118" s="372"/>
      <c r="Z118" s="372"/>
      <c r="AA118" s="372"/>
      <c r="AB118" s="372"/>
      <c r="AC118" s="372"/>
      <c r="AD118" s="372"/>
      <c r="AE118" s="372"/>
      <c r="AF118" s="372"/>
      <c r="AG118" s="372"/>
      <c r="AH118" s="372"/>
      <c r="AI118" s="372"/>
      <c r="AJ118" s="372"/>
      <c r="AK118" s="372"/>
      <c r="AL118" s="372"/>
      <c r="AM118" s="372"/>
      <c r="AN118" s="372"/>
      <c r="AO118" s="372"/>
      <c r="AP118" s="372"/>
      <c r="AQ118" s="372"/>
      <c r="AR118" s="372"/>
      <c r="AS118" s="372"/>
      <c r="AT118" s="372"/>
      <c r="AU118" s="372"/>
      <c r="AV118" s="372"/>
      <c r="AW118" s="372"/>
      <c r="AX118" s="372"/>
      <c r="AY118" s="372"/>
      <c r="AZ118" s="372"/>
      <c r="BA118" s="372"/>
      <c r="BB118" s="374"/>
      <c r="BC118" s="373"/>
      <c r="BD118" s="372"/>
      <c r="BE118" s="372"/>
      <c r="BF118" s="372"/>
      <c r="BG118" s="372"/>
      <c r="BH118" s="372"/>
      <c r="BI118" s="372"/>
      <c r="BJ118" s="372"/>
      <c r="BK118" s="372"/>
      <c r="BL118" s="372"/>
      <c r="BM118" s="372"/>
      <c r="BN118" s="372"/>
      <c r="BO118" s="372"/>
      <c r="BP118" s="372"/>
      <c r="BQ118" s="372"/>
      <c r="BR118" s="372"/>
      <c r="BS118" s="373"/>
      <c r="BT118" s="372"/>
      <c r="BU118" s="372"/>
      <c r="BV118" s="372"/>
      <c r="BW118" s="372"/>
      <c r="BX118" s="372"/>
      <c r="BY118" s="372"/>
      <c r="BZ118" s="372"/>
      <c r="CA118" s="372"/>
      <c r="CB118" s="372"/>
      <c r="CC118" s="372"/>
      <c r="CD118" s="372"/>
      <c r="CE118" s="372"/>
      <c r="CF118" s="372"/>
      <c r="CG118" s="374"/>
      <c r="CH118" s="373"/>
      <c r="CI118" s="372"/>
      <c r="CJ118" s="372"/>
      <c r="CK118" s="372"/>
      <c r="CL118" s="372"/>
      <c r="CM118" s="373"/>
      <c r="CN118" s="372"/>
      <c r="CO118" s="372"/>
      <c r="CP118" s="372"/>
      <c r="CQ118" s="372"/>
    </row>
    <row r="119" spans="1:95" ht="11.25" customHeight="1" x14ac:dyDescent="0.2">
      <c r="A119" s="366">
        <v>49</v>
      </c>
      <c r="B119" s="1206"/>
      <c r="C119" s="1193"/>
      <c r="D119" s="375"/>
      <c r="E119" s="375"/>
      <c r="F119" s="1189"/>
      <c r="G119" s="1189"/>
      <c r="H119" s="1189"/>
      <c r="I119" s="1189"/>
      <c r="J119" s="1189"/>
      <c r="K119" s="360"/>
      <c r="L119" s="360"/>
      <c r="M119" s="360"/>
      <c r="N119" s="360"/>
      <c r="O119" s="305"/>
      <c r="P119" s="376"/>
      <c r="Q119" s="376"/>
      <c r="R119" s="376"/>
      <c r="S119" s="376"/>
      <c r="T119" s="376"/>
      <c r="U119" s="376"/>
      <c r="V119" s="376"/>
      <c r="W119" s="376"/>
      <c r="X119" s="376"/>
      <c r="Y119" s="376"/>
      <c r="Z119" s="376"/>
      <c r="AA119" s="376"/>
      <c r="AB119" s="376"/>
      <c r="AC119" s="376"/>
      <c r="AD119" s="376"/>
      <c r="AE119" s="376"/>
      <c r="AF119" s="376"/>
      <c r="AG119" s="376"/>
      <c r="AH119" s="376"/>
      <c r="AI119" s="376"/>
      <c r="AJ119" s="376"/>
      <c r="AK119" s="376"/>
      <c r="AL119" s="376"/>
      <c r="AM119" s="376"/>
      <c r="AN119" s="376"/>
      <c r="AO119" s="376"/>
      <c r="AP119" s="376"/>
      <c r="AQ119" s="376"/>
      <c r="AR119" s="376"/>
      <c r="AS119" s="376"/>
      <c r="AT119" s="376"/>
      <c r="AU119" s="376"/>
      <c r="AV119" s="376"/>
      <c r="AW119" s="376"/>
      <c r="AX119" s="376"/>
      <c r="AY119" s="376"/>
      <c r="AZ119" s="376"/>
      <c r="BA119" s="376"/>
      <c r="BB119" s="378"/>
      <c r="BC119" s="377"/>
      <c r="BD119" s="376"/>
      <c r="BE119" s="376"/>
      <c r="BF119" s="376"/>
      <c r="BG119" s="376"/>
      <c r="BH119" s="376"/>
      <c r="BI119" s="376"/>
      <c r="BJ119" s="376"/>
      <c r="BK119" s="376"/>
      <c r="BL119" s="376"/>
      <c r="BM119" s="376"/>
      <c r="BN119" s="376"/>
      <c r="BO119" s="376"/>
      <c r="BP119" s="376"/>
      <c r="BQ119" s="376"/>
      <c r="BR119" s="376"/>
      <c r="BS119" s="377"/>
      <c r="BT119" s="376"/>
      <c r="BU119" s="376"/>
      <c r="BV119" s="376"/>
      <c r="BW119" s="376"/>
      <c r="BX119" s="376"/>
      <c r="BY119" s="376"/>
      <c r="BZ119" s="376"/>
      <c r="CA119" s="376"/>
      <c r="CB119" s="376"/>
      <c r="CC119" s="376"/>
      <c r="CD119" s="376"/>
      <c r="CE119" s="376"/>
      <c r="CF119" s="376"/>
      <c r="CG119" s="378"/>
      <c r="CH119" s="377"/>
      <c r="CI119" s="376"/>
      <c r="CJ119" s="376"/>
      <c r="CK119" s="376"/>
      <c r="CL119" s="376"/>
      <c r="CM119" s="377"/>
      <c r="CN119" s="376"/>
      <c r="CO119" s="376"/>
      <c r="CP119" s="376"/>
      <c r="CQ119" s="376"/>
    </row>
    <row r="120" spans="1:95" ht="27" customHeight="1" x14ac:dyDescent="0.2">
      <c r="A120" s="366"/>
      <c r="B120" s="379" t="s">
        <v>146</v>
      </c>
      <c r="C120" s="380"/>
      <c r="D120" s="380"/>
      <c r="E120" s="380"/>
      <c r="F120" s="379">
        <f>SUM(F18:F119)</f>
        <v>215</v>
      </c>
      <c r="G120" s="379">
        <f>SUM(G18:G119)</f>
        <v>140</v>
      </c>
      <c r="H120" s="379">
        <f>SUM(H18:H119)</f>
        <v>12</v>
      </c>
      <c r="I120" s="379">
        <f>SUM(I18:I119)</f>
        <v>82</v>
      </c>
      <c r="J120" s="379">
        <f>SUM(J18:J119)</f>
        <v>89</v>
      </c>
      <c r="K120" s="381"/>
      <c r="L120" s="381"/>
      <c r="M120" s="381"/>
      <c r="N120" s="381"/>
      <c r="O120" s="382"/>
      <c r="P120" s="383">
        <f t="shared" ref="P120:AU120" si="6">SUM(P18:P119)</f>
        <v>48</v>
      </c>
      <c r="Q120" s="383">
        <f t="shared" si="6"/>
        <v>33</v>
      </c>
      <c r="R120" s="383">
        <f t="shared" si="6"/>
        <v>2</v>
      </c>
      <c r="S120" s="383">
        <f t="shared" si="6"/>
        <v>19</v>
      </c>
      <c r="T120" s="383">
        <f t="shared" si="6"/>
        <v>18</v>
      </c>
      <c r="U120" s="383">
        <f t="shared" si="6"/>
        <v>30</v>
      </c>
      <c r="V120" s="383">
        <f t="shared" si="6"/>
        <v>13</v>
      </c>
      <c r="W120" s="383">
        <f t="shared" si="6"/>
        <v>2</v>
      </c>
      <c r="X120" s="383">
        <f t="shared" si="6"/>
        <v>9</v>
      </c>
      <c r="Y120" s="383">
        <f t="shared" si="6"/>
        <v>10</v>
      </c>
      <c r="Z120" s="383">
        <f t="shared" si="6"/>
        <v>12</v>
      </c>
      <c r="AA120" s="383">
        <f t="shared" si="6"/>
        <v>10</v>
      </c>
      <c r="AB120" s="383">
        <f t="shared" si="6"/>
        <v>2</v>
      </c>
      <c r="AC120" s="383">
        <f t="shared" si="6"/>
        <v>6</v>
      </c>
      <c r="AD120" s="383">
        <f t="shared" si="6"/>
        <v>6</v>
      </c>
      <c r="AE120" s="383">
        <f t="shared" si="6"/>
        <v>0</v>
      </c>
      <c r="AF120" s="383">
        <f t="shared" si="6"/>
        <v>0</v>
      </c>
      <c r="AG120" s="383">
        <f t="shared" si="6"/>
        <v>0</v>
      </c>
      <c r="AH120" s="383">
        <f t="shared" si="6"/>
        <v>0</v>
      </c>
      <c r="AI120" s="383">
        <f t="shared" si="6"/>
        <v>0</v>
      </c>
      <c r="AJ120" s="383">
        <f t="shared" si="6"/>
        <v>41</v>
      </c>
      <c r="AK120" s="383">
        <f t="shared" si="6"/>
        <v>31</v>
      </c>
      <c r="AL120" s="383">
        <f t="shared" si="6"/>
        <v>2</v>
      </c>
      <c r="AM120" s="383">
        <f t="shared" si="6"/>
        <v>17</v>
      </c>
      <c r="AN120" s="383">
        <f t="shared" si="6"/>
        <v>20</v>
      </c>
      <c r="AO120" s="383">
        <f t="shared" si="6"/>
        <v>46</v>
      </c>
      <c r="AP120" s="383">
        <f t="shared" si="6"/>
        <v>25</v>
      </c>
      <c r="AQ120" s="383">
        <f t="shared" si="6"/>
        <v>2</v>
      </c>
      <c r="AR120" s="383">
        <f t="shared" si="6"/>
        <v>14</v>
      </c>
      <c r="AS120" s="383">
        <f t="shared" si="6"/>
        <v>16</v>
      </c>
      <c r="AT120" s="383">
        <f t="shared" si="6"/>
        <v>0</v>
      </c>
      <c r="AU120" s="383">
        <f t="shared" si="6"/>
        <v>0</v>
      </c>
      <c r="AV120" s="383">
        <f t="shared" ref="AV120:CA120" si="7">SUM(AV18:AV119)</f>
        <v>0</v>
      </c>
      <c r="AW120" s="383">
        <f t="shared" si="7"/>
        <v>0</v>
      </c>
      <c r="AX120" s="383">
        <f t="shared" si="7"/>
        <v>0</v>
      </c>
      <c r="AY120" s="383">
        <f t="shared" si="7"/>
        <v>0</v>
      </c>
      <c r="AZ120" s="383">
        <f t="shared" si="7"/>
        <v>0</v>
      </c>
      <c r="BA120" s="383">
        <f t="shared" si="7"/>
        <v>0</v>
      </c>
      <c r="BB120" s="385">
        <f t="shared" si="7"/>
        <v>0</v>
      </c>
      <c r="BC120" s="384">
        <f t="shared" si="7"/>
        <v>0</v>
      </c>
      <c r="BD120" s="383">
        <f t="shared" si="7"/>
        <v>20</v>
      </c>
      <c r="BE120" s="383">
        <f t="shared" si="7"/>
        <v>15</v>
      </c>
      <c r="BF120" s="383">
        <f t="shared" si="7"/>
        <v>1</v>
      </c>
      <c r="BG120" s="383">
        <f t="shared" si="7"/>
        <v>9</v>
      </c>
      <c r="BH120" s="383">
        <f t="shared" si="7"/>
        <v>9</v>
      </c>
      <c r="BI120" s="383">
        <f t="shared" si="7"/>
        <v>0</v>
      </c>
      <c r="BJ120" s="383">
        <f t="shared" si="7"/>
        <v>0</v>
      </c>
      <c r="BK120" s="383">
        <f t="shared" si="7"/>
        <v>0</v>
      </c>
      <c r="BL120" s="383">
        <f t="shared" si="7"/>
        <v>0</v>
      </c>
      <c r="BM120" s="383">
        <f t="shared" si="7"/>
        <v>0</v>
      </c>
      <c r="BN120" s="383">
        <f t="shared" si="7"/>
        <v>20</v>
      </c>
      <c r="BO120" s="383">
        <f t="shared" si="7"/>
        <v>15</v>
      </c>
      <c r="BP120" s="383">
        <f t="shared" si="7"/>
        <v>1</v>
      </c>
      <c r="BQ120" s="383">
        <f t="shared" si="7"/>
        <v>8</v>
      </c>
      <c r="BR120" s="383">
        <f t="shared" si="7"/>
        <v>10</v>
      </c>
      <c r="BS120" s="384">
        <f t="shared" si="7"/>
        <v>0</v>
      </c>
      <c r="BT120" s="383">
        <f t="shared" si="7"/>
        <v>0</v>
      </c>
      <c r="BU120" s="383">
        <f t="shared" si="7"/>
        <v>0</v>
      </c>
      <c r="BV120" s="383">
        <f t="shared" si="7"/>
        <v>0</v>
      </c>
      <c r="BW120" s="383">
        <f t="shared" si="7"/>
        <v>0</v>
      </c>
      <c r="BX120" s="383">
        <f t="shared" si="7"/>
        <v>0</v>
      </c>
      <c r="BY120" s="383">
        <f t="shared" si="7"/>
        <v>0</v>
      </c>
      <c r="BZ120" s="383">
        <f t="shared" si="7"/>
        <v>0</v>
      </c>
      <c r="CA120" s="383">
        <f t="shared" si="7"/>
        <v>0</v>
      </c>
      <c r="CB120" s="383">
        <f t="shared" ref="CB120:CQ120" si="8">SUM(CB18:CB119)</f>
        <v>0</v>
      </c>
      <c r="CC120" s="383">
        <f t="shared" si="8"/>
        <v>0</v>
      </c>
      <c r="CD120" s="383">
        <f t="shared" si="8"/>
        <v>0</v>
      </c>
      <c r="CE120" s="383">
        <f t="shared" si="8"/>
        <v>0</v>
      </c>
      <c r="CF120" s="383">
        <f t="shared" si="8"/>
        <v>0</v>
      </c>
      <c r="CG120" s="385">
        <f t="shared" si="8"/>
        <v>0</v>
      </c>
      <c r="CH120" s="384">
        <f t="shared" si="8"/>
        <v>0</v>
      </c>
      <c r="CI120" s="383">
        <f t="shared" si="8"/>
        <v>0</v>
      </c>
      <c r="CJ120" s="383">
        <f t="shared" si="8"/>
        <v>0</v>
      </c>
      <c r="CK120" s="383">
        <f t="shared" si="8"/>
        <v>0</v>
      </c>
      <c r="CL120" s="383">
        <f t="shared" si="8"/>
        <v>0</v>
      </c>
      <c r="CM120" s="384">
        <f t="shared" si="8"/>
        <v>0</v>
      </c>
      <c r="CN120" s="383">
        <f t="shared" si="8"/>
        <v>0</v>
      </c>
      <c r="CO120" s="383">
        <f t="shared" si="8"/>
        <v>0</v>
      </c>
      <c r="CP120" s="383">
        <f t="shared" si="8"/>
        <v>0</v>
      </c>
      <c r="CQ120" s="383">
        <f t="shared" si="8"/>
        <v>0</v>
      </c>
    </row>
    <row r="121" spans="1:95" ht="11.25" customHeight="1" x14ac:dyDescent="0.2">
      <c r="A121" s="366"/>
      <c r="B121" s="366"/>
      <c r="C121" s="366"/>
      <c r="D121" s="366"/>
      <c r="E121" s="366"/>
      <c r="F121" s="366"/>
      <c r="G121" s="386"/>
      <c r="H121" s="386"/>
      <c r="I121" s="386"/>
      <c r="J121" s="386"/>
      <c r="K121" s="386"/>
      <c r="L121" s="386"/>
      <c r="M121" s="386"/>
      <c r="N121" s="386"/>
      <c r="O121" s="386"/>
      <c r="P121" s="386"/>
      <c r="Q121" s="386"/>
      <c r="R121" s="386"/>
      <c r="S121" s="386"/>
      <c r="T121" s="386"/>
      <c r="U121" s="386"/>
      <c r="V121" s="386"/>
      <c r="W121" s="386"/>
      <c r="X121" s="386"/>
      <c r="Y121" s="386"/>
      <c r="Z121" s="386"/>
      <c r="AA121" s="386"/>
      <c r="AB121" s="386"/>
      <c r="AC121" s="386"/>
      <c r="AD121" s="386"/>
      <c r="AE121" s="386"/>
      <c r="AF121" s="386"/>
      <c r="AG121" s="386"/>
      <c r="AH121" s="386"/>
      <c r="AI121" s="386"/>
      <c r="AJ121" s="386"/>
      <c r="AK121" s="386"/>
      <c r="AL121" s="386"/>
      <c r="AM121" s="386"/>
      <c r="AN121" s="386"/>
      <c r="AO121" s="386"/>
      <c r="AP121" s="386"/>
      <c r="AQ121" s="386"/>
      <c r="AR121" s="386"/>
      <c r="AS121" s="386"/>
      <c r="AT121" s="386"/>
      <c r="AU121" s="386"/>
      <c r="AV121" s="386"/>
      <c r="AW121" s="386"/>
      <c r="AX121" s="386"/>
      <c r="AY121" s="386"/>
      <c r="AZ121" s="386"/>
      <c r="BA121" s="386"/>
      <c r="BB121" s="312"/>
      <c r="BC121" s="386"/>
      <c r="BD121" s="386"/>
      <c r="BE121" s="386"/>
      <c r="BF121" s="386"/>
      <c r="BG121" s="386"/>
      <c r="BH121" s="386"/>
      <c r="BI121" s="386"/>
      <c r="BJ121" s="386"/>
      <c r="BK121" s="386"/>
      <c r="BL121" s="386"/>
      <c r="BM121" s="386"/>
      <c r="BN121" s="386"/>
      <c r="BO121" s="386"/>
      <c r="BP121" s="386"/>
      <c r="BQ121" s="386"/>
      <c r="BR121" s="386"/>
      <c r="BS121" s="386"/>
      <c r="BT121" s="386"/>
      <c r="BU121" s="386"/>
      <c r="BV121" s="386"/>
      <c r="BW121" s="386"/>
      <c r="BX121" s="386"/>
      <c r="BY121" s="386"/>
      <c r="BZ121" s="386"/>
      <c r="CA121" s="386"/>
      <c r="CB121" s="386"/>
      <c r="CC121" s="386"/>
      <c r="CD121" s="386"/>
      <c r="CE121" s="386"/>
      <c r="CF121" s="386"/>
      <c r="CG121" s="312"/>
      <c r="CH121" s="386"/>
      <c r="CI121" s="386"/>
      <c r="CJ121" s="386"/>
      <c r="CK121" s="386"/>
      <c r="CL121" s="386"/>
      <c r="CM121" s="386"/>
      <c r="CN121" s="386"/>
      <c r="CO121" s="386"/>
      <c r="CP121" s="386"/>
      <c r="CQ121" s="386"/>
    </row>
    <row r="122" spans="1:95" ht="11.25" customHeight="1" x14ac:dyDescent="0.2">
      <c r="A122" s="366"/>
      <c r="B122" s="366"/>
      <c r="C122" s="366"/>
      <c r="D122" s="366"/>
      <c r="E122" s="366"/>
      <c r="F122" s="366"/>
      <c r="G122" s="366"/>
      <c r="H122" s="366"/>
      <c r="I122" s="366"/>
      <c r="J122" s="366"/>
      <c r="K122" s="366"/>
      <c r="L122" s="366"/>
      <c r="M122" s="366"/>
      <c r="N122" s="366"/>
      <c r="O122" s="366"/>
      <c r="P122" s="366"/>
      <c r="Q122" s="366"/>
      <c r="R122" s="366"/>
      <c r="S122" s="366"/>
      <c r="T122" s="366"/>
      <c r="U122" s="366"/>
      <c r="V122" s="366"/>
      <c r="W122" s="366"/>
      <c r="X122" s="366"/>
      <c r="Y122" s="366"/>
      <c r="Z122" s="366"/>
      <c r="AA122" s="366"/>
      <c r="AB122" s="366"/>
      <c r="AC122" s="366"/>
      <c r="AD122" s="366"/>
      <c r="AE122" s="366"/>
      <c r="AF122" s="366"/>
      <c r="AG122" s="366"/>
      <c r="AH122" s="366"/>
      <c r="AI122" s="366"/>
      <c r="AJ122" s="366"/>
      <c r="AK122" s="366"/>
      <c r="AL122" s="366"/>
      <c r="AM122" s="366"/>
      <c r="AN122" s="366"/>
      <c r="AO122" s="366"/>
      <c r="AP122" s="366"/>
      <c r="AQ122" s="366"/>
      <c r="AR122" s="366"/>
      <c r="AS122" s="366"/>
      <c r="AT122" s="366"/>
      <c r="AU122" s="366"/>
      <c r="AV122" s="366"/>
      <c r="AW122" s="366"/>
      <c r="AX122" s="366"/>
      <c r="AY122" s="366"/>
      <c r="AZ122" s="366"/>
      <c r="BA122" s="366"/>
      <c r="BB122" s="387"/>
      <c r="BC122" s="366"/>
      <c r="BD122" s="366"/>
      <c r="BE122" s="366"/>
      <c r="BF122" s="366"/>
      <c r="BG122" s="366"/>
      <c r="BH122" s="366"/>
      <c r="BI122" s="366"/>
      <c r="BJ122" s="366"/>
      <c r="BK122" s="366"/>
      <c r="BL122" s="366"/>
      <c r="BM122" s="366"/>
      <c r="BN122" s="366"/>
      <c r="BO122" s="366"/>
      <c r="BP122" s="366"/>
      <c r="BQ122" s="366"/>
      <c r="BR122" s="366"/>
      <c r="BS122" s="366"/>
      <c r="BT122" s="366"/>
      <c r="BU122" s="366"/>
      <c r="BV122" s="366"/>
      <c r="BW122" s="366"/>
      <c r="BX122" s="366"/>
      <c r="BY122" s="366"/>
      <c r="BZ122" s="366"/>
      <c r="CA122" s="366"/>
      <c r="CB122" s="366"/>
      <c r="CC122" s="366"/>
      <c r="CD122" s="366"/>
      <c r="CE122" s="366"/>
      <c r="CF122" s="366"/>
      <c r="CG122" s="387"/>
      <c r="CH122" s="366"/>
      <c r="CI122" s="366"/>
      <c r="CJ122" s="366"/>
      <c r="CK122" s="366"/>
      <c r="CL122" s="366"/>
      <c r="CM122" s="366"/>
      <c r="CN122" s="366"/>
      <c r="CO122" s="366"/>
      <c r="CP122" s="366"/>
      <c r="CQ122" s="366"/>
    </row>
    <row r="123" spans="1:95" ht="11.25" customHeight="1" x14ac:dyDescent="0.2">
      <c r="A123" s="366"/>
      <c r="B123" s="366"/>
      <c r="C123" s="366"/>
      <c r="D123" s="366"/>
      <c r="E123" s="366"/>
      <c r="F123" s="366"/>
      <c r="G123" s="366"/>
      <c r="H123" s="366"/>
      <c r="I123" s="366"/>
      <c r="J123" s="366"/>
      <c r="K123" s="366"/>
      <c r="L123" s="366"/>
      <c r="M123" s="366"/>
      <c r="N123" s="366"/>
      <c r="O123" s="366"/>
      <c r="P123" s="366"/>
      <c r="Q123" s="366"/>
      <c r="R123" s="366"/>
      <c r="S123" s="366"/>
      <c r="T123" s="366"/>
      <c r="U123" s="366"/>
      <c r="V123" s="366"/>
      <c r="W123" s="366"/>
      <c r="X123" s="366"/>
      <c r="Y123" s="366"/>
      <c r="Z123" s="366"/>
      <c r="AA123" s="366"/>
      <c r="AB123" s="366"/>
      <c r="AC123" s="366"/>
      <c r="AD123" s="366"/>
      <c r="AE123" s="366"/>
      <c r="AF123" s="366"/>
      <c r="AG123" s="366"/>
      <c r="AH123" s="366"/>
      <c r="AI123" s="366"/>
      <c r="AJ123" s="366"/>
      <c r="AK123" s="366"/>
      <c r="AL123" s="366"/>
      <c r="AM123" s="366"/>
      <c r="AN123" s="366"/>
      <c r="AO123" s="366"/>
      <c r="AP123" s="366"/>
      <c r="AQ123" s="366"/>
      <c r="AR123" s="366"/>
      <c r="AS123" s="366"/>
      <c r="AT123" s="366"/>
      <c r="AU123" s="366"/>
      <c r="AV123" s="366"/>
      <c r="AW123" s="366"/>
      <c r="AX123" s="366"/>
      <c r="AY123" s="366"/>
      <c r="AZ123" s="366"/>
      <c r="BA123" s="366"/>
      <c r="BB123" s="387"/>
      <c r="BC123" s="366"/>
      <c r="BD123" s="366"/>
      <c r="BE123" s="366"/>
      <c r="BF123" s="366"/>
      <c r="BG123" s="366"/>
      <c r="BH123" s="366"/>
      <c r="BI123" s="366"/>
      <c r="BJ123" s="366"/>
      <c r="BK123" s="366"/>
      <c r="BL123" s="366"/>
      <c r="BM123" s="366"/>
      <c r="BN123" s="366"/>
      <c r="BO123" s="366"/>
      <c r="BP123" s="366"/>
      <c r="BQ123" s="366"/>
      <c r="BR123" s="366"/>
      <c r="BS123" s="366"/>
      <c r="BT123" s="366"/>
      <c r="BU123" s="366"/>
      <c r="BV123" s="366"/>
      <c r="BW123" s="366"/>
      <c r="BX123" s="366"/>
      <c r="BY123" s="366"/>
      <c r="BZ123" s="366"/>
      <c r="CA123" s="366"/>
      <c r="CB123" s="366"/>
      <c r="CC123" s="366"/>
      <c r="CD123" s="366"/>
      <c r="CE123" s="366"/>
      <c r="CF123" s="366"/>
      <c r="CG123" s="387"/>
      <c r="CH123" s="366"/>
      <c r="CI123" s="366"/>
      <c r="CJ123" s="366"/>
      <c r="CK123" s="366"/>
      <c r="CL123" s="366"/>
      <c r="CM123" s="366"/>
      <c r="CN123" s="366"/>
      <c r="CO123" s="366"/>
      <c r="CP123" s="366"/>
      <c r="CQ123" s="366"/>
    </row>
    <row r="124" spans="1:95" ht="11.25" customHeight="1" x14ac:dyDescent="0.2">
      <c r="A124" s="366"/>
      <c r="B124" s="366"/>
      <c r="C124" s="366"/>
      <c r="D124" s="366"/>
      <c r="E124" s="366"/>
      <c r="F124" s="366"/>
      <c r="G124" s="366"/>
      <c r="H124" s="366"/>
      <c r="I124" s="366"/>
      <c r="J124" s="366"/>
      <c r="K124" s="366"/>
      <c r="L124" s="366"/>
      <c r="M124" s="366"/>
      <c r="N124" s="366"/>
      <c r="O124" s="366"/>
      <c r="P124" s="366"/>
      <c r="Q124" s="366"/>
      <c r="R124" s="366"/>
      <c r="S124" s="387"/>
      <c r="T124" s="366"/>
      <c r="U124" s="366"/>
      <c r="V124" s="366"/>
      <c r="W124" s="366"/>
      <c r="X124" s="366"/>
      <c r="Y124" s="366"/>
      <c r="Z124" s="366"/>
      <c r="AA124" s="366"/>
      <c r="AB124" s="366"/>
      <c r="AC124" s="366"/>
      <c r="AD124" s="366"/>
      <c r="AE124" s="366"/>
      <c r="AF124" s="366"/>
      <c r="AG124" s="366"/>
      <c r="AH124" s="366"/>
      <c r="AI124" s="366"/>
      <c r="AJ124" s="366"/>
      <c r="AK124" s="366"/>
      <c r="AL124" s="366"/>
      <c r="AM124" s="366"/>
      <c r="AN124" s="366"/>
      <c r="AO124" s="366"/>
      <c r="AP124" s="366"/>
      <c r="AQ124" s="366"/>
      <c r="AR124" s="366"/>
      <c r="AS124" s="366"/>
      <c r="AT124" s="366"/>
      <c r="AU124" s="366"/>
      <c r="AV124" s="366"/>
      <c r="AW124" s="366"/>
      <c r="AX124" s="366"/>
      <c r="AY124" s="366"/>
      <c r="AZ124" s="366"/>
      <c r="BA124" s="366"/>
      <c r="BB124" s="387"/>
      <c r="BC124" s="366"/>
      <c r="BD124" s="366"/>
      <c r="BE124" s="366"/>
      <c r="BF124" s="366"/>
      <c r="BG124" s="366"/>
      <c r="BH124" s="366"/>
      <c r="BI124" s="366"/>
      <c r="BJ124" s="366"/>
      <c r="BK124" s="366"/>
      <c r="BL124" s="366"/>
      <c r="BM124" s="366"/>
      <c r="BN124" s="366"/>
      <c r="BO124" s="366"/>
      <c r="BP124" s="366"/>
      <c r="BQ124" s="366"/>
      <c r="BR124" s="366"/>
      <c r="BS124" s="366"/>
      <c r="BT124" s="366"/>
      <c r="BU124" s="366"/>
      <c r="BV124" s="366"/>
      <c r="BW124" s="366"/>
      <c r="BX124" s="366"/>
      <c r="BY124" s="366"/>
      <c r="BZ124" s="366"/>
      <c r="CA124" s="366"/>
      <c r="CB124" s="366"/>
      <c r="CC124" s="366"/>
      <c r="CD124" s="366"/>
      <c r="CE124" s="366"/>
      <c r="CF124" s="366"/>
      <c r="CG124" s="366"/>
      <c r="CH124" s="366"/>
      <c r="CI124" s="366"/>
      <c r="CJ124" s="366"/>
      <c r="CK124" s="366"/>
      <c r="CL124" s="366"/>
      <c r="CM124" s="366"/>
      <c r="CN124" s="366"/>
      <c r="CO124" s="366"/>
      <c r="CP124" s="366"/>
      <c r="CQ124" s="366"/>
    </row>
    <row r="125" spans="1:95" ht="14.4" x14ac:dyDescent="0.2">
      <c r="A125" s="366"/>
      <c r="B125" s="366"/>
      <c r="C125" s="366"/>
      <c r="D125" s="366"/>
      <c r="E125" s="366"/>
      <c r="F125" s="366"/>
      <c r="G125" s="366"/>
      <c r="H125" s="366"/>
      <c r="I125" s="366"/>
      <c r="J125" s="366"/>
      <c r="K125" s="366"/>
      <c r="L125" s="366"/>
      <c r="M125" s="366"/>
      <c r="N125" s="366"/>
      <c r="O125" s="366"/>
      <c r="P125" s="366"/>
      <c r="Q125" s="366"/>
      <c r="R125" s="366"/>
      <c r="S125" s="366"/>
      <c r="T125" s="366"/>
      <c r="U125" s="366"/>
      <c r="V125" s="366"/>
      <c r="W125" s="366"/>
      <c r="X125" s="366"/>
      <c r="Y125" s="366"/>
      <c r="Z125" s="366"/>
      <c r="AA125" s="366"/>
      <c r="AB125" s="366"/>
      <c r="AC125" s="366"/>
      <c r="AD125" s="366"/>
      <c r="AE125" s="366"/>
      <c r="AF125" s="366"/>
      <c r="AG125" s="366"/>
      <c r="AH125" s="366"/>
      <c r="AI125" s="366"/>
      <c r="AJ125" s="366"/>
      <c r="AK125" s="366"/>
      <c r="AL125" s="366"/>
      <c r="AM125" s="366"/>
      <c r="AN125" s="366"/>
      <c r="AO125" s="366"/>
      <c r="AP125" s="366"/>
      <c r="AQ125" s="366"/>
      <c r="AR125" s="366"/>
      <c r="AS125" s="366"/>
      <c r="AT125" s="366"/>
      <c r="AU125" s="366"/>
      <c r="AV125" s="366"/>
      <c r="AW125" s="366"/>
      <c r="AX125" s="366"/>
      <c r="AY125" s="366"/>
      <c r="AZ125" s="366"/>
      <c r="BA125" s="366"/>
      <c r="BB125" s="387"/>
      <c r="BC125" s="366"/>
      <c r="BD125" s="366"/>
      <c r="BE125" s="366"/>
      <c r="BF125" s="366"/>
      <c r="BG125" s="366"/>
      <c r="BH125" s="366"/>
      <c r="BI125" s="366"/>
      <c r="BJ125" s="366"/>
      <c r="BK125" s="366"/>
      <c r="BL125" s="366"/>
      <c r="BM125" s="366"/>
      <c r="BN125" s="366"/>
      <c r="BO125" s="366"/>
      <c r="BP125" s="366"/>
      <c r="BQ125" s="366"/>
      <c r="BR125" s="366"/>
      <c r="BS125" s="366"/>
      <c r="BT125" s="366"/>
      <c r="BU125" s="366"/>
      <c r="BV125" s="366"/>
      <c r="BW125" s="366"/>
      <c r="BX125" s="366"/>
      <c r="BY125" s="366"/>
      <c r="BZ125" s="366"/>
      <c r="CA125" s="366"/>
      <c r="CB125" s="366"/>
      <c r="CC125" s="366"/>
      <c r="CD125" s="366"/>
      <c r="CE125" s="366"/>
      <c r="CF125" s="366"/>
      <c r="CG125" s="366"/>
      <c r="CH125" s="366"/>
      <c r="CI125" s="366"/>
      <c r="CJ125" s="366"/>
      <c r="CK125" s="366"/>
      <c r="CL125" s="366"/>
      <c r="CM125" s="366"/>
      <c r="CN125" s="366"/>
      <c r="CO125" s="366"/>
      <c r="CP125" s="366"/>
      <c r="CQ125" s="366"/>
    </row>
    <row r="126" spans="1:95" ht="14.4" x14ac:dyDescent="0.2">
      <c r="A126" s="366"/>
      <c r="B126" s="366"/>
      <c r="C126" s="366"/>
      <c r="D126" s="366"/>
      <c r="E126" s="366"/>
      <c r="F126" s="366"/>
      <c r="G126" s="366"/>
      <c r="H126" s="366"/>
      <c r="I126" s="366"/>
      <c r="J126" s="366"/>
      <c r="K126" s="366"/>
      <c r="L126" s="366"/>
      <c r="M126" s="366"/>
      <c r="N126" s="366"/>
      <c r="O126" s="366"/>
      <c r="P126" s="366"/>
      <c r="Q126" s="366"/>
      <c r="R126" s="366"/>
      <c r="S126" s="366"/>
      <c r="T126" s="366"/>
      <c r="U126" s="366"/>
      <c r="V126" s="366"/>
      <c r="W126" s="366"/>
      <c r="X126" s="366"/>
      <c r="Y126" s="366"/>
      <c r="Z126" s="366"/>
      <c r="AA126" s="366"/>
      <c r="AB126" s="366"/>
      <c r="AC126" s="366"/>
      <c r="AD126" s="366"/>
      <c r="AE126" s="366"/>
      <c r="AF126" s="366"/>
      <c r="AG126" s="366"/>
      <c r="AH126" s="366"/>
      <c r="AI126" s="366"/>
      <c r="AJ126" s="366"/>
      <c r="AK126" s="366"/>
      <c r="AL126" s="366"/>
      <c r="AM126" s="366"/>
      <c r="AN126" s="366"/>
      <c r="AO126" s="366"/>
      <c r="AP126" s="366"/>
      <c r="AQ126" s="366"/>
      <c r="AR126" s="366"/>
      <c r="AS126" s="366"/>
      <c r="AT126" s="366"/>
      <c r="AU126" s="366"/>
      <c r="AV126" s="366"/>
      <c r="AW126" s="366"/>
      <c r="AX126" s="366"/>
      <c r="AY126" s="366"/>
      <c r="AZ126" s="366"/>
      <c r="BA126" s="366"/>
      <c r="BB126" s="387"/>
      <c r="BC126" s="366"/>
      <c r="BD126" s="366"/>
      <c r="BE126" s="366"/>
      <c r="BF126" s="366"/>
      <c r="BG126" s="366"/>
      <c r="BH126" s="366"/>
      <c r="BI126" s="366"/>
      <c r="BJ126" s="366"/>
      <c r="BK126" s="366"/>
      <c r="BL126" s="366"/>
      <c r="BM126" s="366"/>
      <c r="BN126" s="366"/>
      <c r="BO126" s="366"/>
      <c r="BP126" s="366"/>
      <c r="BQ126" s="366"/>
      <c r="BR126" s="366"/>
      <c r="BS126" s="366"/>
      <c r="BT126" s="366"/>
      <c r="BU126" s="366"/>
      <c r="BV126" s="366"/>
      <c r="BW126" s="366"/>
      <c r="BX126" s="366"/>
      <c r="BY126" s="366"/>
      <c r="BZ126" s="366"/>
      <c r="CA126" s="366"/>
      <c r="CB126" s="366"/>
      <c r="CC126" s="366"/>
      <c r="CD126" s="366"/>
      <c r="CE126" s="366"/>
      <c r="CF126" s="366"/>
      <c r="CG126" s="366"/>
      <c r="CH126" s="366"/>
      <c r="CI126" s="366"/>
      <c r="CJ126" s="366"/>
      <c r="CK126" s="366"/>
      <c r="CL126" s="366"/>
      <c r="CM126" s="366"/>
      <c r="CN126" s="366"/>
      <c r="CO126" s="366"/>
      <c r="CP126" s="366"/>
      <c r="CQ126" s="366"/>
    </row>
    <row r="127" spans="1:95" ht="14.4" x14ac:dyDescent="0.2">
      <c r="A127" s="366"/>
      <c r="B127" s="366"/>
      <c r="C127" s="366"/>
      <c r="D127" s="366"/>
      <c r="E127" s="366"/>
      <c r="F127" s="366"/>
      <c r="G127" s="366"/>
      <c r="H127" s="366"/>
      <c r="I127" s="366"/>
      <c r="J127" s="366"/>
      <c r="K127" s="366"/>
      <c r="L127" s="366"/>
      <c r="M127" s="366"/>
      <c r="N127" s="366"/>
      <c r="O127" s="366"/>
      <c r="P127" s="366"/>
      <c r="Q127" s="366"/>
      <c r="R127" s="366"/>
      <c r="S127" s="366"/>
      <c r="T127" s="366"/>
      <c r="U127" s="366"/>
      <c r="V127" s="366"/>
      <c r="W127" s="366"/>
      <c r="X127" s="366"/>
      <c r="Y127" s="366"/>
      <c r="Z127" s="366"/>
      <c r="AA127" s="366"/>
      <c r="AB127" s="366"/>
      <c r="AC127" s="366"/>
      <c r="AD127" s="366"/>
      <c r="AE127" s="366"/>
      <c r="AF127" s="366"/>
      <c r="AG127" s="366"/>
      <c r="AH127" s="366"/>
      <c r="AI127" s="366"/>
      <c r="AJ127" s="366"/>
      <c r="AK127" s="366"/>
      <c r="AL127" s="366"/>
      <c r="AM127" s="366"/>
      <c r="AN127" s="366"/>
      <c r="AO127" s="366"/>
      <c r="AP127" s="366"/>
      <c r="AQ127" s="366"/>
      <c r="AR127" s="366"/>
      <c r="AS127" s="366"/>
      <c r="AT127" s="366"/>
      <c r="AU127" s="366"/>
      <c r="AV127" s="366"/>
      <c r="AW127" s="366"/>
      <c r="AX127" s="366"/>
      <c r="AY127" s="366"/>
      <c r="AZ127" s="366"/>
      <c r="BA127" s="366"/>
      <c r="BB127" s="387"/>
      <c r="BC127" s="366"/>
      <c r="BD127" s="366"/>
      <c r="BE127" s="366"/>
      <c r="BF127" s="366"/>
      <c r="BG127" s="366"/>
      <c r="BH127" s="366"/>
      <c r="BI127" s="366"/>
      <c r="BJ127" s="366"/>
      <c r="BK127" s="366"/>
      <c r="BL127" s="366"/>
      <c r="BM127" s="366"/>
      <c r="BN127" s="366"/>
      <c r="BO127" s="366"/>
      <c r="BP127" s="366"/>
      <c r="BQ127" s="366"/>
      <c r="BR127" s="366"/>
      <c r="BS127" s="366"/>
      <c r="BT127" s="366"/>
      <c r="BU127" s="366"/>
      <c r="BV127" s="366"/>
      <c r="BW127" s="366"/>
      <c r="BX127" s="366"/>
      <c r="BY127" s="366"/>
      <c r="BZ127" s="366"/>
      <c r="CA127" s="366"/>
      <c r="CB127" s="366"/>
      <c r="CC127" s="366"/>
      <c r="CD127" s="366"/>
      <c r="CE127" s="366"/>
      <c r="CF127" s="366"/>
      <c r="CG127" s="366"/>
      <c r="CH127" s="366"/>
      <c r="CI127" s="366"/>
      <c r="CJ127" s="366"/>
      <c r="CK127" s="366"/>
      <c r="CL127" s="366"/>
      <c r="CM127" s="366"/>
      <c r="CN127" s="366"/>
      <c r="CO127" s="366"/>
      <c r="CP127" s="366"/>
      <c r="CQ127" s="366"/>
    </row>
    <row r="128" spans="1:95" ht="14.4" x14ac:dyDescent="0.2">
      <c r="A128" s="366"/>
      <c r="B128" s="366"/>
      <c r="C128" s="366"/>
      <c r="D128" s="366"/>
      <c r="E128" s="366"/>
      <c r="F128" s="366"/>
      <c r="G128" s="366"/>
      <c r="H128" s="366"/>
      <c r="I128" s="366"/>
      <c r="J128" s="366"/>
      <c r="K128" s="366"/>
      <c r="L128" s="366"/>
      <c r="M128" s="366"/>
      <c r="N128" s="366"/>
      <c r="O128" s="366"/>
      <c r="P128" s="366"/>
      <c r="Q128" s="366"/>
      <c r="R128" s="366"/>
      <c r="S128" s="366"/>
      <c r="T128" s="366"/>
      <c r="U128" s="366"/>
      <c r="V128" s="366"/>
      <c r="W128" s="366"/>
      <c r="X128" s="366"/>
      <c r="Y128" s="366"/>
      <c r="Z128" s="366"/>
      <c r="AA128" s="366"/>
      <c r="AB128" s="366"/>
      <c r="AC128" s="366"/>
      <c r="AD128" s="366"/>
      <c r="AE128" s="366"/>
      <c r="AF128" s="366"/>
      <c r="AG128" s="366"/>
      <c r="AH128" s="366"/>
      <c r="AI128" s="366"/>
      <c r="AJ128" s="366"/>
      <c r="AK128" s="366"/>
      <c r="AL128" s="366"/>
      <c r="AM128" s="366"/>
      <c r="AN128" s="366"/>
      <c r="AO128" s="366"/>
      <c r="AP128" s="366"/>
      <c r="AQ128" s="366"/>
      <c r="AR128" s="366"/>
      <c r="AS128" s="366"/>
      <c r="AT128" s="366"/>
      <c r="AU128" s="366"/>
      <c r="AV128" s="366"/>
      <c r="AW128" s="366"/>
      <c r="AX128" s="366"/>
      <c r="AY128" s="366"/>
      <c r="AZ128" s="366"/>
      <c r="BA128" s="366"/>
      <c r="BB128" s="387"/>
      <c r="BC128" s="366"/>
      <c r="BD128" s="366"/>
      <c r="BE128" s="366"/>
      <c r="BF128" s="366"/>
      <c r="BG128" s="366"/>
      <c r="BH128" s="366"/>
      <c r="BI128" s="366"/>
      <c r="BJ128" s="366"/>
      <c r="BK128" s="366"/>
      <c r="BL128" s="366"/>
      <c r="BM128" s="366"/>
      <c r="BN128" s="366"/>
      <c r="BO128" s="366"/>
      <c r="BP128" s="366"/>
      <c r="BQ128" s="366"/>
      <c r="BR128" s="366"/>
      <c r="BS128" s="366"/>
      <c r="BT128" s="366"/>
      <c r="BU128" s="366"/>
      <c r="BV128" s="366"/>
      <c r="BW128" s="366"/>
      <c r="BX128" s="366"/>
      <c r="BY128" s="366"/>
      <c r="BZ128" s="366"/>
      <c r="CA128" s="366"/>
      <c r="CB128" s="366"/>
      <c r="CC128" s="366"/>
      <c r="CD128" s="366"/>
      <c r="CE128" s="366"/>
      <c r="CF128" s="366"/>
      <c r="CG128" s="366"/>
      <c r="CH128" s="366"/>
      <c r="CI128" s="366"/>
      <c r="CJ128" s="366"/>
      <c r="CK128" s="366"/>
      <c r="CL128" s="366"/>
      <c r="CM128" s="366"/>
      <c r="CN128" s="366"/>
      <c r="CO128" s="366"/>
      <c r="CP128" s="366"/>
      <c r="CQ128" s="366"/>
    </row>
    <row r="129" spans="1:95" ht="14.4" x14ac:dyDescent="0.2">
      <c r="A129" s="366"/>
      <c r="B129" s="366"/>
      <c r="C129" s="366"/>
      <c r="D129" s="366"/>
      <c r="E129" s="366"/>
      <c r="F129" s="366"/>
      <c r="G129" s="366"/>
      <c r="H129" s="366"/>
      <c r="I129" s="366"/>
      <c r="J129" s="366"/>
      <c r="K129" s="366"/>
      <c r="L129" s="366"/>
      <c r="M129" s="366"/>
      <c r="N129" s="366"/>
      <c r="O129" s="366"/>
      <c r="P129" s="366"/>
      <c r="Q129" s="366"/>
      <c r="R129" s="366"/>
      <c r="S129" s="366"/>
      <c r="T129" s="366"/>
      <c r="U129" s="366"/>
      <c r="V129" s="366"/>
      <c r="W129" s="366"/>
      <c r="X129" s="366"/>
      <c r="Y129" s="366"/>
      <c r="Z129" s="366"/>
      <c r="AA129" s="366"/>
      <c r="AB129" s="366"/>
      <c r="AC129" s="366"/>
      <c r="AD129" s="366"/>
      <c r="AE129" s="366"/>
      <c r="AF129" s="366"/>
      <c r="AG129" s="366"/>
      <c r="AH129" s="366"/>
      <c r="AI129" s="366"/>
      <c r="AJ129" s="366"/>
      <c r="AK129" s="366"/>
      <c r="AL129" s="366"/>
      <c r="AM129" s="366"/>
      <c r="AN129" s="366"/>
      <c r="AO129" s="366"/>
      <c r="AP129" s="366"/>
      <c r="AQ129" s="366"/>
      <c r="AR129" s="366"/>
      <c r="AS129" s="366"/>
      <c r="AT129" s="366"/>
      <c r="AU129" s="366"/>
      <c r="AV129" s="366"/>
      <c r="AW129" s="366"/>
      <c r="AX129" s="366"/>
      <c r="AY129" s="366"/>
      <c r="AZ129" s="366"/>
      <c r="BA129" s="366"/>
      <c r="BB129" s="387"/>
      <c r="BC129" s="366"/>
      <c r="BD129" s="366"/>
      <c r="BE129" s="366"/>
      <c r="BF129" s="366"/>
      <c r="BG129" s="366"/>
      <c r="BH129" s="366"/>
      <c r="BI129" s="366"/>
      <c r="BJ129" s="366"/>
      <c r="BK129" s="366"/>
      <c r="BL129" s="366"/>
      <c r="BM129" s="366"/>
      <c r="BN129" s="366"/>
      <c r="BO129" s="366"/>
      <c r="BP129" s="366"/>
      <c r="BQ129" s="366"/>
      <c r="BR129" s="366"/>
      <c r="BS129" s="366"/>
      <c r="BT129" s="366"/>
      <c r="BU129" s="366"/>
      <c r="BV129" s="366"/>
      <c r="BW129" s="366"/>
      <c r="BX129" s="366"/>
      <c r="BY129" s="366"/>
      <c r="BZ129" s="366"/>
      <c r="CA129" s="366"/>
      <c r="CB129" s="366"/>
      <c r="CC129" s="366"/>
      <c r="CD129" s="366"/>
      <c r="CE129" s="366"/>
      <c r="CF129" s="366"/>
      <c r="CG129" s="366"/>
      <c r="CH129" s="366"/>
      <c r="CI129" s="366"/>
      <c r="CJ129" s="366"/>
      <c r="CK129" s="366"/>
      <c r="CL129" s="366"/>
      <c r="CM129" s="366"/>
      <c r="CN129" s="366"/>
      <c r="CO129" s="366"/>
      <c r="CP129" s="366"/>
      <c r="CQ129" s="366"/>
    </row>
    <row r="130" spans="1:95" ht="14.4" x14ac:dyDescent="0.2">
      <c r="A130" s="366"/>
      <c r="B130" s="366"/>
      <c r="C130" s="366"/>
      <c r="D130" s="366"/>
      <c r="E130" s="366"/>
      <c r="F130" s="366"/>
      <c r="G130" s="366"/>
      <c r="H130" s="366"/>
      <c r="I130" s="366"/>
      <c r="J130" s="366"/>
      <c r="K130" s="366"/>
      <c r="L130" s="366"/>
      <c r="M130" s="366"/>
      <c r="N130" s="366"/>
      <c r="O130" s="366"/>
      <c r="P130" s="366"/>
      <c r="Q130" s="366"/>
      <c r="R130" s="366"/>
      <c r="S130" s="366"/>
      <c r="T130" s="366"/>
      <c r="U130" s="366"/>
      <c r="V130" s="366"/>
      <c r="W130" s="366"/>
      <c r="X130" s="366"/>
      <c r="Y130" s="366"/>
      <c r="Z130" s="366"/>
      <c r="AA130" s="366"/>
      <c r="AB130" s="366"/>
      <c r="AC130" s="366"/>
      <c r="AD130" s="366"/>
      <c r="AE130" s="366"/>
      <c r="AF130" s="366"/>
      <c r="AG130" s="366"/>
      <c r="AH130" s="366"/>
      <c r="AI130" s="366"/>
      <c r="AJ130" s="366"/>
      <c r="AK130" s="366"/>
      <c r="AL130" s="366"/>
      <c r="AM130" s="366"/>
      <c r="AN130" s="366"/>
      <c r="AO130" s="366"/>
      <c r="AP130" s="366"/>
      <c r="AQ130" s="366"/>
      <c r="AR130" s="366"/>
      <c r="AS130" s="366"/>
      <c r="AT130" s="366"/>
      <c r="AU130" s="366"/>
      <c r="AV130" s="366"/>
      <c r="AW130" s="366"/>
      <c r="AX130" s="366"/>
      <c r="AY130" s="366"/>
      <c r="AZ130" s="366"/>
      <c r="BA130" s="366"/>
      <c r="BB130" s="387"/>
      <c r="BC130" s="366"/>
      <c r="BD130" s="366"/>
      <c r="BE130" s="366"/>
      <c r="BF130" s="366"/>
      <c r="BG130" s="366"/>
      <c r="BH130" s="366"/>
      <c r="BI130" s="366"/>
      <c r="BJ130" s="366"/>
      <c r="BK130" s="366"/>
      <c r="BL130" s="366"/>
      <c r="BM130" s="366"/>
      <c r="BN130" s="366"/>
      <c r="BO130" s="366"/>
      <c r="BP130" s="366"/>
      <c r="BQ130" s="366"/>
      <c r="BR130" s="366"/>
      <c r="BS130" s="366"/>
      <c r="BT130" s="366"/>
      <c r="BU130" s="366"/>
      <c r="BV130" s="366"/>
      <c r="BW130" s="366"/>
      <c r="BX130" s="366"/>
      <c r="BY130" s="366"/>
      <c r="BZ130" s="366"/>
      <c r="CA130" s="366"/>
      <c r="CB130" s="366"/>
      <c r="CC130" s="366"/>
      <c r="CD130" s="366"/>
      <c r="CE130" s="366"/>
      <c r="CF130" s="366"/>
      <c r="CG130" s="366"/>
      <c r="CH130" s="366"/>
      <c r="CI130" s="366"/>
      <c r="CJ130" s="366"/>
      <c r="CK130" s="366"/>
      <c r="CL130" s="366"/>
      <c r="CM130" s="366"/>
      <c r="CN130" s="366"/>
      <c r="CO130" s="366"/>
      <c r="CP130" s="366"/>
      <c r="CQ130" s="366"/>
    </row>
    <row r="131" spans="1:95" ht="14.4" x14ac:dyDescent="0.2">
      <c r="A131" s="366"/>
      <c r="B131" s="366"/>
      <c r="C131" s="366"/>
      <c r="D131" s="366"/>
      <c r="E131" s="366"/>
      <c r="F131" s="366"/>
      <c r="G131" s="366"/>
      <c r="H131" s="366"/>
      <c r="I131" s="366"/>
      <c r="J131" s="366"/>
      <c r="K131" s="366"/>
      <c r="L131" s="366"/>
      <c r="M131" s="366"/>
      <c r="N131" s="366"/>
      <c r="O131" s="366"/>
      <c r="P131" s="366"/>
      <c r="Q131" s="366"/>
      <c r="R131" s="366"/>
      <c r="S131" s="366"/>
      <c r="T131" s="366"/>
      <c r="U131" s="366"/>
      <c r="V131" s="366"/>
      <c r="W131" s="366"/>
      <c r="X131" s="366"/>
      <c r="Y131" s="366"/>
      <c r="Z131" s="366"/>
      <c r="AA131" s="366"/>
      <c r="AB131" s="366"/>
      <c r="AC131" s="366"/>
      <c r="AD131" s="366"/>
      <c r="AE131" s="366"/>
      <c r="AF131" s="366"/>
      <c r="AG131" s="366"/>
      <c r="AH131" s="366"/>
      <c r="AI131" s="366"/>
      <c r="AJ131" s="366"/>
      <c r="AK131" s="366"/>
      <c r="AL131" s="366"/>
      <c r="AM131" s="366"/>
      <c r="AN131" s="366"/>
      <c r="AO131" s="366"/>
      <c r="AP131" s="366"/>
      <c r="AQ131" s="366"/>
      <c r="AR131" s="366"/>
      <c r="AS131" s="366"/>
      <c r="AT131" s="366"/>
      <c r="AU131" s="366"/>
      <c r="AV131" s="366"/>
      <c r="AW131" s="366"/>
      <c r="AX131" s="366"/>
      <c r="AY131" s="366"/>
      <c r="AZ131" s="366"/>
      <c r="BA131" s="366"/>
      <c r="BB131" s="387"/>
      <c r="BC131" s="366"/>
      <c r="BD131" s="366"/>
      <c r="BE131" s="366"/>
      <c r="BF131" s="366"/>
      <c r="BG131" s="366"/>
      <c r="BH131" s="366"/>
      <c r="BI131" s="366"/>
      <c r="BJ131" s="366"/>
      <c r="BK131" s="366"/>
      <c r="BL131" s="366"/>
      <c r="BM131" s="366"/>
      <c r="BN131" s="366"/>
      <c r="BO131" s="366"/>
      <c r="BP131" s="366"/>
      <c r="BQ131" s="366"/>
      <c r="BR131" s="366"/>
      <c r="BS131" s="366"/>
      <c r="BT131" s="366"/>
      <c r="BU131" s="366"/>
      <c r="BV131" s="366"/>
      <c r="BW131" s="366"/>
      <c r="BX131" s="366"/>
      <c r="BY131" s="366"/>
      <c r="BZ131" s="366"/>
      <c r="CA131" s="366"/>
      <c r="CB131" s="366"/>
      <c r="CC131" s="366"/>
      <c r="CD131" s="366"/>
      <c r="CE131" s="366"/>
      <c r="CF131" s="366"/>
      <c r="CG131" s="366"/>
      <c r="CH131" s="366"/>
      <c r="CI131" s="366"/>
      <c r="CJ131" s="366"/>
      <c r="CK131" s="366"/>
      <c r="CL131" s="366"/>
      <c r="CM131" s="366"/>
      <c r="CN131" s="366"/>
      <c r="CO131" s="366"/>
      <c r="CP131" s="366"/>
      <c r="CQ131" s="366"/>
    </row>
    <row r="132" spans="1:95" ht="14.4" x14ac:dyDescent="0.2">
      <c r="A132" s="366"/>
      <c r="B132" s="366"/>
      <c r="C132" s="366"/>
      <c r="D132" s="366"/>
      <c r="E132" s="366"/>
      <c r="F132" s="366"/>
      <c r="G132" s="366"/>
      <c r="H132" s="366"/>
      <c r="I132" s="366"/>
      <c r="J132" s="366"/>
      <c r="K132" s="366"/>
      <c r="L132" s="366"/>
      <c r="M132" s="366"/>
      <c r="N132" s="366"/>
      <c r="O132" s="366"/>
      <c r="P132" s="366"/>
      <c r="Q132" s="366"/>
      <c r="R132" s="366"/>
      <c r="S132" s="366"/>
      <c r="T132" s="366"/>
      <c r="U132" s="366"/>
      <c r="V132" s="366"/>
      <c r="W132" s="366"/>
      <c r="X132" s="366"/>
      <c r="Y132" s="366"/>
      <c r="Z132" s="366"/>
      <c r="AA132" s="366"/>
      <c r="AB132" s="366"/>
      <c r="AC132" s="366"/>
      <c r="AD132" s="366"/>
      <c r="AE132" s="366"/>
      <c r="AF132" s="366"/>
      <c r="AG132" s="366"/>
      <c r="AH132" s="366"/>
      <c r="AI132" s="366"/>
      <c r="AJ132" s="366"/>
      <c r="AK132" s="366"/>
      <c r="AL132" s="366"/>
      <c r="AM132" s="366"/>
      <c r="AN132" s="366"/>
      <c r="AO132" s="366"/>
      <c r="AP132" s="366"/>
      <c r="AQ132" s="366"/>
      <c r="AR132" s="366"/>
      <c r="AS132" s="366"/>
      <c r="AT132" s="366"/>
      <c r="AU132" s="366"/>
      <c r="AV132" s="366"/>
      <c r="AW132" s="366"/>
      <c r="AX132" s="366"/>
      <c r="AY132" s="366"/>
      <c r="AZ132" s="366"/>
      <c r="BA132" s="366"/>
      <c r="BB132" s="387"/>
      <c r="BC132" s="366"/>
      <c r="BD132" s="366"/>
      <c r="BE132" s="366"/>
      <c r="BF132" s="366"/>
      <c r="BG132" s="366"/>
      <c r="BH132" s="366"/>
      <c r="BI132" s="366"/>
      <c r="BJ132" s="366"/>
      <c r="BK132" s="366"/>
      <c r="BL132" s="366"/>
      <c r="BM132" s="366"/>
      <c r="BN132" s="366"/>
      <c r="BO132" s="366"/>
      <c r="BP132" s="366"/>
      <c r="BQ132" s="366"/>
      <c r="BR132" s="366"/>
      <c r="BS132" s="366"/>
      <c r="BT132" s="366"/>
      <c r="BU132" s="366"/>
      <c r="BV132" s="366"/>
      <c r="BW132" s="366"/>
      <c r="BX132" s="366"/>
      <c r="BY132" s="366"/>
      <c r="BZ132" s="366"/>
      <c r="CA132" s="366"/>
      <c r="CB132" s="366"/>
      <c r="CC132" s="366"/>
      <c r="CD132" s="366"/>
      <c r="CE132" s="366"/>
      <c r="CF132" s="366"/>
      <c r="CG132" s="366"/>
      <c r="CH132" s="366"/>
      <c r="CI132" s="366"/>
      <c r="CJ132" s="366"/>
      <c r="CK132" s="366"/>
      <c r="CL132" s="366"/>
      <c r="CM132" s="366"/>
      <c r="CN132" s="366"/>
      <c r="CO132" s="366"/>
      <c r="CP132" s="366"/>
      <c r="CQ132" s="366"/>
    </row>
    <row r="133" spans="1:95" ht="14.4" x14ac:dyDescent="0.2">
      <c r="A133" s="366"/>
      <c r="B133" s="366"/>
      <c r="C133" s="366"/>
      <c r="D133" s="366"/>
      <c r="E133" s="366"/>
      <c r="F133" s="366"/>
      <c r="G133" s="366"/>
      <c r="H133" s="366"/>
      <c r="I133" s="366"/>
      <c r="J133" s="366"/>
      <c r="K133" s="366"/>
      <c r="L133" s="366"/>
      <c r="M133" s="366"/>
      <c r="N133" s="366"/>
      <c r="O133" s="366"/>
      <c r="P133" s="366"/>
      <c r="Q133" s="366"/>
      <c r="R133" s="366"/>
      <c r="S133" s="366"/>
      <c r="T133" s="366"/>
      <c r="U133" s="366"/>
      <c r="V133" s="366"/>
      <c r="W133" s="366"/>
      <c r="X133" s="366"/>
      <c r="Y133" s="366"/>
      <c r="Z133" s="366"/>
      <c r="AA133" s="366"/>
      <c r="AB133" s="366"/>
      <c r="AC133" s="366"/>
      <c r="AD133" s="366"/>
      <c r="AE133" s="366"/>
      <c r="AF133" s="366"/>
      <c r="AG133" s="366"/>
      <c r="AH133" s="366"/>
      <c r="AI133" s="366"/>
      <c r="AJ133" s="366"/>
      <c r="AK133" s="366"/>
      <c r="AL133" s="366"/>
      <c r="AM133" s="366"/>
      <c r="AN133" s="366"/>
      <c r="AO133" s="366"/>
      <c r="AP133" s="366"/>
      <c r="AQ133" s="366"/>
      <c r="AR133" s="366"/>
      <c r="AS133" s="366"/>
      <c r="AT133" s="366"/>
      <c r="AU133" s="366"/>
      <c r="AV133" s="366"/>
      <c r="AW133" s="366"/>
      <c r="AX133" s="366"/>
      <c r="AY133" s="366"/>
      <c r="AZ133" s="366"/>
      <c r="BA133" s="366"/>
      <c r="BB133" s="387"/>
      <c r="BC133" s="366"/>
      <c r="BD133" s="366"/>
      <c r="BE133" s="366"/>
      <c r="BF133" s="366"/>
      <c r="BG133" s="366"/>
      <c r="BH133" s="366"/>
      <c r="BI133" s="366"/>
      <c r="BJ133" s="366"/>
      <c r="BK133" s="366"/>
      <c r="BL133" s="366"/>
      <c r="BM133" s="366"/>
      <c r="BN133" s="366"/>
      <c r="BO133" s="366"/>
      <c r="BP133" s="366"/>
      <c r="BQ133" s="366"/>
      <c r="BR133" s="366"/>
      <c r="BS133" s="366"/>
      <c r="BT133" s="366"/>
      <c r="BU133" s="366"/>
      <c r="BV133" s="366"/>
      <c r="BW133" s="366"/>
      <c r="BX133" s="366"/>
      <c r="BY133" s="366"/>
      <c r="BZ133" s="366"/>
      <c r="CA133" s="366"/>
      <c r="CB133" s="366"/>
      <c r="CC133" s="366"/>
      <c r="CD133" s="366"/>
      <c r="CE133" s="366"/>
      <c r="CF133" s="366"/>
      <c r="CG133" s="366"/>
      <c r="CH133" s="366"/>
      <c r="CI133" s="366"/>
      <c r="CJ133" s="366"/>
      <c r="CK133" s="366"/>
      <c r="CL133" s="366"/>
      <c r="CM133" s="366"/>
      <c r="CN133" s="366"/>
      <c r="CO133" s="366"/>
      <c r="CP133" s="366"/>
      <c r="CQ133" s="366"/>
    </row>
    <row r="134" spans="1:95" ht="14.4" x14ac:dyDescent="0.2">
      <c r="A134" s="366"/>
      <c r="B134" s="366"/>
      <c r="C134" s="366"/>
      <c r="D134" s="366"/>
      <c r="E134" s="366"/>
      <c r="F134" s="366"/>
      <c r="G134" s="366"/>
      <c r="H134" s="366"/>
      <c r="I134" s="366"/>
      <c r="J134" s="366"/>
      <c r="K134" s="366"/>
      <c r="L134" s="366"/>
      <c r="M134" s="366"/>
      <c r="N134" s="366"/>
      <c r="O134" s="366"/>
      <c r="P134" s="366"/>
      <c r="Q134" s="366"/>
      <c r="R134" s="366"/>
      <c r="S134" s="366"/>
      <c r="T134" s="366"/>
      <c r="U134" s="366"/>
      <c r="V134" s="366"/>
      <c r="W134" s="366"/>
      <c r="X134" s="366"/>
      <c r="Y134" s="366"/>
      <c r="Z134" s="366"/>
      <c r="AA134" s="366"/>
      <c r="AB134" s="366"/>
      <c r="AC134" s="366"/>
      <c r="AD134" s="366"/>
      <c r="AE134" s="366"/>
      <c r="AF134" s="366"/>
      <c r="AG134" s="366"/>
      <c r="AH134" s="366"/>
      <c r="AI134" s="366"/>
      <c r="AJ134" s="366"/>
      <c r="AK134" s="366"/>
      <c r="AL134" s="366"/>
      <c r="AM134" s="366"/>
      <c r="AN134" s="366"/>
      <c r="AO134" s="366"/>
      <c r="AP134" s="366"/>
      <c r="AQ134" s="366"/>
      <c r="AR134" s="366"/>
      <c r="AS134" s="366"/>
      <c r="AT134" s="366"/>
      <c r="AU134" s="366"/>
      <c r="AV134" s="366"/>
      <c r="AW134" s="366"/>
      <c r="AX134" s="366"/>
      <c r="AY134" s="366"/>
      <c r="AZ134" s="366"/>
      <c r="BA134" s="366"/>
      <c r="BB134" s="387"/>
      <c r="BC134" s="366"/>
      <c r="BD134" s="366"/>
      <c r="BE134" s="366"/>
      <c r="BF134" s="366"/>
      <c r="BG134" s="366"/>
      <c r="BH134" s="366"/>
      <c r="BI134" s="366"/>
      <c r="BJ134" s="366"/>
      <c r="BK134" s="366"/>
      <c r="BL134" s="366"/>
      <c r="BM134" s="366"/>
      <c r="BN134" s="366"/>
      <c r="BO134" s="366"/>
      <c r="BP134" s="366"/>
      <c r="BQ134" s="366"/>
      <c r="BR134" s="366"/>
      <c r="BS134" s="366"/>
      <c r="BT134" s="366"/>
      <c r="BU134" s="366"/>
      <c r="BV134" s="366"/>
      <c r="BW134" s="366"/>
      <c r="BX134" s="366"/>
      <c r="BY134" s="366"/>
      <c r="BZ134" s="366"/>
      <c r="CA134" s="366"/>
      <c r="CB134" s="366"/>
      <c r="CC134" s="366"/>
      <c r="CD134" s="366"/>
      <c r="CE134" s="366"/>
      <c r="CF134" s="366"/>
      <c r="CG134" s="366"/>
      <c r="CH134" s="366"/>
      <c r="CI134" s="366"/>
      <c r="CJ134" s="366"/>
      <c r="CK134" s="366"/>
      <c r="CL134" s="366"/>
      <c r="CM134" s="366"/>
      <c r="CN134" s="366"/>
      <c r="CO134" s="366"/>
      <c r="CP134" s="366"/>
      <c r="CQ134" s="366"/>
    </row>
    <row r="135" spans="1:95" ht="14.4" x14ac:dyDescent="0.2">
      <c r="A135" s="366"/>
      <c r="B135" s="366"/>
      <c r="C135" s="366"/>
      <c r="D135" s="366"/>
      <c r="E135" s="366"/>
      <c r="F135" s="366"/>
      <c r="G135" s="366"/>
      <c r="H135" s="366"/>
      <c r="I135" s="366"/>
      <c r="J135" s="366"/>
      <c r="K135" s="366"/>
      <c r="L135" s="366"/>
      <c r="M135" s="366"/>
      <c r="N135" s="366"/>
      <c r="O135" s="366"/>
      <c r="P135" s="366"/>
      <c r="Q135" s="366"/>
      <c r="R135" s="366"/>
      <c r="S135" s="366"/>
      <c r="T135" s="366"/>
      <c r="U135" s="366"/>
      <c r="V135" s="366"/>
      <c r="W135" s="366"/>
      <c r="X135" s="366"/>
      <c r="Y135" s="366"/>
      <c r="Z135" s="366"/>
      <c r="AA135" s="366"/>
      <c r="AB135" s="366"/>
      <c r="AC135" s="366"/>
      <c r="AD135" s="366"/>
      <c r="AE135" s="366"/>
      <c r="AF135" s="366"/>
      <c r="AG135" s="366"/>
      <c r="AH135" s="366"/>
      <c r="AI135" s="366"/>
      <c r="AJ135" s="366"/>
      <c r="AK135" s="366"/>
      <c r="AL135" s="366"/>
      <c r="AM135" s="366"/>
      <c r="AN135" s="366"/>
      <c r="AO135" s="366"/>
      <c r="AP135" s="366"/>
      <c r="AQ135" s="366"/>
      <c r="AR135" s="366"/>
      <c r="AS135" s="366"/>
      <c r="AT135" s="366"/>
      <c r="AU135" s="366"/>
      <c r="AV135" s="366"/>
      <c r="AW135" s="366"/>
      <c r="AX135" s="366"/>
      <c r="AY135" s="366"/>
      <c r="AZ135" s="366"/>
      <c r="BA135" s="366"/>
      <c r="BB135" s="387"/>
      <c r="BC135" s="366"/>
      <c r="BD135" s="366"/>
      <c r="BE135" s="366"/>
      <c r="BF135" s="366"/>
      <c r="BG135" s="366"/>
      <c r="BH135" s="366"/>
      <c r="BI135" s="366"/>
      <c r="BJ135" s="366"/>
      <c r="BK135" s="366"/>
      <c r="BL135" s="366"/>
      <c r="BM135" s="366"/>
      <c r="BN135" s="366"/>
      <c r="BO135" s="366"/>
      <c r="BP135" s="366"/>
      <c r="BQ135" s="366"/>
      <c r="BR135" s="366"/>
      <c r="BS135" s="366"/>
      <c r="BT135" s="366"/>
      <c r="BU135" s="366"/>
      <c r="BV135" s="366"/>
      <c r="BW135" s="366"/>
      <c r="BX135" s="366"/>
      <c r="BY135" s="366"/>
      <c r="BZ135" s="366"/>
      <c r="CA135" s="366"/>
      <c r="CB135" s="366"/>
      <c r="CC135" s="366"/>
      <c r="CD135" s="366"/>
      <c r="CE135" s="366"/>
      <c r="CF135" s="366"/>
      <c r="CG135" s="366"/>
      <c r="CH135" s="366"/>
      <c r="CI135" s="366"/>
      <c r="CJ135" s="366"/>
      <c r="CK135" s="366"/>
      <c r="CL135" s="366"/>
      <c r="CM135" s="366"/>
      <c r="CN135" s="366"/>
      <c r="CO135" s="366"/>
      <c r="CP135" s="366"/>
      <c r="CQ135" s="366"/>
    </row>
    <row r="136" spans="1:95" ht="14.4" x14ac:dyDescent="0.2">
      <c r="A136" s="366"/>
      <c r="B136" s="366"/>
      <c r="C136" s="366"/>
      <c r="D136" s="366"/>
      <c r="E136" s="366"/>
      <c r="F136" s="366"/>
      <c r="G136" s="366"/>
      <c r="H136" s="366"/>
      <c r="I136" s="366"/>
      <c r="J136" s="366"/>
      <c r="K136" s="366"/>
      <c r="L136" s="366"/>
      <c r="M136" s="366"/>
      <c r="N136" s="366"/>
      <c r="O136" s="366"/>
      <c r="P136" s="366"/>
      <c r="Q136" s="366"/>
      <c r="R136" s="366"/>
      <c r="S136" s="366"/>
      <c r="T136" s="366"/>
      <c r="U136" s="366"/>
      <c r="V136" s="366"/>
      <c r="W136" s="366"/>
      <c r="X136" s="366"/>
      <c r="Y136" s="366"/>
      <c r="Z136" s="366"/>
      <c r="AA136" s="366"/>
      <c r="AB136" s="366"/>
      <c r="AC136" s="366"/>
      <c r="AD136" s="366"/>
      <c r="AE136" s="366"/>
      <c r="AF136" s="366"/>
      <c r="AG136" s="366"/>
      <c r="AH136" s="366"/>
      <c r="AI136" s="366"/>
      <c r="AJ136" s="366"/>
      <c r="AK136" s="366"/>
      <c r="AL136" s="366"/>
      <c r="AM136" s="366"/>
      <c r="AN136" s="366"/>
      <c r="AO136" s="366"/>
      <c r="AP136" s="366"/>
      <c r="AQ136" s="366"/>
      <c r="AR136" s="366"/>
      <c r="AS136" s="366"/>
      <c r="AT136" s="366"/>
      <c r="AU136" s="366"/>
      <c r="AV136" s="366"/>
      <c r="AW136" s="366"/>
      <c r="AX136" s="366"/>
      <c r="AY136" s="366"/>
      <c r="AZ136" s="366"/>
      <c r="BA136" s="366"/>
      <c r="BB136" s="387"/>
      <c r="BC136" s="366"/>
      <c r="BD136" s="366"/>
      <c r="BE136" s="366"/>
      <c r="BF136" s="366"/>
      <c r="BG136" s="366"/>
      <c r="BH136" s="366"/>
      <c r="BI136" s="366"/>
      <c r="BJ136" s="366"/>
      <c r="BK136" s="366"/>
      <c r="BL136" s="366"/>
      <c r="BM136" s="366"/>
      <c r="BN136" s="366"/>
      <c r="BO136" s="366"/>
      <c r="BP136" s="366"/>
      <c r="BQ136" s="366"/>
      <c r="BR136" s="366"/>
      <c r="BS136" s="366"/>
      <c r="BT136" s="366"/>
      <c r="BU136" s="366"/>
      <c r="BV136" s="366"/>
      <c r="BW136" s="366"/>
      <c r="BX136" s="366"/>
      <c r="BY136" s="366"/>
      <c r="BZ136" s="366"/>
      <c r="CA136" s="366"/>
      <c r="CB136" s="366"/>
      <c r="CC136" s="366"/>
      <c r="CD136" s="366"/>
      <c r="CE136" s="366"/>
      <c r="CF136" s="366"/>
      <c r="CG136" s="366"/>
      <c r="CH136" s="366"/>
      <c r="CI136" s="366"/>
      <c r="CJ136" s="366"/>
      <c r="CK136" s="366"/>
      <c r="CL136" s="366"/>
      <c r="CM136" s="366"/>
      <c r="CN136" s="366"/>
      <c r="CO136" s="366"/>
      <c r="CP136" s="366"/>
      <c r="CQ136" s="366"/>
    </row>
    <row r="137" spans="1:95" ht="14.4" x14ac:dyDescent="0.2">
      <c r="A137" s="366"/>
      <c r="B137" s="366"/>
      <c r="C137" s="366"/>
      <c r="D137" s="366"/>
      <c r="E137" s="366"/>
      <c r="F137" s="366"/>
      <c r="G137" s="366"/>
      <c r="H137" s="366"/>
      <c r="I137" s="366"/>
      <c r="J137" s="366"/>
      <c r="K137" s="366"/>
      <c r="L137" s="366"/>
      <c r="M137" s="366"/>
      <c r="N137" s="366"/>
      <c r="O137" s="366"/>
      <c r="P137" s="366"/>
      <c r="Q137" s="366"/>
      <c r="R137" s="366"/>
      <c r="S137" s="366"/>
      <c r="T137" s="366"/>
      <c r="U137" s="366"/>
      <c r="V137" s="366"/>
      <c r="W137" s="366"/>
      <c r="X137" s="366"/>
      <c r="Y137" s="366"/>
      <c r="Z137" s="366"/>
      <c r="AA137" s="366"/>
      <c r="AB137" s="366"/>
      <c r="AC137" s="366"/>
      <c r="AD137" s="366"/>
      <c r="AE137" s="366"/>
      <c r="AF137" s="366"/>
      <c r="AG137" s="366"/>
      <c r="AH137" s="366"/>
      <c r="AI137" s="366"/>
      <c r="AJ137" s="366"/>
      <c r="AK137" s="366"/>
      <c r="AL137" s="366"/>
      <c r="AM137" s="366"/>
      <c r="AN137" s="366"/>
      <c r="AO137" s="366"/>
      <c r="AP137" s="366"/>
      <c r="AQ137" s="366"/>
      <c r="AR137" s="366"/>
      <c r="AS137" s="366"/>
      <c r="AT137" s="366"/>
      <c r="AU137" s="366"/>
      <c r="AV137" s="366"/>
      <c r="AW137" s="366"/>
      <c r="AX137" s="366"/>
      <c r="AY137" s="366"/>
      <c r="AZ137" s="366"/>
      <c r="BA137" s="366"/>
      <c r="BB137" s="387"/>
      <c r="BC137" s="366"/>
      <c r="BD137" s="366"/>
      <c r="BE137" s="366"/>
      <c r="BF137" s="366"/>
      <c r="BG137" s="366"/>
      <c r="BH137" s="366"/>
      <c r="BI137" s="366"/>
      <c r="BJ137" s="366"/>
      <c r="BK137" s="366"/>
      <c r="BL137" s="366"/>
      <c r="BM137" s="366"/>
      <c r="BN137" s="366"/>
      <c r="BO137" s="366"/>
      <c r="BP137" s="366"/>
      <c r="BQ137" s="366"/>
      <c r="BR137" s="366"/>
      <c r="BS137" s="366"/>
      <c r="BT137" s="366"/>
      <c r="BU137" s="366"/>
      <c r="BV137" s="366"/>
      <c r="BW137" s="366"/>
      <c r="BX137" s="366"/>
      <c r="BY137" s="366"/>
      <c r="BZ137" s="366"/>
      <c r="CA137" s="366"/>
      <c r="CB137" s="366"/>
      <c r="CC137" s="366"/>
      <c r="CD137" s="366"/>
      <c r="CE137" s="366"/>
      <c r="CF137" s="366"/>
      <c r="CG137" s="366"/>
      <c r="CH137" s="366"/>
      <c r="CI137" s="366"/>
      <c r="CJ137" s="366"/>
      <c r="CK137" s="366"/>
      <c r="CL137" s="366"/>
      <c r="CM137" s="366"/>
      <c r="CN137" s="366"/>
      <c r="CO137" s="366"/>
      <c r="CP137" s="366"/>
      <c r="CQ137" s="366"/>
    </row>
    <row r="138" spans="1:95" ht="14.4" x14ac:dyDescent="0.2">
      <c r="A138" s="366"/>
      <c r="B138" s="366"/>
      <c r="C138" s="366"/>
      <c r="D138" s="366"/>
      <c r="E138" s="366"/>
      <c r="F138" s="366"/>
      <c r="G138" s="366"/>
      <c r="H138" s="366"/>
      <c r="I138" s="366"/>
      <c r="J138" s="366"/>
      <c r="K138" s="366"/>
      <c r="L138" s="366"/>
      <c r="M138" s="366"/>
      <c r="N138" s="366"/>
      <c r="O138" s="366"/>
      <c r="P138" s="366"/>
      <c r="Q138" s="366"/>
      <c r="R138" s="366"/>
      <c r="S138" s="366"/>
      <c r="T138" s="366"/>
      <c r="U138" s="366"/>
      <c r="V138" s="366"/>
      <c r="W138" s="366"/>
      <c r="X138" s="366"/>
      <c r="Y138" s="366"/>
      <c r="Z138" s="366"/>
      <c r="AA138" s="366"/>
      <c r="AB138" s="366"/>
      <c r="AC138" s="366"/>
      <c r="AD138" s="366"/>
      <c r="AE138" s="366"/>
      <c r="AF138" s="366"/>
      <c r="AG138" s="366"/>
      <c r="AH138" s="366"/>
      <c r="AI138" s="366"/>
      <c r="AJ138" s="366"/>
      <c r="AK138" s="366"/>
      <c r="AL138" s="366"/>
      <c r="AM138" s="366"/>
      <c r="AN138" s="366"/>
      <c r="AO138" s="366"/>
      <c r="AP138" s="366"/>
      <c r="AQ138" s="366"/>
      <c r="AR138" s="366"/>
      <c r="AS138" s="366"/>
      <c r="AT138" s="366"/>
      <c r="AU138" s="366"/>
      <c r="AV138" s="366"/>
      <c r="AW138" s="366"/>
      <c r="AX138" s="366"/>
      <c r="AY138" s="366"/>
      <c r="AZ138" s="366"/>
      <c r="BA138" s="366"/>
      <c r="BB138" s="366"/>
      <c r="BC138" s="366"/>
      <c r="BD138" s="366"/>
      <c r="BE138" s="366"/>
      <c r="BF138" s="366"/>
      <c r="BG138" s="366"/>
      <c r="BH138" s="366"/>
      <c r="BI138" s="366"/>
      <c r="BJ138" s="366"/>
      <c r="BK138" s="366"/>
      <c r="BL138" s="366"/>
      <c r="BM138" s="366"/>
      <c r="BN138" s="366"/>
      <c r="BO138" s="366"/>
      <c r="BP138" s="366"/>
      <c r="BQ138" s="366"/>
      <c r="BR138" s="366"/>
      <c r="BS138" s="366"/>
      <c r="BT138" s="366"/>
      <c r="BU138" s="366"/>
      <c r="BV138" s="366"/>
      <c r="BW138" s="366"/>
      <c r="BX138" s="366"/>
      <c r="BY138" s="366"/>
      <c r="BZ138" s="366"/>
      <c r="CA138" s="366"/>
      <c r="CB138" s="366"/>
      <c r="CC138" s="366"/>
      <c r="CD138" s="366"/>
      <c r="CE138" s="366"/>
      <c r="CF138" s="366"/>
      <c r="CG138" s="366"/>
      <c r="CH138" s="366"/>
      <c r="CI138" s="366"/>
      <c r="CJ138" s="366"/>
      <c r="CK138" s="366"/>
      <c r="CL138" s="366"/>
      <c r="CM138" s="366"/>
      <c r="CN138" s="366"/>
      <c r="CO138" s="366"/>
      <c r="CP138" s="366"/>
      <c r="CQ138" s="366"/>
    </row>
    <row r="139" spans="1:95" ht="14.4" x14ac:dyDescent="0.2">
      <c r="A139" s="366"/>
      <c r="B139" s="366"/>
      <c r="C139" s="366"/>
      <c r="D139" s="366"/>
      <c r="E139" s="366"/>
      <c r="F139" s="366"/>
      <c r="G139" s="366"/>
      <c r="H139" s="366"/>
      <c r="I139" s="366"/>
      <c r="J139" s="366"/>
      <c r="K139" s="366"/>
      <c r="L139" s="366"/>
      <c r="M139" s="366"/>
      <c r="N139" s="366"/>
      <c r="O139" s="366"/>
      <c r="P139" s="366"/>
      <c r="Q139" s="366"/>
      <c r="R139" s="366"/>
      <c r="S139" s="366"/>
      <c r="T139" s="366"/>
      <c r="U139" s="366"/>
      <c r="V139" s="366"/>
      <c r="W139" s="366"/>
      <c r="X139" s="366"/>
      <c r="Y139" s="366"/>
      <c r="Z139" s="366"/>
      <c r="AA139" s="366"/>
      <c r="AB139" s="366"/>
      <c r="AC139" s="366"/>
      <c r="AD139" s="366"/>
      <c r="AE139" s="366"/>
      <c r="AF139" s="366"/>
      <c r="AG139" s="366"/>
      <c r="AH139" s="366"/>
      <c r="AI139" s="366"/>
      <c r="AJ139" s="366"/>
      <c r="AK139" s="366"/>
      <c r="AL139" s="366"/>
      <c r="AM139" s="366"/>
      <c r="AN139" s="366"/>
      <c r="AO139" s="366"/>
      <c r="AP139" s="366"/>
      <c r="AQ139" s="366"/>
      <c r="AR139" s="366"/>
      <c r="AS139" s="366"/>
      <c r="AT139" s="366"/>
      <c r="AU139" s="366"/>
      <c r="AV139" s="366"/>
      <c r="AW139" s="366"/>
      <c r="AX139" s="366"/>
      <c r="AY139" s="366"/>
      <c r="AZ139" s="366"/>
      <c r="BA139" s="366"/>
      <c r="BB139" s="366"/>
      <c r="BC139" s="366"/>
      <c r="BD139" s="366"/>
      <c r="BE139" s="366"/>
      <c r="BF139" s="366"/>
      <c r="BG139" s="366"/>
      <c r="BH139" s="366"/>
      <c r="BI139" s="366"/>
      <c r="BJ139" s="366"/>
      <c r="BK139" s="366"/>
      <c r="BL139" s="366"/>
      <c r="BM139" s="366"/>
      <c r="BN139" s="366"/>
      <c r="BO139" s="366"/>
      <c r="BP139" s="366"/>
      <c r="BQ139" s="366"/>
      <c r="BR139" s="366"/>
      <c r="BS139" s="366"/>
      <c r="BT139" s="366"/>
      <c r="BU139" s="366"/>
      <c r="BV139" s="366"/>
      <c r="BW139" s="366"/>
      <c r="BX139" s="366"/>
      <c r="BY139" s="366"/>
      <c r="BZ139" s="366"/>
      <c r="CA139" s="366"/>
      <c r="CB139" s="366"/>
      <c r="CC139" s="366"/>
      <c r="CD139" s="366"/>
      <c r="CE139" s="366"/>
      <c r="CF139" s="366"/>
      <c r="CG139" s="366"/>
      <c r="CH139" s="366"/>
      <c r="CI139" s="366"/>
      <c r="CJ139" s="366"/>
      <c r="CK139" s="366"/>
      <c r="CL139" s="366"/>
      <c r="CM139" s="366"/>
      <c r="CN139" s="366"/>
      <c r="CO139" s="366"/>
      <c r="CP139" s="366"/>
      <c r="CQ139" s="366"/>
    </row>
    <row r="140" spans="1:95" ht="14.4" x14ac:dyDescent="0.2">
      <c r="A140" s="366"/>
      <c r="B140" s="366"/>
      <c r="C140" s="366"/>
      <c r="D140" s="366"/>
      <c r="E140" s="366"/>
      <c r="F140" s="366"/>
      <c r="G140" s="366"/>
      <c r="H140" s="366"/>
      <c r="I140" s="366"/>
      <c r="J140" s="366"/>
      <c r="K140" s="366"/>
      <c r="L140" s="366"/>
      <c r="M140" s="366"/>
      <c r="N140" s="366"/>
      <c r="O140" s="366"/>
      <c r="P140" s="366"/>
      <c r="Q140" s="366"/>
      <c r="R140" s="366"/>
      <c r="S140" s="366"/>
      <c r="T140" s="366"/>
      <c r="U140" s="366"/>
      <c r="V140" s="366"/>
      <c r="W140" s="366"/>
      <c r="X140" s="366"/>
      <c r="Y140" s="366"/>
      <c r="Z140" s="366"/>
      <c r="AA140" s="366"/>
      <c r="AB140" s="366"/>
      <c r="AC140" s="366"/>
      <c r="AD140" s="366"/>
      <c r="AE140" s="366"/>
      <c r="AF140" s="366"/>
      <c r="AG140" s="366"/>
      <c r="AH140" s="366"/>
      <c r="AI140" s="366"/>
      <c r="AJ140" s="366"/>
      <c r="AK140" s="366"/>
      <c r="AL140" s="366"/>
      <c r="AM140" s="366"/>
      <c r="AN140" s="366"/>
      <c r="AO140" s="366"/>
      <c r="AP140" s="366"/>
      <c r="AQ140" s="366"/>
      <c r="AR140" s="366"/>
      <c r="AS140" s="366"/>
      <c r="AT140" s="366"/>
      <c r="AU140" s="366"/>
      <c r="AV140" s="366"/>
      <c r="AW140" s="366"/>
      <c r="AX140" s="366"/>
      <c r="AY140" s="366"/>
      <c r="AZ140" s="366"/>
      <c r="BA140" s="366"/>
      <c r="BB140" s="366"/>
      <c r="BC140" s="366"/>
      <c r="BD140" s="366"/>
      <c r="BE140" s="366"/>
      <c r="BF140" s="366"/>
      <c r="BG140" s="366"/>
      <c r="BH140" s="366"/>
      <c r="BI140" s="366"/>
      <c r="BJ140" s="366"/>
      <c r="BK140" s="366"/>
      <c r="BL140" s="366"/>
      <c r="BM140" s="366"/>
      <c r="BN140" s="366"/>
      <c r="BO140" s="366"/>
      <c r="BP140" s="366"/>
      <c r="BQ140" s="366"/>
      <c r="BR140" s="366"/>
      <c r="BS140" s="366"/>
      <c r="BT140" s="366"/>
      <c r="BU140" s="366"/>
      <c r="BV140" s="366"/>
      <c r="BW140" s="366"/>
      <c r="BX140" s="366"/>
      <c r="BY140" s="366"/>
      <c r="BZ140" s="366"/>
      <c r="CA140" s="366"/>
      <c r="CB140" s="366"/>
      <c r="CC140" s="366"/>
      <c r="CD140" s="366"/>
      <c r="CE140" s="366"/>
      <c r="CF140" s="366"/>
      <c r="CG140" s="366"/>
      <c r="CH140" s="366"/>
      <c r="CI140" s="366"/>
      <c r="CJ140" s="366"/>
      <c r="CK140" s="366"/>
      <c r="CL140" s="366"/>
      <c r="CM140" s="366"/>
      <c r="CN140" s="366"/>
      <c r="CO140" s="366"/>
      <c r="CP140" s="366"/>
      <c r="CQ140" s="366"/>
    </row>
    <row r="141" spans="1:95" ht="14.4" x14ac:dyDescent="0.2">
      <c r="A141" s="366"/>
      <c r="B141" s="366"/>
      <c r="C141" s="366"/>
      <c r="D141" s="366"/>
      <c r="E141" s="366"/>
      <c r="F141" s="366"/>
      <c r="G141" s="366"/>
      <c r="H141" s="366"/>
      <c r="I141" s="366"/>
      <c r="J141" s="366"/>
      <c r="K141" s="366"/>
      <c r="L141" s="366"/>
      <c r="M141" s="366"/>
      <c r="N141" s="366"/>
      <c r="O141" s="366"/>
      <c r="P141" s="366"/>
      <c r="Q141" s="366"/>
      <c r="R141" s="366"/>
      <c r="S141" s="366"/>
      <c r="T141" s="366"/>
      <c r="U141" s="366"/>
      <c r="V141" s="366"/>
      <c r="W141" s="366"/>
      <c r="X141" s="366"/>
      <c r="Y141" s="366"/>
      <c r="Z141" s="366"/>
      <c r="AA141" s="366"/>
      <c r="AB141" s="366"/>
      <c r="AC141" s="366"/>
      <c r="AD141" s="366"/>
      <c r="AE141" s="366"/>
      <c r="AF141" s="366"/>
      <c r="AG141" s="366"/>
      <c r="AH141" s="366"/>
      <c r="AI141" s="366"/>
      <c r="AJ141" s="366"/>
      <c r="AK141" s="366"/>
      <c r="AL141" s="366"/>
      <c r="AM141" s="366"/>
      <c r="AN141" s="366"/>
      <c r="AO141" s="366"/>
      <c r="AP141" s="366"/>
      <c r="AQ141" s="366"/>
      <c r="AR141" s="366"/>
      <c r="AS141" s="366"/>
      <c r="AT141" s="366"/>
      <c r="AU141" s="366"/>
      <c r="AV141" s="366"/>
      <c r="AW141" s="366"/>
      <c r="AX141" s="366"/>
      <c r="AY141" s="366"/>
      <c r="AZ141" s="366"/>
      <c r="BA141" s="366"/>
      <c r="BB141" s="366"/>
      <c r="BC141" s="366"/>
      <c r="BD141" s="366"/>
      <c r="BE141" s="366"/>
      <c r="BF141" s="366"/>
      <c r="BG141" s="366"/>
      <c r="BH141" s="366"/>
      <c r="BI141" s="366"/>
      <c r="BJ141" s="366"/>
      <c r="BK141" s="366"/>
      <c r="BL141" s="366"/>
      <c r="BM141" s="366"/>
      <c r="BN141" s="366"/>
      <c r="BO141" s="366"/>
      <c r="BP141" s="366"/>
      <c r="BQ141" s="366"/>
      <c r="BR141" s="366"/>
      <c r="BS141" s="366"/>
      <c r="BT141" s="366"/>
      <c r="BU141" s="366"/>
      <c r="BV141" s="366"/>
      <c r="BW141" s="366"/>
      <c r="BX141" s="366"/>
      <c r="BY141" s="366"/>
      <c r="BZ141" s="366"/>
      <c r="CA141" s="366"/>
      <c r="CB141" s="366"/>
      <c r="CC141" s="366"/>
      <c r="CD141" s="366"/>
      <c r="CE141" s="366"/>
      <c r="CF141" s="366"/>
      <c r="CG141" s="366"/>
      <c r="CH141" s="366"/>
      <c r="CI141" s="366"/>
      <c r="CJ141" s="366"/>
      <c r="CK141" s="366"/>
      <c r="CL141" s="366"/>
      <c r="CM141" s="366"/>
      <c r="CN141" s="366"/>
      <c r="CO141" s="366"/>
      <c r="CP141" s="366"/>
      <c r="CQ141" s="366"/>
    </row>
    <row r="142" spans="1:95" ht="14.4" x14ac:dyDescent="0.2">
      <c r="A142" s="366"/>
      <c r="B142" s="366"/>
      <c r="C142" s="366"/>
      <c r="D142" s="366"/>
      <c r="E142" s="366"/>
      <c r="F142" s="366"/>
      <c r="G142" s="366"/>
      <c r="H142" s="366"/>
      <c r="I142" s="366"/>
      <c r="J142" s="366"/>
      <c r="K142" s="366"/>
      <c r="L142" s="366"/>
      <c r="M142" s="366"/>
      <c r="N142" s="366"/>
      <c r="O142" s="366"/>
      <c r="P142" s="366"/>
      <c r="Q142" s="366"/>
      <c r="R142" s="366"/>
      <c r="S142" s="366"/>
      <c r="T142" s="366"/>
      <c r="U142" s="366"/>
      <c r="V142" s="366"/>
      <c r="W142" s="366"/>
      <c r="X142" s="366"/>
      <c r="Y142" s="366"/>
      <c r="Z142" s="366"/>
      <c r="AA142" s="366"/>
      <c r="AB142" s="366"/>
      <c r="AC142" s="366"/>
      <c r="AD142" s="366"/>
      <c r="AE142" s="366"/>
      <c r="AF142" s="366"/>
      <c r="AG142" s="366"/>
      <c r="AH142" s="366"/>
      <c r="AI142" s="366"/>
      <c r="AJ142" s="366"/>
      <c r="AK142" s="366"/>
      <c r="AL142" s="366"/>
      <c r="AM142" s="366"/>
      <c r="AN142" s="366"/>
      <c r="AO142" s="366"/>
      <c r="AP142" s="366"/>
      <c r="AQ142" s="366"/>
      <c r="AR142" s="366"/>
      <c r="AS142" s="366"/>
      <c r="AT142" s="366"/>
      <c r="AU142" s="366"/>
      <c r="AV142" s="366"/>
      <c r="AW142" s="366"/>
      <c r="AX142" s="366"/>
      <c r="AY142" s="366"/>
      <c r="AZ142" s="366"/>
      <c r="BA142" s="366"/>
      <c r="BB142" s="366"/>
      <c r="BC142" s="366"/>
      <c r="BD142" s="366"/>
      <c r="BE142" s="366"/>
      <c r="BF142" s="366"/>
      <c r="BG142" s="366"/>
      <c r="BH142" s="366"/>
      <c r="BI142" s="366"/>
      <c r="BJ142" s="366"/>
      <c r="BK142" s="366"/>
      <c r="BL142" s="366"/>
      <c r="BM142" s="366"/>
      <c r="BN142" s="366"/>
      <c r="BO142" s="366"/>
      <c r="BP142" s="366"/>
      <c r="BQ142" s="366"/>
      <c r="BR142" s="366"/>
      <c r="BS142" s="366"/>
      <c r="BT142" s="366"/>
      <c r="BU142" s="366"/>
      <c r="BV142" s="366"/>
      <c r="BW142" s="366"/>
      <c r="BX142" s="366"/>
      <c r="BY142" s="366"/>
      <c r="BZ142" s="366"/>
      <c r="CA142" s="366"/>
      <c r="CB142" s="366"/>
      <c r="CC142" s="366"/>
      <c r="CD142" s="366"/>
      <c r="CE142" s="366"/>
      <c r="CF142" s="366"/>
      <c r="CG142" s="366"/>
      <c r="CH142" s="366"/>
      <c r="CI142" s="366"/>
      <c r="CJ142" s="366"/>
      <c r="CK142" s="366"/>
      <c r="CL142" s="366"/>
      <c r="CM142" s="366"/>
      <c r="CN142" s="366"/>
      <c r="CO142" s="366"/>
      <c r="CP142" s="366"/>
      <c r="CQ142" s="366"/>
    </row>
    <row r="143" spans="1:95" ht="14.4" x14ac:dyDescent="0.2">
      <c r="A143" s="366"/>
      <c r="B143" s="366"/>
      <c r="C143" s="366"/>
      <c r="D143" s="366"/>
      <c r="E143" s="366"/>
      <c r="F143" s="366"/>
      <c r="G143" s="366"/>
      <c r="H143" s="366"/>
      <c r="I143" s="366"/>
      <c r="J143" s="366"/>
      <c r="K143" s="366"/>
      <c r="L143" s="366"/>
      <c r="M143" s="366"/>
      <c r="N143" s="366"/>
      <c r="O143" s="366"/>
      <c r="P143" s="366"/>
      <c r="Q143" s="366"/>
      <c r="R143" s="366"/>
      <c r="S143" s="366"/>
      <c r="T143" s="366"/>
      <c r="U143" s="366"/>
      <c r="V143" s="366"/>
      <c r="W143" s="366"/>
      <c r="X143" s="366"/>
      <c r="Y143" s="366"/>
      <c r="Z143" s="366"/>
      <c r="AA143" s="366"/>
      <c r="AB143" s="366"/>
      <c r="AC143" s="366"/>
      <c r="AD143" s="366"/>
      <c r="AE143" s="366"/>
      <c r="AF143" s="366"/>
      <c r="AG143" s="366"/>
      <c r="AH143" s="366"/>
      <c r="AI143" s="366"/>
      <c r="AJ143" s="366"/>
      <c r="AK143" s="366"/>
      <c r="AL143" s="366"/>
      <c r="AM143" s="366"/>
      <c r="AN143" s="366"/>
      <c r="AO143" s="366"/>
      <c r="AP143" s="366"/>
      <c r="AQ143" s="366"/>
      <c r="AR143" s="366"/>
      <c r="AS143" s="366"/>
      <c r="AT143" s="366"/>
      <c r="AU143" s="366"/>
      <c r="AV143" s="366"/>
      <c r="AW143" s="366"/>
      <c r="AX143" s="366"/>
      <c r="AY143" s="366"/>
      <c r="AZ143" s="366"/>
      <c r="BA143" s="366"/>
      <c r="BB143" s="366"/>
      <c r="BC143" s="366"/>
      <c r="BD143" s="366"/>
      <c r="BE143" s="366"/>
      <c r="BF143" s="366"/>
      <c r="BG143" s="366"/>
      <c r="BH143" s="366"/>
      <c r="BI143" s="366"/>
      <c r="BJ143" s="366"/>
      <c r="BK143" s="366"/>
      <c r="BL143" s="366"/>
      <c r="BM143" s="366"/>
      <c r="BN143" s="366"/>
      <c r="BO143" s="366"/>
      <c r="BP143" s="366"/>
      <c r="BQ143" s="366"/>
      <c r="BR143" s="366"/>
      <c r="BS143" s="366"/>
      <c r="BT143" s="366"/>
      <c r="BU143" s="366"/>
      <c r="BV143" s="366"/>
      <c r="BW143" s="366"/>
      <c r="BX143" s="366"/>
      <c r="BY143" s="366"/>
      <c r="BZ143" s="366"/>
      <c r="CA143" s="366"/>
      <c r="CB143" s="366"/>
      <c r="CC143" s="366"/>
      <c r="CD143" s="366"/>
      <c r="CE143" s="366"/>
      <c r="CF143" s="366"/>
      <c r="CG143" s="366"/>
      <c r="CH143" s="366"/>
      <c r="CI143" s="366"/>
      <c r="CJ143" s="366"/>
      <c r="CK143" s="366"/>
      <c r="CL143" s="366"/>
      <c r="CM143" s="366"/>
      <c r="CN143" s="366"/>
      <c r="CO143" s="366"/>
      <c r="CP143" s="366"/>
      <c r="CQ143" s="366"/>
    </row>
    <row r="144" spans="1:95" ht="14.4" x14ac:dyDescent="0.2">
      <c r="A144" s="366"/>
      <c r="B144" s="366"/>
      <c r="C144" s="366"/>
      <c r="D144" s="366"/>
      <c r="E144" s="366"/>
      <c r="F144" s="366"/>
      <c r="G144" s="366"/>
      <c r="H144" s="366"/>
      <c r="I144" s="366"/>
      <c r="J144" s="366"/>
      <c r="K144" s="366"/>
      <c r="L144" s="366"/>
      <c r="M144" s="366"/>
      <c r="N144" s="366"/>
      <c r="O144" s="366"/>
      <c r="P144" s="366"/>
      <c r="Q144" s="366"/>
      <c r="R144" s="366"/>
      <c r="S144" s="366"/>
      <c r="T144" s="366"/>
      <c r="U144" s="366"/>
      <c r="V144" s="366"/>
      <c r="W144" s="366"/>
      <c r="X144" s="366"/>
      <c r="Y144" s="366"/>
      <c r="Z144" s="366"/>
      <c r="AA144" s="366"/>
      <c r="AB144" s="366"/>
      <c r="AC144" s="366"/>
      <c r="AD144" s="366"/>
      <c r="AE144" s="366"/>
      <c r="AF144" s="366"/>
      <c r="AG144" s="366"/>
      <c r="AH144" s="366"/>
      <c r="AI144" s="366"/>
      <c r="AJ144" s="366"/>
      <c r="AK144" s="366"/>
      <c r="AL144" s="366"/>
      <c r="AM144" s="366"/>
      <c r="AN144" s="366"/>
      <c r="AO144" s="366"/>
      <c r="AP144" s="366"/>
      <c r="AQ144" s="366"/>
      <c r="AR144" s="366"/>
      <c r="AS144" s="366"/>
      <c r="AT144" s="366"/>
      <c r="AU144" s="366"/>
      <c r="AV144" s="366"/>
      <c r="AW144" s="366"/>
      <c r="AX144" s="366"/>
      <c r="AY144" s="366"/>
      <c r="AZ144" s="366"/>
      <c r="BA144" s="366"/>
      <c r="BB144" s="366"/>
      <c r="BC144" s="366"/>
      <c r="BD144" s="366"/>
      <c r="BE144" s="366"/>
      <c r="BF144" s="366"/>
      <c r="BG144" s="366"/>
      <c r="BH144" s="366"/>
      <c r="BI144" s="366"/>
      <c r="BJ144" s="366"/>
      <c r="BK144" s="366"/>
      <c r="BL144" s="366"/>
      <c r="BM144" s="366"/>
      <c r="BN144" s="366"/>
      <c r="BO144" s="366"/>
      <c r="BP144" s="366"/>
      <c r="BQ144" s="366"/>
      <c r="BR144" s="366"/>
      <c r="BS144" s="366"/>
      <c r="BT144" s="366"/>
      <c r="BU144" s="366"/>
      <c r="BV144" s="366"/>
      <c r="BW144" s="366"/>
      <c r="BX144" s="366"/>
      <c r="BY144" s="366"/>
      <c r="BZ144" s="366"/>
      <c r="CA144" s="366"/>
      <c r="CB144" s="366"/>
      <c r="CC144" s="366"/>
      <c r="CD144" s="366"/>
      <c r="CE144" s="366"/>
      <c r="CF144" s="366"/>
      <c r="CG144" s="366"/>
      <c r="CH144" s="366"/>
      <c r="CI144" s="366"/>
      <c r="CJ144" s="366"/>
      <c r="CK144" s="366"/>
      <c r="CL144" s="366"/>
      <c r="CM144" s="366"/>
      <c r="CN144" s="366"/>
      <c r="CO144" s="366"/>
      <c r="CP144" s="366"/>
      <c r="CQ144" s="366"/>
    </row>
    <row r="145" spans="1:95" ht="14.4" x14ac:dyDescent="0.2">
      <c r="A145" s="366"/>
      <c r="B145" s="366"/>
      <c r="C145" s="366"/>
      <c r="D145" s="366"/>
      <c r="E145" s="366"/>
      <c r="F145" s="366"/>
      <c r="G145" s="366"/>
      <c r="H145" s="366"/>
      <c r="I145" s="366"/>
      <c r="J145" s="366"/>
      <c r="K145" s="366"/>
      <c r="L145" s="366"/>
      <c r="M145" s="366"/>
      <c r="N145" s="366"/>
      <c r="O145" s="366"/>
      <c r="P145" s="366"/>
      <c r="Q145" s="366"/>
      <c r="R145" s="366"/>
      <c r="S145" s="366"/>
      <c r="T145" s="366"/>
      <c r="U145" s="366"/>
      <c r="V145" s="366"/>
      <c r="W145" s="366"/>
      <c r="X145" s="366"/>
      <c r="Y145" s="366"/>
      <c r="Z145" s="366"/>
      <c r="AA145" s="366"/>
      <c r="AB145" s="366"/>
      <c r="AC145" s="366"/>
      <c r="AD145" s="366"/>
      <c r="AE145" s="366"/>
      <c r="AF145" s="366"/>
      <c r="AG145" s="366"/>
      <c r="AH145" s="366"/>
      <c r="AI145" s="366"/>
      <c r="AJ145" s="366"/>
      <c r="AK145" s="366"/>
      <c r="AL145" s="366"/>
      <c r="AM145" s="366"/>
      <c r="AN145" s="366"/>
      <c r="AO145" s="366"/>
      <c r="AP145" s="366"/>
      <c r="AQ145" s="366"/>
      <c r="AR145" s="366"/>
      <c r="AS145" s="366"/>
      <c r="AT145" s="366"/>
      <c r="AU145" s="366"/>
      <c r="AV145" s="366"/>
      <c r="AW145" s="366"/>
      <c r="AX145" s="366"/>
      <c r="AY145" s="366"/>
      <c r="AZ145" s="366"/>
      <c r="BA145" s="366"/>
      <c r="BB145" s="366"/>
      <c r="BC145" s="366"/>
      <c r="BD145" s="366"/>
      <c r="BE145" s="366"/>
      <c r="BF145" s="366"/>
      <c r="BG145" s="366"/>
      <c r="BH145" s="366"/>
      <c r="BI145" s="366"/>
      <c r="BJ145" s="366"/>
      <c r="BK145" s="366"/>
      <c r="BL145" s="366"/>
      <c r="BM145" s="366"/>
      <c r="BN145" s="366"/>
      <c r="BO145" s="366"/>
      <c r="BP145" s="366"/>
      <c r="BQ145" s="366"/>
      <c r="BR145" s="366"/>
      <c r="BS145" s="366"/>
      <c r="BT145" s="366"/>
      <c r="BU145" s="366"/>
      <c r="BV145" s="366"/>
      <c r="BW145" s="366"/>
      <c r="BX145" s="366"/>
      <c r="BY145" s="366"/>
      <c r="BZ145" s="366"/>
      <c r="CA145" s="366"/>
      <c r="CB145" s="366"/>
      <c r="CC145" s="366"/>
      <c r="CD145" s="366"/>
      <c r="CE145" s="366"/>
      <c r="CF145" s="366"/>
      <c r="CG145" s="366"/>
      <c r="CH145" s="366"/>
      <c r="CI145" s="366"/>
      <c r="CJ145" s="366"/>
      <c r="CK145" s="366"/>
      <c r="CL145" s="366"/>
      <c r="CM145" s="366"/>
      <c r="CN145" s="366"/>
      <c r="CO145" s="366"/>
      <c r="CP145" s="366"/>
      <c r="CQ145" s="366"/>
    </row>
    <row r="146" spans="1:95" ht="14.4" x14ac:dyDescent="0.2">
      <c r="A146" s="366"/>
      <c r="B146" s="366"/>
      <c r="C146" s="366"/>
      <c r="D146" s="366"/>
      <c r="E146" s="366"/>
      <c r="F146" s="366"/>
      <c r="G146" s="366"/>
      <c r="H146" s="366"/>
      <c r="I146" s="366"/>
      <c r="J146" s="366"/>
      <c r="K146" s="366"/>
      <c r="L146" s="366"/>
      <c r="M146" s="366"/>
      <c r="N146" s="366"/>
      <c r="O146" s="366"/>
      <c r="P146" s="366"/>
      <c r="Q146" s="366"/>
      <c r="R146" s="366"/>
      <c r="S146" s="366"/>
      <c r="T146" s="366"/>
      <c r="U146" s="366"/>
      <c r="V146" s="366"/>
      <c r="W146" s="366"/>
      <c r="X146" s="366"/>
      <c r="Y146" s="366"/>
      <c r="Z146" s="366"/>
      <c r="AA146" s="366"/>
      <c r="AB146" s="366"/>
      <c r="AC146" s="366"/>
      <c r="AD146" s="366"/>
      <c r="AE146" s="366"/>
      <c r="AF146" s="366"/>
      <c r="AG146" s="366"/>
      <c r="AH146" s="366"/>
      <c r="AI146" s="366"/>
      <c r="AJ146" s="366"/>
      <c r="AK146" s="366"/>
      <c r="AL146" s="366"/>
      <c r="AM146" s="366"/>
      <c r="AN146" s="366"/>
      <c r="AO146" s="366"/>
      <c r="AP146" s="366"/>
      <c r="AQ146" s="366"/>
      <c r="AR146" s="366"/>
      <c r="AS146" s="366"/>
      <c r="AT146" s="366"/>
      <c r="AU146" s="366"/>
      <c r="AV146" s="366"/>
      <c r="AW146" s="366"/>
      <c r="AX146" s="366"/>
      <c r="AY146" s="366"/>
      <c r="AZ146" s="366"/>
      <c r="BA146" s="366"/>
      <c r="BB146" s="366"/>
      <c r="BC146" s="366"/>
      <c r="BD146" s="366"/>
      <c r="BE146" s="366"/>
      <c r="BF146" s="366"/>
      <c r="BG146" s="366"/>
      <c r="BH146" s="366"/>
      <c r="BI146" s="366"/>
      <c r="BJ146" s="366"/>
      <c r="BK146" s="366"/>
      <c r="BL146" s="366"/>
      <c r="BM146" s="366"/>
      <c r="BN146" s="366"/>
      <c r="BO146" s="366"/>
      <c r="BP146" s="366"/>
      <c r="BQ146" s="366"/>
      <c r="BR146" s="366"/>
      <c r="BS146" s="366"/>
      <c r="BT146" s="366"/>
      <c r="BU146" s="366"/>
      <c r="BV146" s="366"/>
      <c r="BW146" s="366"/>
      <c r="BX146" s="366"/>
      <c r="BY146" s="366"/>
      <c r="BZ146" s="366"/>
      <c r="CA146" s="366"/>
      <c r="CB146" s="366"/>
      <c r="CC146" s="366"/>
      <c r="CD146" s="366"/>
      <c r="CE146" s="366"/>
      <c r="CF146" s="366"/>
      <c r="CG146" s="366"/>
      <c r="CH146" s="366"/>
      <c r="CI146" s="366"/>
      <c r="CJ146" s="366"/>
      <c r="CK146" s="366"/>
      <c r="CL146" s="366"/>
      <c r="CM146" s="366"/>
      <c r="CN146" s="366"/>
      <c r="CO146" s="366"/>
      <c r="CP146" s="366"/>
      <c r="CQ146" s="366"/>
    </row>
  </sheetData>
  <mergeCells count="761">
    <mergeCell ref="N40:N41"/>
    <mergeCell ref="L40:L41"/>
    <mergeCell ref="L34:L39"/>
    <mergeCell ref="N16:N25"/>
    <mergeCell ref="M16:M25"/>
    <mergeCell ref="N26:N33"/>
    <mergeCell ref="AT6:AX6"/>
    <mergeCell ref="I62:I63"/>
    <mergeCell ref="I24:I25"/>
    <mergeCell ref="J30:J31"/>
    <mergeCell ref="I30:I31"/>
    <mergeCell ref="J28:J29"/>
    <mergeCell ref="N8:N15"/>
    <mergeCell ref="N42:N49"/>
    <mergeCell ref="M42:M49"/>
    <mergeCell ref="K22:K23"/>
    <mergeCell ref="K24:K25"/>
    <mergeCell ref="L16:L25"/>
    <mergeCell ref="N34:N39"/>
    <mergeCell ref="M34:M39"/>
    <mergeCell ref="K16:K17"/>
    <mergeCell ref="K18:K19"/>
    <mergeCell ref="K30:K31"/>
    <mergeCell ref="K28:K29"/>
    <mergeCell ref="CW5:DA5"/>
    <mergeCell ref="CW6:DA6"/>
    <mergeCell ref="CR5:CV5"/>
    <mergeCell ref="CR6:CV6"/>
    <mergeCell ref="CH5:CL5"/>
    <mergeCell ref="CH6:CL6"/>
    <mergeCell ref="U6:Y6"/>
    <mergeCell ref="BD6:BH6"/>
    <mergeCell ref="BI6:BM6"/>
    <mergeCell ref="U3:Y3"/>
    <mergeCell ref="Z3:AD3"/>
    <mergeCell ref="AE3:AI3"/>
    <mergeCell ref="AJ3:AN3"/>
    <mergeCell ref="CM5:CQ5"/>
    <mergeCell ref="CM6:CQ6"/>
    <mergeCell ref="BX5:CB5"/>
    <mergeCell ref="AY6:BC6"/>
    <mergeCell ref="BS3:BW3"/>
    <mergeCell ref="BX3:CB3"/>
    <mergeCell ref="Z5:AD5"/>
    <mergeCell ref="Z6:AD6"/>
    <mergeCell ref="U5:Y5"/>
    <mergeCell ref="AJ6:AN6"/>
    <mergeCell ref="AE6:AI6"/>
    <mergeCell ref="AE5:AI5"/>
    <mergeCell ref="AJ5:AN5"/>
    <mergeCell ref="CQ62:CQ63"/>
    <mergeCell ref="CO62:CO63"/>
    <mergeCell ref="CP62:CP63"/>
    <mergeCell ref="CM62:CM63"/>
    <mergeCell ref="CN62:CN63"/>
    <mergeCell ref="AY5:BC5"/>
    <mergeCell ref="AT5:AX5"/>
    <mergeCell ref="AO3:AS3"/>
    <mergeCell ref="AT3:AX3"/>
    <mergeCell ref="AY3:BC3"/>
    <mergeCell ref="BD3:BH3"/>
    <mergeCell ref="BD5:BH5"/>
    <mergeCell ref="CC5:CG5"/>
    <mergeCell ref="CC6:CG6"/>
    <mergeCell ref="BS5:BW5"/>
    <mergeCell ref="AO5:AS5"/>
    <mergeCell ref="AO6:AS6"/>
    <mergeCell ref="BN5:BR5"/>
    <mergeCell ref="BI5:BM5"/>
    <mergeCell ref="BN3:BR3"/>
    <mergeCell ref="BI3:BM3"/>
    <mergeCell ref="BS6:BW6"/>
    <mergeCell ref="BX6:CB6"/>
    <mergeCell ref="BN6:BR6"/>
    <mergeCell ref="L26:L33"/>
    <mergeCell ref="M26:M33"/>
    <mergeCell ref="M40:M41"/>
    <mergeCell ref="K26:K27"/>
    <mergeCell ref="K5:K7"/>
    <mergeCell ref="L42:L49"/>
    <mergeCell ref="K38:K39"/>
    <mergeCell ref="K42:K43"/>
    <mergeCell ref="K44:K45"/>
    <mergeCell ref="K40:K41"/>
    <mergeCell ref="K48:K49"/>
    <mergeCell ref="K36:K37"/>
    <mergeCell ref="P5:T5"/>
    <mergeCell ref="L5:N6"/>
    <mergeCell ref="K8:K9"/>
    <mergeCell ref="L8:L15"/>
    <mergeCell ref="K10:K11"/>
    <mergeCell ref="K12:K13"/>
    <mergeCell ref="K14:K15"/>
    <mergeCell ref="M8:M15"/>
    <mergeCell ref="P6:T6"/>
    <mergeCell ref="J34:J35"/>
    <mergeCell ref="J32:J33"/>
    <mergeCell ref="J38:J39"/>
    <mergeCell ref="K32:K33"/>
    <mergeCell ref="J36:J37"/>
    <mergeCell ref="K46:K47"/>
    <mergeCell ref="K34:K35"/>
    <mergeCell ref="J40:J41"/>
    <mergeCell ref="K20:K21"/>
    <mergeCell ref="I34:I35"/>
    <mergeCell ref="I32:I33"/>
    <mergeCell ref="I28:I29"/>
    <mergeCell ref="H28:H29"/>
    <mergeCell ref="H34:H35"/>
    <mergeCell ref="H30:H31"/>
    <mergeCell ref="H32:H33"/>
    <mergeCell ref="H22:H23"/>
    <mergeCell ref="H20:H21"/>
    <mergeCell ref="H24:H25"/>
    <mergeCell ref="G34:G35"/>
    <mergeCell ref="F24:F25"/>
    <mergeCell ref="G28:G29"/>
    <mergeCell ref="F28:F29"/>
    <mergeCell ref="F26:F27"/>
    <mergeCell ref="G24:G25"/>
    <mergeCell ref="F16:F17"/>
    <mergeCell ref="E16:E17"/>
    <mergeCell ref="G26:G27"/>
    <mergeCell ref="F34:F35"/>
    <mergeCell ref="F20:F21"/>
    <mergeCell ref="F18:F19"/>
    <mergeCell ref="G32:G33"/>
    <mergeCell ref="H10:H11"/>
    <mergeCell ref="I14:I15"/>
    <mergeCell ref="H16:H17"/>
    <mergeCell ref="I16:I17"/>
    <mergeCell ref="I12:I13"/>
    <mergeCell ref="G18:G19"/>
    <mergeCell ref="H14:H15"/>
    <mergeCell ref="G14:G15"/>
    <mergeCell ref="I26:I27"/>
    <mergeCell ref="I18:I19"/>
    <mergeCell ref="H26:H27"/>
    <mergeCell ref="H18:H19"/>
    <mergeCell ref="I22:I23"/>
    <mergeCell ref="I20:I21"/>
    <mergeCell ref="E12:E13"/>
    <mergeCell ref="F14:F15"/>
    <mergeCell ref="F30:F31"/>
    <mergeCell ref="G30:G31"/>
    <mergeCell ref="F22:F23"/>
    <mergeCell ref="G20:G21"/>
    <mergeCell ref="G16:G17"/>
    <mergeCell ref="G22:G23"/>
    <mergeCell ref="J16:J17"/>
    <mergeCell ref="J18:J19"/>
    <mergeCell ref="J22:J23"/>
    <mergeCell ref="J20:J21"/>
    <mergeCell ref="J26:J27"/>
    <mergeCell ref="J24:J25"/>
    <mergeCell ref="D14:D15"/>
    <mergeCell ref="E14:E15"/>
    <mergeCell ref="F12:F13"/>
    <mergeCell ref="G12:G13"/>
    <mergeCell ref="J14:J15"/>
    <mergeCell ref="J12:J13"/>
    <mergeCell ref="I10:I11"/>
    <mergeCell ref="F8:F9"/>
    <mergeCell ref="F5:F7"/>
    <mergeCell ref="J5:J7"/>
    <mergeCell ref="G8:G9"/>
    <mergeCell ref="J8:J9"/>
    <mergeCell ref="H8:H9"/>
    <mergeCell ref="I8:I9"/>
    <mergeCell ref="G5:G7"/>
    <mergeCell ref="D12:D13"/>
    <mergeCell ref="J10:J11"/>
    <mergeCell ref="I5:I7"/>
    <mergeCell ref="E5:E7"/>
    <mergeCell ref="D8:D9"/>
    <mergeCell ref="H12:H13"/>
    <mergeCell ref="H5:H7"/>
    <mergeCell ref="F10:F11"/>
    <mergeCell ref="G10:G11"/>
    <mergeCell ref="A8:A9"/>
    <mergeCell ref="B10:B11"/>
    <mergeCell ref="E10:E11"/>
    <mergeCell ref="A10:A11"/>
    <mergeCell ref="C10:C11"/>
    <mergeCell ref="B5:B7"/>
    <mergeCell ref="C5:C7"/>
    <mergeCell ref="E8:E9"/>
    <mergeCell ref="D5:D7"/>
    <mergeCell ref="D10:D11"/>
    <mergeCell ref="B8:B9"/>
    <mergeCell ref="C8:C9"/>
    <mergeCell ref="C18:C19"/>
    <mergeCell ref="C20:C21"/>
    <mergeCell ref="C22:C23"/>
    <mergeCell ref="C24:C25"/>
    <mergeCell ref="C26:C27"/>
    <mergeCell ref="B22:B23"/>
    <mergeCell ref="A14:A15"/>
    <mergeCell ref="C12:C13"/>
    <mergeCell ref="B14:B15"/>
    <mergeCell ref="C14:C15"/>
    <mergeCell ref="A12:A13"/>
    <mergeCell ref="B12:B13"/>
    <mergeCell ref="A16:A17"/>
    <mergeCell ref="B16:B17"/>
    <mergeCell ref="A18:A19"/>
    <mergeCell ref="A24:A25"/>
    <mergeCell ref="B20:B21"/>
    <mergeCell ref="A20:A21"/>
    <mergeCell ref="A26:A27"/>
    <mergeCell ref="B26:B27"/>
    <mergeCell ref="B24:B25"/>
    <mergeCell ref="A22:A23"/>
    <mergeCell ref="B18:B19"/>
    <mergeCell ref="A28:A29"/>
    <mergeCell ref="C46:C47"/>
    <mergeCell ref="C44:C45"/>
    <mergeCell ref="A44:A45"/>
    <mergeCell ref="C42:C43"/>
    <mergeCell ref="B46:B47"/>
    <mergeCell ref="B44:B45"/>
    <mergeCell ref="A46:A47"/>
    <mergeCell ref="A40:A41"/>
    <mergeCell ref="A42:A43"/>
    <mergeCell ref="C40:C41"/>
    <mergeCell ref="B40:B41"/>
    <mergeCell ref="B42:B43"/>
    <mergeCell ref="A36:A37"/>
    <mergeCell ref="B34:B35"/>
    <mergeCell ref="B32:B33"/>
    <mergeCell ref="A34:A35"/>
    <mergeCell ref="A32:A33"/>
    <mergeCell ref="B28:B29"/>
    <mergeCell ref="A30:A31"/>
    <mergeCell ref="A38:A39"/>
    <mergeCell ref="B38:B39"/>
    <mergeCell ref="C30:C31"/>
    <mergeCell ref="D34:D35"/>
    <mergeCell ref="C34:C35"/>
    <mergeCell ref="C32:C33"/>
    <mergeCell ref="B30:B31"/>
    <mergeCell ref="B36:B37"/>
    <mergeCell ref="C38:C39"/>
    <mergeCell ref="C36:C37"/>
    <mergeCell ref="D38:D39"/>
    <mergeCell ref="A48:A49"/>
    <mergeCell ref="B48:B49"/>
    <mergeCell ref="D16:D17"/>
    <mergeCell ref="C16:C17"/>
    <mergeCell ref="G36:G37"/>
    <mergeCell ref="G40:G41"/>
    <mergeCell ref="G38:G39"/>
    <mergeCell ref="D28:D29"/>
    <mergeCell ref="D30:D31"/>
    <mergeCell ref="D32:D33"/>
    <mergeCell ref="E28:E29"/>
    <mergeCell ref="E34:E35"/>
    <mergeCell ref="F32:F33"/>
    <mergeCell ref="F38:F39"/>
    <mergeCell ref="E38:E39"/>
    <mergeCell ref="F36:F37"/>
    <mergeCell ref="E36:E37"/>
    <mergeCell ref="D26:D27"/>
    <mergeCell ref="D18:D19"/>
    <mergeCell ref="D20:D21"/>
    <mergeCell ref="E26:E27"/>
    <mergeCell ref="E18:E19"/>
    <mergeCell ref="E22:E23"/>
    <mergeCell ref="D22:D23"/>
    <mergeCell ref="E20:E21"/>
    <mergeCell ref="C28:C29"/>
    <mergeCell ref="G48:G49"/>
    <mergeCell ref="E48:E49"/>
    <mergeCell ref="F48:F49"/>
    <mergeCell ref="D48:D49"/>
    <mergeCell ref="C48:C49"/>
    <mergeCell ref="I36:I37"/>
    <mergeCell ref="I38:I39"/>
    <mergeCell ref="I40:I41"/>
    <mergeCell ref="F40:F41"/>
    <mergeCell ref="G46:G47"/>
    <mergeCell ref="G42:G43"/>
    <mergeCell ref="F46:F47"/>
    <mergeCell ref="G44:G45"/>
    <mergeCell ref="F42:F43"/>
    <mergeCell ref="F44:F45"/>
    <mergeCell ref="H42:H43"/>
    <mergeCell ref="I48:I49"/>
    <mergeCell ref="H36:H37"/>
    <mergeCell ref="H40:H41"/>
    <mergeCell ref="H38:H39"/>
    <mergeCell ref="H44:H45"/>
    <mergeCell ref="H46:H47"/>
    <mergeCell ref="H48:H49"/>
    <mergeCell ref="J48:J49"/>
    <mergeCell ref="I44:I45"/>
    <mergeCell ref="I42:I43"/>
    <mergeCell ref="J42:J43"/>
    <mergeCell ref="J44:J45"/>
    <mergeCell ref="J46:J47"/>
    <mergeCell ref="I54:I55"/>
    <mergeCell ref="I46:I47"/>
    <mergeCell ref="I50:I51"/>
    <mergeCell ref="F58:F59"/>
    <mergeCell ref="G56:G57"/>
    <mergeCell ref="F56:F57"/>
    <mergeCell ref="G58:G59"/>
    <mergeCell ref="H58:H59"/>
    <mergeCell ref="E56:E57"/>
    <mergeCell ref="E58:E59"/>
    <mergeCell ref="K50:K51"/>
    <mergeCell ref="M56:M67"/>
    <mergeCell ref="K58:K59"/>
    <mergeCell ref="K60:K61"/>
    <mergeCell ref="M50:M55"/>
    <mergeCell ref="L50:L55"/>
    <mergeCell ref="K52:K53"/>
    <mergeCell ref="J66:J67"/>
    <mergeCell ref="J54:J55"/>
    <mergeCell ref="J58:J59"/>
    <mergeCell ref="J60:J61"/>
    <mergeCell ref="J56:J57"/>
    <mergeCell ref="H60:H61"/>
    <mergeCell ref="H56:H57"/>
    <mergeCell ref="H62:H63"/>
    <mergeCell ref="F64:F65"/>
    <mergeCell ref="G64:G65"/>
    <mergeCell ref="F50:F51"/>
    <mergeCell ref="H50:H51"/>
    <mergeCell ref="H54:H55"/>
    <mergeCell ref="F54:F55"/>
    <mergeCell ref="G54:G55"/>
    <mergeCell ref="G50:G51"/>
    <mergeCell ref="G52:G53"/>
    <mergeCell ref="H52:H53"/>
    <mergeCell ref="F52:F53"/>
    <mergeCell ref="I66:I67"/>
    <mergeCell ref="K54:K55"/>
    <mergeCell ref="K62:K63"/>
    <mergeCell ref="N56:N67"/>
    <mergeCell ref="L56:L67"/>
    <mergeCell ref="K66:K67"/>
    <mergeCell ref="K56:K57"/>
    <mergeCell ref="N50:N55"/>
    <mergeCell ref="J62:J63"/>
    <mergeCell ref="J50:J51"/>
    <mergeCell ref="I52:I53"/>
    <mergeCell ref="I64:I65"/>
    <mergeCell ref="J64:J65"/>
    <mergeCell ref="K64:K65"/>
    <mergeCell ref="J52:J53"/>
    <mergeCell ref="I60:I61"/>
    <mergeCell ref="I58:I59"/>
    <mergeCell ref="I56:I57"/>
    <mergeCell ref="CS96:CS97"/>
    <mergeCell ref="AM96:AM97"/>
    <mergeCell ref="AZ96:AZ97"/>
    <mergeCell ref="AT96:AT97"/>
    <mergeCell ref="AV96:AV97"/>
    <mergeCell ref="AX96:AX97"/>
    <mergeCell ref="AQ96:AQ97"/>
    <mergeCell ref="AP96:AP97"/>
    <mergeCell ref="BC96:BC97"/>
    <mergeCell ref="BB96:BB97"/>
    <mergeCell ref="CR96:CR97"/>
    <mergeCell ref="CQ96:CQ97"/>
    <mergeCell ref="BM96:BM97"/>
    <mergeCell ref="BK96:BK97"/>
    <mergeCell ref="BJ96:BJ97"/>
    <mergeCell ref="BV96:BV97"/>
    <mergeCell ref="BZ96:BZ97"/>
    <mergeCell ref="BX96:BX97"/>
    <mergeCell ref="BW96:BW97"/>
    <mergeCell ref="CC96:CC97"/>
    <mergeCell ref="BY96:BY97"/>
    <mergeCell ref="BR96:BR97"/>
    <mergeCell ref="BQ96:BQ97"/>
    <mergeCell ref="BU96:BU97"/>
    <mergeCell ref="N76:N81"/>
    <mergeCell ref="AD96:AD97"/>
    <mergeCell ref="AB96:AB97"/>
    <mergeCell ref="Y96:Y97"/>
    <mergeCell ref="X96:X97"/>
    <mergeCell ref="P98:P99"/>
    <mergeCell ref="T96:T97"/>
    <mergeCell ref="Z96:Z97"/>
    <mergeCell ref="AJ96:AJ97"/>
    <mergeCell ref="AI96:AI97"/>
    <mergeCell ref="AF96:AF97"/>
    <mergeCell ref="AH96:AH97"/>
    <mergeCell ref="K82:K83"/>
    <mergeCell ref="U96:U97"/>
    <mergeCell ref="AA96:AA97"/>
    <mergeCell ref="V96:V97"/>
    <mergeCell ref="W96:W97"/>
    <mergeCell ref="R96:R97"/>
    <mergeCell ref="S96:S97"/>
    <mergeCell ref="N82:N85"/>
    <mergeCell ref="M86:M95"/>
    <mergeCell ref="L86:L95"/>
    <mergeCell ref="K88:K89"/>
    <mergeCell ref="BH96:BH97"/>
    <mergeCell ref="BP96:BP97"/>
    <mergeCell ref="BT96:BT97"/>
    <mergeCell ref="BI96:BI97"/>
    <mergeCell ref="BL96:BL97"/>
    <mergeCell ref="CQ98:CQ99"/>
    <mergeCell ref="CO98:CO99"/>
    <mergeCell ref="CE96:CE97"/>
    <mergeCell ref="CM98:CM99"/>
    <mergeCell ref="CL96:CL97"/>
    <mergeCell ref="CN98:CN99"/>
    <mergeCell ref="CH96:CH97"/>
    <mergeCell ref="CP98:CP99"/>
    <mergeCell ref="CP96:CP97"/>
    <mergeCell ref="AN96:AN97"/>
    <mergeCell ref="BN96:BN97"/>
    <mergeCell ref="BO96:BO97"/>
    <mergeCell ref="BS96:BS97"/>
    <mergeCell ref="AR96:AR97"/>
    <mergeCell ref="AO96:AO97"/>
    <mergeCell ref="AW96:AW97"/>
    <mergeCell ref="CO96:CO97"/>
    <mergeCell ref="AS96:AS97"/>
    <mergeCell ref="BF96:BF97"/>
    <mergeCell ref="BD96:BD97"/>
    <mergeCell ref="AY96:AY97"/>
    <mergeCell ref="BA96:BA97"/>
    <mergeCell ref="BE96:BE97"/>
    <mergeCell ref="AU96:AU97"/>
    <mergeCell ref="CK96:CK97"/>
    <mergeCell ref="BG96:BG97"/>
    <mergeCell ref="CA96:CA97"/>
    <mergeCell ref="CG96:CG97"/>
    <mergeCell ref="CF96:CF97"/>
    <mergeCell ref="CD96:CD97"/>
    <mergeCell ref="CB96:CB97"/>
    <mergeCell ref="CJ96:CJ97"/>
    <mergeCell ref="CI96:CI97"/>
    <mergeCell ref="N68:N75"/>
    <mergeCell ref="L68:L75"/>
    <mergeCell ref="M68:M75"/>
    <mergeCell ref="J82:J83"/>
    <mergeCell ref="M76:M81"/>
    <mergeCell ref="K80:K81"/>
    <mergeCell ref="K78:K79"/>
    <mergeCell ref="M82:M85"/>
    <mergeCell ref="L76:L81"/>
    <mergeCell ref="L82:L85"/>
    <mergeCell ref="J78:J79"/>
    <mergeCell ref="J68:J69"/>
    <mergeCell ref="K76:K77"/>
    <mergeCell ref="K74:K75"/>
    <mergeCell ref="K68:K69"/>
    <mergeCell ref="K70:K71"/>
    <mergeCell ref="J76:J77"/>
    <mergeCell ref="J74:J75"/>
    <mergeCell ref="J70:J71"/>
    <mergeCell ref="K72:K73"/>
    <mergeCell ref="J84:J85"/>
    <mergeCell ref="J72:J73"/>
    <mergeCell ref="J80:J81"/>
    <mergeCell ref="K84:K85"/>
    <mergeCell ref="H94:H95"/>
    <mergeCell ref="J92:J93"/>
    <mergeCell ref="I92:I93"/>
    <mergeCell ref="I94:I95"/>
    <mergeCell ref="J94:J95"/>
    <mergeCell ref="H92:H93"/>
    <mergeCell ref="K92:K93"/>
    <mergeCell ref="J86:J87"/>
    <mergeCell ref="P96:P97"/>
    <mergeCell ref="N86:N95"/>
    <mergeCell ref="N96:N97"/>
    <mergeCell ref="J90:J91"/>
    <mergeCell ref="J88:J89"/>
    <mergeCell ref="AL96:AL97"/>
    <mergeCell ref="I88:I89"/>
    <mergeCell ref="I86:I87"/>
    <mergeCell ref="I90:I91"/>
    <mergeCell ref="J96:J97"/>
    <mergeCell ref="K94:K95"/>
    <mergeCell ref="K86:K87"/>
    <mergeCell ref="K90:K91"/>
    <mergeCell ref="AC96:AC97"/>
    <mergeCell ref="AE96:AE97"/>
    <mergeCell ref="AG96:AG97"/>
    <mergeCell ref="AK96:AK97"/>
    <mergeCell ref="M96:M97"/>
    <mergeCell ref="Q96:Q97"/>
    <mergeCell ref="I68:I69"/>
    <mergeCell ref="H68:H69"/>
    <mergeCell ref="I74:I75"/>
    <mergeCell ref="H70:H71"/>
    <mergeCell ref="H74:H75"/>
    <mergeCell ref="I70:I71"/>
    <mergeCell ref="I82:I83"/>
    <mergeCell ref="H86:H87"/>
    <mergeCell ref="G86:G87"/>
    <mergeCell ref="G84:G85"/>
    <mergeCell ref="H84:H85"/>
    <mergeCell ref="G82:G83"/>
    <mergeCell ref="G80:G81"/>
    <mergeCell ref="I76:I77"/>
    <mergeCell ref="I80:I81"/>
    <mergeCell ref="I78:I79"/>
    <mergeCell ref="H80:H81"/>
    <mergeCell ref="H76:H77"/>
    <mergeCell ref="H78:H79"/>
    <mergeCell ref="H82:H83"/>
    <mergeCell ref="G78:G79"/>
    <mergeCell ref="F68:F69"/>
    <mergeCell ref="E70:E71"/>
    <mergeCell ref="E74:E75"/>
    <mergeCell ref="D70:D71"/>
    <mergeCell ref="D74:D75"/>
    <mergeCell ref="E72:E73"/>
    <mergeCell ref="F62:F63"/>
    <mergeCell ref="F70:F71"/>
    <mergeCell ref="G70:G71"/>
    <mergeCell ref="G68:G69"/>
    <mergeCell ref="G66:G67"/>
    <mergeCell ref="D62:D63"/>
    <mergeCell ref="D64:D65"/>
    <mergeCell ref="G62:G63"/>
    <mergeCell ref="A50:A51"/>
    <mergeCell ref="A76:A77"/>
    <mergeCell ref="A74:A75"/>
    <mergeCell ref="A70:A71"/>
    <mergeCell ref="A68:A69"/>
    <mergeCell ref="A54:A55"/>
    <mergeCell ref="A58:A59"/>
    <mergeCell ref="A62:A63"/>
    <mergeCell ref="A56:A57"/>
    <mergeCell ref="A64:A65"/>
    <mergeCell ref="A86:A87"/>
    <mergeCell ref="A84:A85"/>
    <mergeCell ref="A82:A83"/>
    <mergeCell ref="B86:B87"/>
    <mergeCell ref="C78:C79"/>
    <mergeCell ref="A60:A61"/>
    <mergeCell ref="B58:B59"/>
    <mergeCell ref="B56:B57"/>
    <mergeCell ref="B62:B63"/>
    <mergeCell ref="B60:B61"/>
    <mergeCell ref="A66:A67"/>
    <mergeCell ref="B78:B79"/>
    <mergeCell ref="C84:C85"/>
    <mergeCell ref="C70:C71"/>
    <mergeCell ref="A78:A79"/>
    <mergeCell ref="B70:B71"/>
    <mergeCell ref="B76:B77"/>
    <mergeCell ref="B66:B67"/>
    <mergeCell ref="A80:A81"/>
    <mergeCell ref="B80:B81"/>
    <mergeCell ref="B82:B83"/>
    <mergeCell ref="B72:B73"/>
    <mergeCell ref="B84:B85"/>
    <mergeCell ref="C76:C77"/>
    <mergeCell ref="C72:C73"/>
    <mergeCell ref="C86:C87"/>
    <mergeCell ref="B68:B69"/>
    <mergeCell ref="C50:C51"/>
    <mergeCell ref="C58:C59"/>
    <mergeCell ref="C56:C57"/>
    <mergeCell ref="C54:C55"/>
    <mergeCell ref="B50:B51"/>
    <mergeCell ref="B52:B53"/>
    <mergeCell ref="C52:C53"/>
    <mergeCell ref="C74:C75"/>
    <mergeCell ref="C66:C67"/>
    <mergeCell ref="C68:C69"/>
    <mergeCell ref="B54:B55"/>
    <mergeCell ref="B74:B75"/>
    <mergeCell ref="C62:C63"/>
    <mergeCell ref="C60:C61"/>
    <mergeCell ref="B64:B65"/>
    <mergeCell ref="C64:C65"/>
    <mergeCell ref="B112:B113"/>
    <mergeCell ref="B110:B111"/>
    <mergeCell ref="B114:B115"/>
    <mergeCell ref="B118:B119"/>
    <mergeCell ref="B116:B117"/>
    <mergeCell ref="B106:B107"/>
    <mergeCell ref="B104:B105"/>
    <mergeCell ref="B108:B109"/>
    <mergeCell ref="B100:B101"/>
    <mergeCell ref="A90:A91"/>
    <mergeCell ref="A92:A93"/>
    <mergeCell ref="A88:A89"/>
    <mergeCell ref="B88:B89"/>
    <mergeCell ref="A94:A95"/>
    <mergeCell ref="B92:B93"/>
    <mergeCell ref="C102:C103"/>
    <mergeCell ref="C90:C91"/>
    <mergeCell ref="C92:C93"/>
    <mergeCell ref="B96:C97"/>
    <mergeCell ref="C100:C101"/>
    <mergeCell ref="B102:B103"/>
    <mergeCell ref="C98:C99"/>
    <mergeCell ref="B98:B99"/>
    <mergeCell ref="A96:A97"/>
    <mergeCell ref="C94:C95"/>
    <mergeCell ref="C88:C89"/>
    <mergeCell ref="B94:B95"/>
    <mergeCell ref="B90:B91"/>
    <mergeCell ref="F86:F87"/>
    <mergeCell ref="F80:F81"/>
    <mergeCell ref="F118:F119"/>
    <mergeCell ref="C106:C107"/>
    <mergeCell ref="C118:C119"/>
    <mergeCell ref="C108:C109"/>
    <mergeCell ref="C116:C117"/>
    <mergeCell ref="F116:F117"/>
    <mergeCell ref="F108:F109"/>
    <mergeCell ref="C114:C115"/>
    <mergeCell ref="F114:F115"/>
    <mergeCell ref="F104:F105"/>
    <mergeCell ref="F106:F107"/>
    <mergeCell ref="F110:F111"/>
    <mergeCell ref="C112:C113"/>
    <mergeCell ref="F112:F113"/>
    <mergeCell ref="C110:C111"/>
    <mergeCell ref="C104:C105"/>
    <mergeCell ref="E80:E81"/>
    <mergeCell ref="C82:C83"/>
    <mergeCell ref="C80:C81"/>
    <mergeCell ref="G98:G99"/>
    <mergeCell ref="G102:G103"/>
    <mergeCell ref="F102:F103"/>
    <mergeCell ref="F92:F93"/>
    <mergeCell ref="F98:F99"/>
    <mergeCell ref="F100:F101"/>
    <mergeCell ref="F96:F97"/>
    <mergeCell ref="F94:F95"/>
    <mergeCell ref="G94:G95"/>
    <mergeCell ref="G96:G97"/>
    <mergeCell ref="G92:G93"/>
    <mergeCell ref="G100:G101"/>
    <mergeCell ref="H98:H99"/>
    <mergeCell ref="I98:I99"/>
    <mergeCell ref="I96:I97"/>
    <mergeCell ref="H96:H97"/>
    <mergeCell ref="I100:I101"/>
    <mergeCell ref="I102:I103"/>
    <mergeCell ref="J102:J103"/>
    <mergeCell ref="J98:J99"/>
    <mergeCell ref="J118:J119"/>
    <mergeCell ref="J114:J115"/>
    <mergeCell ref="H102:H103"/>
    <mergeCell ref="I112:I113"/>
    <mergeCell ref="H104:H105"/>
    <mergeCell ref="J108:J109"/>
    <mergeCell ref="J110:J111"/>
    <mergeCell ref="J104:J105"/>
    <mergeCell ref="J106:J107"/>
    <mergeCell ref="H110:H111"/>
    <mergeCell ref="J100:J101"/>
    <mergeCell ref="H100:H101"/>
    <mergeCell ref="H108:H109"/>
    <mergeCell ref="H106:H107"/>
    <mergeCell ref="G106:G107"/>
    <mergeCell ref="J116:J117"/>
    <mergeCell ref="J112:J113"/>
    <mergeCell ref="H112:H113"/>
    <mergeCell ref="I108:I109"/>
    <mergeCell ref="G118:G119"/>
    <mergeCell ref="H118:H119"/>
    <mergeCell ref="I118:I119"/>
    <mergeCell ref="G110:G111"/>
    <mergeCell ref="H116:H117"/>
    <mergeCell ref="G112:G113"/>
    <mergeCell ref="I110:I111"/>
    <mergeCell ref="I114:I115"/>
    <mergeCell ref="G116:G117"/>
    <mergeCell ref="G114:G115"/>
    <mergeCell ref="I116:I117"/>
    <mergeCell ref="H114:H115"/>
    <mergeCell ref="G104:G105"/>
    <mergeCell ref="I104:I105"/>
    <mergeCell ref="I106:I107"/>
    <mergeCell ref="G108:G109"/>
    <mergeCell ref="E30:E31"/>
    <mergeCell ref="E32:E33"/>
    <mergeCell ref="D46:D47"/>
    <mergeCell ref="D36:D37"/>
    <mergeCell ref="E42:E43"/>
    <mergeCell ref="D42:D43"/>
    <mergeCell ref="D44:D45"/>
    <mergeCell ref="E40:E41"/>
    <mergeCell ref="D40:D41"/>
    <mergeCell ref="E46:E47"/>
    <mergeCell ref="E44:E45"/>
    <mergeCell ref="E54:E55"/>
    <mergeCell ref="D54:D55"/>
    <mergeCell ref="D52:D53"/>
    <mergeCell ref="E50:E51"/>
    <mergeCell ref="D50:D51"/>
    <mergeCell ref="E92:E93"/>
    <mergeCell ref="E90:E91"/>
    <mergeCell ref="D76:D77"/>
    <mergeCell ref="E78:E79"/>
    <mergeCell ref="D56:D57"/>
    <mergeCell ref="D58:D59"/>
    <mergeCell ref="D68:D69"/>
    <mergeCell ref="E68:E69"/>
    <mergeCell ref="E52:E53"/>
    <mergeCell ref="E76:E77"/>
    <mergeCell ref="D72:D73"/>
    <mergeCell ref="H72:H73"/>
    <mergeCell ref="I72:I73"/>
    <mergeCell ref="G74:G75"/>
    <mergeCell ref="F74:F75"/>
    <mergeCell ref="G76:G77"/>
    <mergeCell ref="F76:F77"/>
    <mergeCell ref="H66:H67"/>
    <mergeCell ref="E60:E61"/>
    <mergeCell ref="D60:D61"/>
    <mergeCell ref="F66:F67"/>
    <mergeCell ref="F60:F61"/>
    <mergeCell ref="G60:G61"/>
    <mergeCell ref="E62:E63"/>
    <mergeCell ref="E64:E65"/>
    <mergeCell ref="E66:E67"/>
    <mergeCell ref="D66:D67"/>
    <mergeCell ref="H64:H65"/>
    <mergeCell ref="D78:D79"/>
    <mergeCell ref="D94:D95"/>
    <mergeCell ref="E94:E95"/>
    <mergeCell ref="D82:D83"/>
    <mergeCell ref="D84:D85"/>
    <mergeCell ref="D86:D87"/>
    <mergeCell ref="D92:D93"/>
    <mergeCell ref="E86:E87"/>
    <mergeCell ref="D90:D91"/>
    <mergeCell ref="D88:D89"/>
    <mergeCell ref="E88:E89"/>
    <mergeCell ref="F78:F79"/>
    <mergeCell ref="I84:I85"/>
    <mergeCell ref="CV96:CV97"/>
    <mergeCell ref="D80:D81"/>
    <mergeCell ref="E82:E83"/>
    <mergeCell ref="E84:E85"/>
    <mergeCell ref="CW96:CW97"/>
    <mergeCell ref="DA96:DA97"/>
    <mergeCell ref="CX96:CX97"/>
    <mergeCell ref="CY96:CY97"/>
    <mergeCell ref="CZ96:CZ97"/>
    <mergeCell ref="CT96:CT97"/>
    <mergeCell ref="CU96:CU97"/>
    <mergeCell ref="F84:F85"/>
    <mergeCell ref="F82:F83"/>
    <mergeCell ref="H90:H91"/>
    <mergeCell ref="H88:H89"/>
    <mergeCell ref="G90:G91"/>
    <mergeCell ref="F88:F89"/>
    <mergeCell ref="F90:F91"/>
    <mergeCell ref="G88:G89"/>
    <mergeCell ref="CM96:CM97"/>
    <mergeCell ref="CN96:CN97"/>
    <mergeCell ref="L96:L97"/>
  </mergeCells>
  <phoneticPr fontId="19"/>
  <printOptions horizontalCentered="1" verticalCentered="1"/>
  <pageMargins left="0" right="0" top="0.19685039370078741" bottom="0" header="0.51181102362204722" footer="0.51181102362204722"/>
  <pageSetup paperSize="9" scale="36" orientation="landscape" horizontalDpi="4294967293" r:id="rId1"/>
  <headerFooter alignWithMargins="0"/>
  <rowBreaks count="1" manualBreakCount="1">
    <brk id="67" max="12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CG139"/>
  <sheetViews>
    <sheetView showZeros="0" view="pageBreakPreview" topLeftCell="A49" zoomScaleNormal="100" workbookViewId="0">
      <selection activeCell="J4" sqref="J4"/>
    </sheetView>
  </sheetViews>
  <sheetFormatPr defaultRowHeight="13.2" x14ac:dyDescent="0.2"/>
  <cols>
    <col min="1" max="1" width="3.77734375" customWidth="1"/>
    <col min="2" max="2" width="18.88671875" customWidth="1"/>
    <col min="3" max="3" width="4.88671875" customWidth="1"/>
    <col min="4" max="4" width="5" customWidth="1"/>
    <col min="5" max="5" width="13.21875" customWidth="1"/>
    <col min="6" max="10" width="5.33203125" customWidth="1"/>
    <col min="11" max="11" width="7.44140625" customWidth="1"/>
    <col min="12" max="14" width="5.33203125" customWidth="1"/>
    <col min="15" max="15" width="0.6640625" customWidth="1"/>
    <col min="16" max="20" width="3.6640625" customWidth="1"/>
    <col min="21" max="21" width="4.109375" customWidth="1"/>
    <col min="22" max="30" width="3.6640625" customWidth="1"/>
    <col min="31" max="31" width="4.109375" customWidth="1"/>
    <col min="32" max="74" width="3.6640625" customWidth="1"/>
    <col min="75" max="75" width="4.109375" customWidth="1"/>
    <col min="76" max="76" width="3.6640625" customWidth="1"/>
    <col min="77" max="83" width="3.33203125" customWidth="1"/>
    <col min="84" max="85" width="2.77734375" customWidth="1"/>
    <col min="94" max="94" width="9.6640625" customWidth="1"/>
  </cols>
  <sheetData>
    <row r="1" spans="1:85" ht="30.75" customHeight="1" x14ac:dyDescent="0.2">
      <c r="N1" s="388" t="s">
        <v>488</v>
      </c>
      <c r="R1" s="18"/>
      <c r="S1" s="18"/>
      <c r="U1" s="316"/>
      <c r="V1" s="316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  <c r="AJ1" s="18"/>
      <c r="AK1" s="18"/>
      <c r="AL1" s="18"/>
      <c r="AM1" s="18"/>
      <c r="AN1" s="18"/>
      <c r="AO1" s="18"/>
      <c r="AP1" s="18"/>
      <c r="AQ1" s="18"/>
      <c r="AR1" s="18"/>
      <c r="AS1" s="18"/>
      <c r="AX1" s="318" t="s">
        <v>485</v>
      </c>
    </row>
    <row r="2" spans="1:85" ht="4.5" customHeight="1" x14ac:dyDescent="0.2">
      <c r="P2" s="389"/>
      <c r="Q2" s="389"/>
      <c r="R2" s="389"/>
      <c r="AJ2" s="18"/>
      <c r="AK2" s="18"/>
      <c r="AL2" s="18"/>
      <c r="AS2" s="18"/>
    </row>
    <row r="3" spans="1:85" ht="17.25" customHeight="1" x14ac:dyDescent="0.2">
      <c r="J3" s="18"/>
      <c r="P3" s="390" t="s">
        <v>223</v>
      </c>
      <c r="Y3" s="319"/>
      <c r="Z3" s="319"/>
      <c r="AA3" s="319"/>
      <c r="AB3" s="319"/>
      <c r="AD3" s="319"/>
      <c r="AE3" s="319"/>
      <c r="AG3" s="319"/>
      <c r="AK3" s="18"/>
      <c r="AL3" s="18"/>
      <c r="AS3" s="18"/>
      <c r="BA3" s="1363">
        <v>42826</v>
      </c>
      <c r="BB3" s="1363"/>
      <c r="BC3" s="1363"/>
      <c r="BD3" s="1363"/>
      <c r="BE3" s="1363"/>
      <c r="BF3" s="1363"/>
      <c r="BG3" s="1363"/>
    </row>
    <row r="4" spans="1:85" ht="19.5" customHeight="1" x14ac:dyDescent="0.2">
      <c r="P4" s="1354" t="s">
        <v>162</v>
      </c>
      <c r="Q4" s="1355"/>
      <c r="R4" s="1355"/>
      <c r="S4" s="1355"/>
      <c r="T4" s="1355"/>
      <c r="U4" s="1354" t="s">
        <v>224</v>
      </c>
      <c r="V4" s="1355"/>
      <c r="W4" s="1355"/>
      <c r="X4" s="1355"/>
      <c r="Y4" s="1355"/>
      <c r="Z4" s="1354" t="s">
        <v>518</v>
      </c>
      <c r="AA4" s="1355"/>
      <c r="AB4" s="1355"/>
      <c r="AC4" s="1355"/>
      <c r="AD4" s="1355"/>
      <c r="AE4" s="1354" t="s">
        <v>225</v>
      </c>
      <c r="AF4" s="1355"/>
      <c r="AG4" s="1355"/>
      <c r="AH4" s="1355"/>
      <c r="AI4" s="1355"/>
      <c r="AJ4" s="1354" t="s">
        <v>226</v>
      </c>
      <c r="AK4" s="1355"/>
      <c r="AL4" s="1355"/>
      <c r="AM4" s="1355"/>
      <c r="AN4" s="1355"/>
      <c r="AO4" s="18"/>
      <c r="AP4" s="169"/>
      <c r="AS4" s="18"/>
      <c r="BA4" s="391"/>
      <c r="BB4" s="391"/>
      <c r="BC4" s="391"/>
      <c r="BD4" s="391"/>
      <c r="BE4" s="391"/>
      <c r="BF4" s="391"/>
      <c r="BG4" s="391"/>
    </row>
    <row r="5" spans="1:85" ht="22.5" customHeight="1" x14ac:dyDescent="0.2">
      <c r="B5" s="264" t="s">
        <v>0</v>
      </c>
      <c r="X5" s="233"/>
      <c r="BI5" s="1364" t="s">
        <v>551</v>
      </c>
      <c r="BJ5" s="1364"/>
      <c r="BK5" s="1364"/>
      <c r="BL5" s="1364"/>
      <c r="BM5" s="1364"/>
      <c r="BN5" s="676"/>
      <c r="CC5" s="18"/>
    </row>
    <row r="6" spans="1:85" ht="18.75" customHeight="1" x14ac:dyDescent="0.2">
      <c r="A6" s="286"/>
      <c r="B6" s="1323" t="s">
        <v>155</v>
      </c>
      <c r="C6" s="1239" t="s">
        <v>152</v>
      </c>
      <c r="D6" s="1242" t="s">
        <v>135</v>
      </c>
      <c r="E6" s="1251" t="s">
        <v>156</v>
      </c>
      <c r="F6" s="1332" t="s">
        <v>136</v>
      </c>
      <c r="G6" s="1329" t="s">
        <v>137</v>
      </c>
      <c r="H6" s="1329" t="s">
        <v>138</v>
      </c>
      <c r="I6" s="1332" t="s">
        <v>139</v>
      </c>
      <c r="J6" s="1329" t="s">
        <v>140</v>
      </c>
      <c r="K6" s="1338" t="s">
        <v>141</v>
      </c>
      <c r="L6" s="1346" t="s">
        <v>157</v>
      </c>
      <c r="M6" s="1347"/>
      <c r="N6" s="1347"/>
      <c r="O6" s="392"/>
      <c r="P6" s="1361" t="s">
        <v>542</v>
      </c>
      <c r="Q6" s="1362"/>
      <c r="R6" s="1362"/>
      <c r="S6" s="1362"/>
      <c r="T6" s="1362"/>
      <c r="U6" s="1356" t="s">
        <v>543</v>
      </c>
      <c r="V6" s="1357"/>
      <c r="W6" s="1357"/>
      <c r="X6" s="1357"/>
      <c r="Y6" s="1357"/>
      <c r="Z6" s="1356" t="s">
        <v>544</v>
      </c>
      <c r="AA6" s="1357"/>
      <c r="AB6" s="1357"/>
      <c r="AC6" s="1357"/>
      <c r="AD6" s="1357"/>
      <c r="AE6" s="1356" t="s">
        <v>545</v>
      </c>
      <c r="AF6" s="1357"/>
      <c r="AG6" s="1357"/>
      <c r="AH6" s="1357"/>
      <c r="AI6" s="1357"/>
      <c r="AJ6" s="1361" t="s">
        <v>546</v>
      </c>
      <c r="AK6" s="1362"/>
      <c r="AL6" s="1362"/>
      <c r="AM6" s="1362"/>
      <c r="AN6" s="1362"/>
      <c r="AO6" s="1356" t="s">
        <v>547</v>
      </c>
      <c r="AP6" s="1357"/>
      <c r="AQ6" s="1357"/>
      <c r="AR6" s="1357"/>
      <c r="AS6" s="1357"/>
      <c r="AT6" s="1361" t="s">
        <v>548</v>
      </c>
      <c r="AU6" s="1362"/>
      <c r="AV6" s="1362"/>
      <c r="AW6" s="1362"/>
      <c r="AX6" s="1362"/>
      <c r="AY6" s="1356" t="s">
        <v>549</v>
      </c>
      <c r="AZ6" s="1357"/>
      <c r="BA6" s="1357"/>
      <c r="BB6" s="1357"/>
      <c r="BC6" s="1357"/>
      <c r="BD6" s="1356" t="s">
        <v>550</v>
      </c>
      <c r="BE6" s="1357"/>
      <c r="BF6" s="1357"/>
      <c r="BG6" s="1357"/>
      <c r="BH6" s="1357"/>
      <c r="BI6" s="1356" t="s">
        <v>552</v>
      </c>
      <c r="BJ6" s="1357"/>
      <c r="BK6" s="1357"/>
      <c r="BL6" s="1357"/>
      <c r="BM6" s="1357"/>
      <c r="BN6" s="1356" t="s">
        <v>658</v>
      </c>
      <c r="BO6" s="1357"/>
      <c r="BP6" s="1357"/>
      <c r="BQ6" s="1357"/>
      <c r="BR6" s="1357"/>
      <c r="BS6" s="1356" t="s">
        <v>554</v>
      </c>
      <c r="BT6" s="1357"/>
      <c r="BU6" s="1357"/>
      <c r="BV6" s="1357"/>
      <c r="BW6" s="1365"/>
      <c r="BX6" s="393"/>
      <c r="BY6" s="393"/>
      <c r="BZ6" s="393"/>
      <c r="CA6" s="393"/>
      <c r="CB6" s="393"/>
      <c r="CC6" s="393"/>
      <c r="CD6" s="393"/>
      <c r="CE6" s="393"/>
    </row>
    <row r="7" spans="1:85" ht="30.75" customHeight="1" x14ac:dyDescent="0.2">
      <c r="A7" s="286"/>
      <c r="B7" s="1277"/>
      <c r="C7" s="1240"/>
      <c r="D7" s="1243"/>
      <c r="E7" s="1252"/>
      <c r="F7" s="1333"/>
      <c r="G7" s="1330"/>
      <c r="H7" s="1330"/>
      <c r="I7" s="1333"/>
      <c r="J7" s="1330"/>
      <c r="K7" s="1339"/>
      <c r="L7" s="1348"/>
      <c r="M7" s="1349"/>
      <c r="N7" s="1349"/>
      <c r="O7" s="394"/>
      <c r="P7" s="1350" t="s">
        <v>617</v>
      </c>
      <c r="Q7" s="1351"/>
      <c r="R7" s="1351"/>
      <c r="S7" s="1351"/>
      <c r="T7" s="1351"/>
      <c r="U7" s="1354" t="s">
        <v>162</v>
      </c>
      <c r="V7" s="1355"/>
      <c r="W7" s="1355"/>
      <c r="X7" s="1355"/>
      <c r="Y7" s="1355"/>
      <c r="Z7" s="1354" t="s">
        <v>642</v>
      </c>
      <c r="AA7" s="1355"/>
      <c r="AB7" s="1355"/>
      <c r="AC7" s="1355"/>
      <c r="AD7" s="1355"/>
      <c r="AE7" s="1354" t="s">
        <v>642</v>
      </c>
      <c r="AF7" s="1355"/>
      <c r="AG7" s="1355"/>
      <c r="AH7" s="1355"/>
      <c r="AI7" s="1355"/>
      <c r="AJ7" s="1358" t="s">
        <v>648</v>
      </c>
      <c r="AK7" s="1281"/>
      <c r="AL7" s="1281"/>
      <c r="AM7" s="1281"/>
      <c r="AN7" s="1281"/>
      <c r="AO7" s="1354" t="s">
        <v>225</v>
      </c>
      <c r="AP7" s="1355"/>
      <c r="AQ7" s="1355"/>
      <c r="AR7" s="1355"/>
      <c r="AS7" s="1355"/>
      <c r="AT7" s="1350" t="s">
        <v>665</v>
      </c>
      <c r="AU7" s="1351"/>
      <c r="AV7" s="1351"/>
      <c r="AW7" s="1351"/>
      <c r="AX7" s="1351"/>
      <c r="AY7" s="1354" t="s">
        <v>642</v>
      </c>
      <c r="AZ7" s="1355"/>
      <c r="BA7" s="1355"/>
      <c r="BB7" s="1355"/>
      <c r="BC7" s="1355"/>
      <c r="BD7" s="1354" t="s">
        <v>642</v>
      </c>
      <c r="BE7" s="1355"/>
      <c r="BF7" s="1355"/>
      <c r="BG7" s="1355"/>
      <c r="BH7" s="1355"/>
      <c r="BI7" s="1373" t="s">
        <v>551</v>
      </c>
      <c r="BJ7" s="1369"/>
      <c r="BK7" s="1369"/>
      <c r="BL7" s="1369"/>
      <c r="BM7" s="1369"/>
      <c r="BN7" s="1369" t="s">
        <v>580</v>
      </c>
      <c r="BO7" s="1369"/>
      <c r="BP7" s="1369"/>
      <c r="BQ7" s="1369"/>
      <c r="BR7" s="1370"/>
      <c r="BS7" s="1354" t="s">
        <v>162</v>
      </c>
      <c r="BT7" s="1355"/>
      <c r="BU7" s="1355"/>
      <c r="BV7" s="1355"/>
      <c r="BW7" s="1366"/>
      <c r="BX7" s="312"/>
      <c r="BY7" s="312"/>
      <c r="BZ7" s="312"/>
      <c r="CA7" s="386"/>
      <c r="CB7" s="386"/>
      <c r="CC7" s="386"/>
      <c r="CD7" s="386"/>
      <c r="CE7" s="386"/>
      <c r="CF7" s="169"/>
      <c r="CG7" s="169"/>
    </row>
    <row r="8" spans="1:85" ht="33.75" customHeight="1" x14ac:dyDescent="0.2">
      <c r="A8" s="286"/>
      <c r="B8" s="1324"/>
      <c r="C8" s="1325"/>
      <c r="D8" s="1244"/>
      <c r="E8" s="1253"/>
      <c r="F8" s="1333"/>
      <c r="G8" s="1331"/>
      <c r="H8" s="1331"/>
      <c r="I8" s="1333"/>
      <c r="J8" s="1331"/>
      <c r="K8" s="1340"/>
      <c r="L8" s="395" t="s">
        <v>165</v>
      </c>
      <c r="M8" s="396" t="s">
        <v>166</v>
      </c>
      <c r="N8" s="396" t="s">
        <v>167</v>
      </c>
      <c r="O8" s="397"/>
      <c r="P8" s="398" t="s">
        <v>168</v>
      </c>
      <c r="Q8" s="399" t="s">
        <v>169</v>
      </c>
      <c r="R8" s="399" t="s">
        <v>170</v>
      </c>
      <c r="S8" s="399" t="s">
        <v>7</v>
      </c>
      <c r="T8" s="400" t="s">
        <v>171</v>
      </c>
      <c r="U8" s="398" t="s">
        <v>168</v>
      </c>
      <c r="V8" s="399" t="s">
        <v>169</v>
      </c>
      <c r="W8" s="399" t="s">
        <v>170</v>
      </c>
      <c r="X8" s="399" t="s">
        <v>7</v>
      </c>
      <c r="Y8" s="400" t="s">
        <v>171</v>
      </c>
      <c r="Z8" s="398" t="s">
        <v>168</v>
      </c>
      <c r="AA8" s="399" t="s">
        <v>169</v>
      </c>
      <c r="AB8" s="399" t="s">
        <v>170</v>
      </c>
      <c r="AC8" s="399" t="s">
        <v>7</v>
      </c>
      <c r="AD8" s="400" t="s">
        <v>171</v>
      </c>
      <c r="AE8" s="398" t="s">
        <v>168</v>
      </c>
      <c r="AF8" s="399" t="s">
        <v>169</v>
      </c>
      <c r="AG8" s="399" t="s">
        <v>170</v>
      </c>
      <c r="AH8" s="399" t="s">
        <v>7</v>
      </c>
      <c r="AI8" s="399" t="s">
        <v>171</v>
      </c>
      <c r="AJ8" s="398" t="s">
        <v>168</v>
      </c>
      <c r="AK8" s="399" t="s">
        <v>169</v>
      </c>
      <c r="AL8" s="399" t="s">
        <v>170</v>
      </c>
      <c r="AM8" s="399" t="s">
        <v>7</v>
      </c>
      <c r="AN8" s="673" t="s">
        <v>171</v>
      </c>
      <c r="AO8" s="399" t="s">
        <v>168</v>
      </c>
      <c r="AP8" s="399" t="s">
        <v>169</v>
      </c>
      <c r="AQ8" s="399" t="s">
        <v>170</v>
      </c>
      <c r="AR8" s="399" t="s">
        <v>7</v>
      </c>
      <c r="AS8" s="400" t="s">
        <v>171</v>
      </c>
      <c r="AT8" s="593" t="s">
        <v>168</v>
      </c>
      <c r="AU8" s="400" t="s">
        <v>169</v>
      </c>
      <c r="AV8" s="400" t="s">
        <v>170</v>
      </c>
      <c r="AW8" s="400" t="s">
        <v>7</v>
      </c>
      <c r="AX8" s="400" t="s">
        <v>171</v>
      </c>
      <c r="AY8" s="593" t="s">
        <v>168</v>
      </c>
      <c r="AZ8" s="400" t="s">
        <v>169</v>
      </c>
      <c r="BA8" s="400" t="s">
        <v>170</v>
      </c>
      <c r="BB8" s="400" t="s">
        <v>7</v>
      </c>
      <c r="BC8" s="400" t="s">
        <v>171</v>
      </c>
      <c r="BD8" s="593" t="s">
        <v>168</v>
      </c>
      <c r="BE8" s="400" t="s">
        <v>169</v>
      </c>
      <c r="BF8" s="400" t="s">
        <v>170</v>
      </c>
      <c r="BG8" s="400" t="s">
        <v>7</v>
      </c>
      <c r="BH8" s="400" t="s">
        <v>171</v>
      </c>
      <c r="BI8" s="594" t="s">
        <v>168</v>
      </c>
      <c r="BJ8" s="595" t="s">
        <v>169</v>
      </c>
      <c r="BK8" s="595" t="s">
        <v>170</v>
      </c>
      <c r="BL8" s="595" t="s">
        <v>7</v>
      </c>
      <c r="BM8" s="595" t="s">
        <v>171</v>
      </c>
      <c r="BN8" s="595" t="s">
        <v>659</v>
      </c>
      <c r="BO8" s="595" t="s">
        <v>169</v>
      </c>
      <c r="BP8" s="595" t="s">
        <v>170</v>
      </c>
      <c r="BQ8" s="595" t="s">
        <v>7</v>
      </c>
      <c r="BR8" s="595" t="s">
        <v>171</v>
      </c>
      <c r="BS8" s="594" t="s">
        <v>168</v>
      </c>
      <c r="BT8" s="595" t="s">
        <v>169</v>
      </c>
      <c r="BU8" s="595" t="s">
        <v>170</v>
      </c>
      <c r="BV8" s="595" t="s">
        <v>7</v>
      </c>
      <c r="BW8" s="601" t="s">
        <v>171</v>
      </c>
      <c r="BX8" s="595"/>
      <c r="BY8" s="595"/>
      <c r="BZ8" s="595"/>
      <c r="CA8" s="366"/>
      <c r="CB8" s="366"/>
      <c r="CC8" s="366"/>
      <c r="CD8" s="366"/>
      <c r="CE8" s="366"/>
    </row>
    <row r="9" spans="1:85" s="330" customFormat="1" ht="21" customHeight="1" x14ac:dyDescent="0.2">
      <c r="A9" s="1307">
        <v>1</v>
      </c>
      <c r="B9" s="1335" t="s">
        <v>204</v>
      </c>
      <c r="C9" s="1326" t="s">
        <v>201</v>
      </c>
      <c r="D9" s="1336">
        <f>DATEDIF(E9,$BA$3,"y")</f>
        <v>66</v>
      </c>
      <c r="E9" s="1327">
        <v>18627</v>
      </c>
      <c r="F9" s="1334">
        <f>SUM(P9:P10,U9:U10,Z9:Z10,AE9:AE10,AJ9:AJ10,AO9:AO10,AT9:AT10,AY9:AY10,BD9:BD10,BI9:BI10,BN9:BN10,BS9:BS10)</f>
        <v>2</v>
      </c>
      <c r="G9" s="1334">
        <f>SUM(Q9:Q10,V9:V10,AA9:AA10,AF9:AF10,AK9:AK10,AP9:AP10,AU9:AU10,AZ9:AZ10,BE9:BE10,BJ9:BJ10,BO9:BO10,BT9:BT10)</f>
        <v>2</v>
      </c>
      <c r="H9" s="1334">
        <f>SUM(R9:R10,W9:W10,AB9:AB10,AG9:AG10,AL9:AL10,AQ9:AQ10,AV9:AV10,BA9:BA10,BF9:BF10,BK9:BK10,BP9:BP10,BU9:BU10)</f>
        <v>0</v>
      </c>
      <c r="I9" s="1334">
        <f>SUM(S9:S10,X9:X10,AC9:AC10,AH9:AH10,AM9:AM10,AR9:AR10,AW9:AW10,BB9:BB10,BG9:BG10,BL9:BL10,BQ9:BQ10,BV9:BV10)</f>
        <v>1</v>
      </c>
      <c r="J9" s="1334">
        <f>SUM(T9:T10,Y9:Y10,AD9:AD10,AI9:AI10,AN9:AN10,AS9:AS10,AX9:AX10,BC9:BC10,BH9:BH10,BM9:BM10,BR9:BR10,BW9:BW10)</f>
        <v>1</v>
      </c>
      <c r="K9" s="1341">
        <f>IF(ISERROR(I9/I9+J9),"",I9/(I9+J9))</f>
        <v>0.5</v>
      </c>
      <c r="L9" s="1294">
        <f>SUM(M9:N16)</f>
        <v>12</v>
      </c>
      <c r="M9" s="1294">
        <f>SUM(I9:I16)</f>
        <v>4</v>
      </c>
      <c r="N9" s="1294">
        <f>SUM(J9:J16)</f>
        <v>8</v>
      </c>
      <c r="O9" s="916"/>
      <c r="P9" s="917"/>
      <c r="Q9" s="918"/>
      <c r="R9" s="918"/>
      <c r="S9" s="918"/>
      <c r="T9" s="918"/>
      <c r="U9" s="405"/>
      <c r="V9" s="406"/>
      <c r="W9" s="406"/>
      <c r="X9" s="406"/>
      <c r="Y9" s="919"/>
      <c r="Z9" s="918"/>
      <c r="AA9" s="918"/>
      <c r="AB9" s="918"/>
      <c r="AC9" s="918"/>
      <c r="AD9" s="918"/>
      <c r="AE9" s="405"/>
      <c r="AF9" s="406"/>
      <c r="AG9" s="406"/>
      <c r="AH9" s="406"/>
      <c r="AI9" s="406"/>
      <c r="AJ9" s="917"/>
      <c r="AK9" s="918"/>
      <c r="AL9" s="918"/>
      <c r="AM9" s="918"/>
      <c r="AN9" s="919"/>
      <c r="AO9" s="918">
        <v>1</v>
      </c>
      <c r="AP9" s="918">
        <v>1</v>
      </c>
      <c r="AQ9" s="918"/>
      <c r="AR9" s="918">
        <v>1</v>
      </c>
      <c r="AS9" s="918"/>
      <c r="AT9" s="703"/>
      <c r="AU9" s="697"/>
      <c r="AV9" s="697"/>
      <c r="AW9" s="697"/>
      <c r="AX9" s="697"/>
      <c r="AY9" s="920"/>
      <c r="AZ9" s="772"/>
      <c r="BA9" s="772"/>
      <c r="BB9" s="772"/>
      <c r="BC9" s="765"/>
      <c r="BD9" s="772">
        <v>1</v>
      </c>
      <c r="BE9" s="772">
        <v>1</v>
      </c>
      <c r="BF9" s="772"/>
      <c r="BG9" s="772"/>
      <c r="BH9" s="772">
        <v>1</v>
      </c>
      <c r="BI9" s="920"/>
      <c r="BJ9" s="772"/>
      <c r="BK9" s="772"/>
      <c r="BL9" s="772"/>
      <c r="BM9" s="765"/>
      <c r="BN9" s="772"/>
      <c r="BO9" s="772"/>
      <c r="BP9" s="772"/>
      <c r="BQ9" s="772"/>
      <c r="BR9" s="772"/>
      <c r="BS9" s="920"/>
      <c r="BT9" s="772"/>
      <c r="BU9" s="772"/>
      <c r="BV9" s="921"/>
      <c r="BW9" s="922"/>
      <c r="BX9" s="575"/>
    </row>
    <row r="10" spans="1:85" s="330" customFormat="1" ht="21" customHeight="1" x14ac:dyDescent="0.2">
      <c r="A10" s="1307"/>
      <c r="B10" s="1308"/>
      <c r="C10" s="1299"/>
      <c r="D10" s="1297"/>
      <c r="E10" s="1298"/>
      <c r="F10" s="1294"/>
      <c r="G10" s="1294"/>
      <c r="H10" s="1294"/>
      <c r="I10" s="1294"/>
      <c r="J10" s="1294"/>
      <c r="K10" s="1341"/>
      <c r="L10" s="1294"/>
      <c r="M10" s="1294"/>
      <c r="N10" s="1294"/>
      <c r="O10" s="401"/>
      <c r="P10" s="405"/>
      <c r="Q10" s="406"/>
      <c r="R10" s="406"/>
      <c r="S10" s="406"/>
      <c r="T10" s="406"/>
      <c r="U10" s="405"/>
      <c r="V10" s="406"/>
      <c r="W10" s="406"/>
      <c r="X10" s="406"/>
      <c r="Y10" s="678"/>
      <c r="Z10" s="406"/>
      <c r="AA10" s="406"/>
      <c r="AB10" s="406"/>
      <c r="AC10" s="406"/>
      <c r="AD10" s="406"/>
      <c r="AE10" s="405"/>
      <c r="AF10" s="406"/>
      <c r="AG10" s="406"/>
      <c r="AH10" s="406"/>
      <c r="AI10" s="406"/>
      <c r="AJ10" s="405"/>
      <c r="AK10" s="406"/>
      <c r="AL10" s="406"/>
      <c r="AM10" s="406"/>
      <c r="AN10" s="678"/>
      <c r="AO10" s="406"/>
      <c r="AP10" s="406"/>
      <c r="AQ10" s="406"/>
      <c r="AR10" s="406"/>
      <c r="AS10" s="406"/>
      <c r="AT10" s="596"/>
      <c r="AU10" s="597"/>
      <c r="AV10" s="597"/>
      <c r="AW10" s="597"/>
      <c r="AX10" s="597"/>
      <c r="AY10" s="589"/>
      <c r="AZ10" s="335"/>
      <c r="BA10" s="335"/>
      <c r="BB10" s="335"/>
      <c r="BC10" s="336"/>
      <c r="BD10" s="335"/>
      <c r="BE10" s="335"/>
      <c r="BF10" s="335"/>
      <c r="BG10" s="335"/>
      <c r="BH10" s="335"/>
      <c r="BI10" s="589"/>
      <c r="BJ10" s="335"/>
      <c r="BK10" s="335"/>
      <c r="BL10" s="335"/>
      <c r="BM10" s="336"/>
      <c r="BN10" s="335"/>
      <c r="BO10" s="335"/>
      <c r="BP10" s="335"/>
      <c r="BQ10" s="335"/>
      <c r="BR10" s="335"/>
      <c r="BS10" s="589"/>
      <c r="BT10" s="335"/>
      <c r="BU10" s="335"/>
      <c r="BV10" s="911"/>
      <c r="BW10" s="912"/>
      <c r="BX10" s="575"/>
    </row>
    <row r="11" spans="1:85" s="330" customFormat="1" ht="21" customHeight="1" x14ac:dyDescent="0.2">
      <c r="A11" s="1307">
        <v>2</v>
      </c>
      <c r="B11" s="1308" t="s">
        <v>611</v>
      </c>
      <c r="C11" s="1299" t="s">
        <v>201</v>
      </c>
      <c r="D11" s="1297">
        <f>DATEDIF(E11,$BA$3,"y")</f>
        <v>68</v>
      </c>
      <c r="E11" s="1298">
        <v>17816</v>
      </c>
      <c r="F11" s="1294">
        <f>SUM(P11:P12,U11:U12,Z11:Z12,AE11:AE12,AJ11:AJ12,AO11:AO12,AT11:AT12,AY11:AY12,BD11:BD12,BI11:BI12,BN11:BN12,BS11:BS12)</f>
        <v>3</v>
      </c>
      <c r="G11" s="1294">
        <f>SUM(Q11:Q12,V11:V12,AA11:AA12,AF11:AF12,AK11:AK12,AP11:AP12,AU11:AU12,AZ11:AZ12,BE11:BE12,BJ11:BJ12,BO11:BO12,BT11:BT12)</f>
        <v>1</v>
      </c>
      <c r="H11" s="1294">
        <f>SUM(R11:R12,W11:W12,AB11:AB12,AG11:AG12,AL11:AL12,AQ11:AQ12,AV11:AV12,BA11:BA12,BF11:BF12,BK11:BK12,BP11:BP12,BU11:BU12)</f>
        <v>0</v>
      </c>
      <c r="I11" s="1294">
        <f>SUM(S11:S12,X11:X12,AC11:AC12,AH11:AH12,AM11:AM12,AR11:AR12,AW11:AW12,BB11:BB12,BG11:BG12,BL11:BL12,BQ11:BQ12,BV11:BV12)</f>
        <v>0</v>
      </c>
      <c r="J11" s="1294">
        <f>SUM(T11:T12,Y11:Y12,AD11:AD12,AI11:AI12,AN11:AN12,AS11:AS12,AX11:AX12,BC11:BC12,BH11:BH12,BM11:BM12,BR11:BR12,BW11:BW12)</f>
        <v>1</v>
      </c>
      <c r="K11" s="1341" t="str">
        <f>IF(ISERROR(I11/I11+J11),"",I11/(I11+J11))</f>
        <v/>
      </c>
      <c r="L11" s="1294"/>
      <c r="M11" s="1294"/>
      <c r="N11" s="1294"/>
      <c r="O11" s="401"/>
      <c r="P11" s="405"/>
      <c r="Q11" s="406"/>
      <c r="R11" s="406"/>
      <c r="S11" s="406"/>
      <c r="T11" s="406"/>
      <c r="U11" s="405">
        <v>1</v>
      </c>
      <c r="V11" s="406"/>
      <c r="W11" s="406"/>
      <c r="X11" s="406"/>
      <c r="Y11" s="678"/>
      <c r="Z11" s="406"/>
      <c r="AA11" s="406"/>
      <c r="AB11" s="406"/>
      <c r="AC11" s="406"/>
      <c r="AD11" s="406"/>
      <c r="AE11" s="405">
        <v>1</v>
      </c>
      <c r="AF11" s="406"/>
      <c r="AG11" s="406"/>
      <c r="AH11" s="406"/>
      <c r="AI11" s="406"/>
      <c r="AJ11" s="405"/>
      <c r="AK11" s="406"/>
      <c r="AL11" s="406"/>
      <c r="AM11" s="406"/>
      <c r="AN11" s="678"/>
      <c r="AO11" s="406"/>
      <c r="AP11" s="406"/>
      <c r="AQ11" s="406"/>
      <c r="AR11" s="406"/>
      <c r="AS11" s="406"/>
      <c r="AT11" s="596"/>
      <c r="AU11" s="597"/>
      <c r="AV11" s="597"/>
      <c r="AW11" s="597"/>
      <c r="AX11" s="597"/>
      <c r="AY11" s="589">
        <v>1</v>
      </c>
      <c r="AZ11" s="335">
        <v>1</v>
      </c>
      <c r="BA11" s="335"/>
      <c r="BB11" s="335"/>
      <c r="BC11" s="336">
        <v>1</v>
      </c>
      <c r="BD11" s="335"/>
      <c r="BE11" s="335"/>
      <c r="BF11" s="335"/>
      <c r="BG11" s="335"/>
      <c r="BH11" s="335"/>
      <c r="BI11" s="589"/>
      <c r="BJ11" s="335"/>
      <c r="BK11" s="335"/>
      <c r="BL11" s="335"/>
      <c r="BM11" s="336"/>
      <c r="BN11" s="335"/>
      <c r="BO11" s="335"/>
      <c r="BP11" s="335"/>
      <c r="BQ11" s="335"/>
      <c r="BR11" s="335"/>
      <c r="BS11" s="589"/>
      <c r="BT11" s="335"/>
      <c r="BU11" s="335"/>
      <c r="BV11" s="911"/>
      <c r="BW11" s="912"/>
      <c r="BX11" s="575"/>
    </row>
    <row r="12" spans="1:85" s="330" customFormat="1" ht="21" customHeight="1" x14ac:dyDescent="0.2">
      <c r="A12" s="1307"/>
      <c r="B12" s="1308"/>
      <c r="C12" s="1299"/>
      <c r="D12" s="1297"/>
      <c r="E12" s="1298"/>
      <c r="F12" s="1294"/>
      <c r="G12" s="1294"/>
      <c r="H12" s="1294"/>
      <c r="I12" s="1294"/>
      <c r="J12" s="1294"/>
      <c r="K12" s="1341"/>
      <c r="L12" s="1294"/>
      <c r="M12" s="1294"/>
      <c r="N12" s="1294"/>
      <c r="O12" s="401"/>
      <c r="P12" s="405"/>
      <c r="Q12" s="406"/>
      <c r="R12" s="406"/>
      <c r="S12" s="406"/>
      <c r="T12" s="406"/>
      <c r="U12" s="405"/>
      <c r="V12" s="406"/>
      <c r="W12" s="406"/>
      <c r="X12" s="406"/>
      <c r="Y12" s="678"/>
      <c r="Z12" s="406"/>
      <c r="AA12" s="406"/>
      <c r="AB12" s="406"/>
      <c r="AC12" s="406"/>
      <c r="AD12" s="406"/>
      <c r="AE12" s="405"/>
      <c r="AF12" s="406"/>
      <c r="AG12" s="406"/>
      <c r="AH12" s="406"/>
      <c r="AI12" s="406"/>
      <c r="AJ12" s="405"/>
      <c r="AK12" s="406"/>
      <c r="AL12" s="406"/>
      <c r="AM12" s="406"/>
      <c r="AN12" s="678"/>
      <c r="AO12" s="406"/>
      <c r="AP12" s="406"/>
      <c r="AQ12" s="406"/>
      <c r="AR12" s="406"/>
      <c r="AS12" s="406"/>
      <c r="AT12" s="596"/>
      <c r="AU12" s="597"/>
      <c r="AV12" s="597"/>
      <c r="AW12" s="597"/>
      <c r="AX12" s="597"/>
      <c r="AY12" s="589"/>
      <c r="AZ12" s="335"/>
      <c r="BA12" s="335"/>
      <c r="BB12" s="335"/>
      <c r="BC12" s="336"/>
      <c r="BD12" s="335"/>
      <c r="BE12" s="335"/>
      <c r="BF12" s="335"/>
      <c r="BG12" s="335"/>
      <c r="BH12" s="335"/>
      <c r="BI12" s="589"/>
      <c r="BJ12" s="335"/>
      <c r="BK12" s="335"/>
      <c r="BL12" s="335"/>
      <c r="BM12" s="336"/>
      <c r="BN12" s="335"/>
      <c r="BO12" s="335"/>
      <c r="BP12" s="335"/>
      <c r="BQ12" s="335"/>
      <c r="BR12" s="335"/>
      <c r="BS12" s="589"/>
      <c r="BT12" s="335"/>
      <c r="BU12" s="335"/>
      <c r="BV12" s="911"/>
      <c r="BW12" s="912"/>
      <c r="BX12" s="575"/>
    </row>
    <row r="13" spans="1:85" s="330" customFormat="1" ht="21" customHeight="1" x14ac:dyDescent="0.2">
      <c r="A13" s="1307">
        <v>3</v>
      </c>
      <c r="B13" s="1308" t="s">
        <v>625</v>
      </c>
      <c r="C13" s="1299" t="s">
        <v>201</v>
      </c>
      <c r="D13" s="1297">
        <f>DATEDIF(E13,$BA$3,"y")</f>
        <v>69</v>
      </c>
      <c r="E13" s="1298">
        <v>17306</v>
      </c>
      <c r="F13" s="1294">
        <f>SUM(P13:P14,U13:U14,Z13:Z14,AE13:AE14,AJ13:AJ14,AO13:AO14,AT13:AT14,AY13:AY14,BD13:BD14,BI13:BI14,BN13:BN14,BS13:BS14)</f>
        <v>3</v>
      </c>
      <c r="G13" s="1294">
        <f>SUM(Q13:Q14,V13:V14,AA13:AA14,AF13:AF14,AK13:AK14,AP13:AP14,AU13:AU14,AZ13:AZ14,BE13:BE14,BJ13:BJ14,BO13:BO14,BT13:BT14)</f>
        <v>1</v>
      </c>
      <c r="H13" s="1294">
        <f>SUM(R13:R14,W13:W14,AB13:AB14,AG13:AG14,AL13:AL14,AQ13:AQ14,AV13:AV14,BA13:BA14,BF13:BF14,BK13:BK14,BP13:BP14,BU13:BU14)</f>
        <v>0</v>
      </c>
      <c r="I13" s="1294">
        <f>SUM(S13:S14,X13:X14,AC13:AC14,AH13:AH14,AM13:AM14,AR13:AR14,AW13:AW14,BB13:BB14,BG13:BG14,BL13:BL14,BQ13:BQ14,BV13:BV14)</f>
        <v>0</v>
      </c>
      <c r="J13" s="1294">
        <f>SUM(T13:T14,Y13:Y14,AD13:AD14,AI13:AI14,AN13:AN14,AS13:AS14,AX13:AX14,BC13:BC14,BH13:BH14,BM13:BM14,BR13:BR14,BW13:BW14)</f>
        <v>3</v>
      </c>
      <c r="K13" s="1341" t="str">
        <f>IF(ISERROR(I13/I13+J13),"",I13/(I13+J13))</f>
        <v/>
      </c>
      <c r="L13" s="1294"/>
      <c r="M13" s="1294"/>
      <c r="N13" s="1294"/>
      <c r="O13" s="401"/>
      <c r="P13" s="405"/>
      <c r="Q13" s="406"/>
      <c r="R13" s="406"/>
      <c r="S13" s="406"/>
      <c r="T13" s="406"/>
      <c r="U13" s="405">
        <v>1</v>
      </c>
      <c r="V13" s="406"/>
      <c r="W13" s="406"/>
      <c r="X13" s="406"/>
      <c r="Y13" s="678">
        <v>1</v>
      </c>
      <c r="Z13" s="406">
        <v>1</v>
      </c>
      <c r="AA13" s="406">
        <v>1</v>
      </c>
      <c r="AB13" s="406"/>
      <c r="AC13" s="406"/>
      <c r="AD13" s="406">
        <v>1</v>
      </c>
      <c r="AE13" s="405">
        <v>1</v>
      </c>
      <c r="AF13" s="406"/>
      <c r="AG13" s="406"/>
      <c r="AH13" s="406"/>
      <c r="AI13" s="406">
        <v>1</v>
      </c>
      <c r="AJ13" s="405"/>
      <c r="AK13" s="406"/>
      <c r="AL13" s="406"/>
      <c r="AM13" s="406"/>
      <c r="AN13" s="678"/>
      <c r="AO13" s="406"/>
      <c r="AP13" s="406"/>
      <c r="AQ13" s="406"/>
      <c r="AR13" s="406"/>
      <c r="AS13" s="406"/>
      <c r="AT13" s="596"/>
      <c r="AU13" s="597"/>
      <c r="AV13" s="597"/>
      <c r="AW13" s="597"/>
      <c r="AX13" s="597"/>
      <c r="AY13" s="589"/>
      <c r="AZ13" s="335"/>
      <c r="BA13" s="335"/>
      <c r="BB13" s="335"/>
      <c r="BC13" s="336"/>
      <c r="BD13" s="335"/>
      <c r="BE13" s="335"/>
      <c r="BF13" s="335"/>
      <c r="BG13" s="335"/>
      <c r="BH13" s="335"/>
      <c r="BI13" s="589"/>
      <c r="BJ13" s="335"/>
      <c r="BK13" s="335"/>
      <c r="BL13" s="335"/>
      <c r="BM13" s="336"/>
      <c r="BN13" s="335"/>
      <c r="BO13" s="335"/>
      <c r="BP13" s="335"/>
      <c r="BQ13" s="335"/>
      <c r="BR13" s="335"/>
      <c r="BS13" s="589"/>
      <c r="BT13" s="335"/>
      <c r="BU13" s="335"/>
      <c r="BV13" s="911"/>
      <c r="BW13" s="912"/>
      <c r="BX13" s="575"/>
    </row>
    <row r="14" spans="1:85" s="330" customFormat="1" ht="21" customHeight="1" x14ac:dyDescent="0.2">
      <c r="A14" s="1307"/>
      <c r="B14" s="1308"/>
      <c r="C14" s="1299"/>
      <c r="D14" s="1297"/>
      <c r="E14" s="1298"/>
      <c r="F14" s="1294"/>
      <c r="G14" s="1294"/>
      <c r="H14" s="1294"/>
      <c r="I14" s="1294"/>
      <c r="J14" s="1294"/>
      <c r="K14" s="1341"/>
      <c r="L14" s="1294"/>
      <c r="M14" s="1294"/>
      <c r="N14" s="1294"/>
      <c r="O14" s="401"/>
      <c r="P14" s="405"/>
      <c r="Q14" s="406"/>
      <c r="R14" s="406"/>
      <c r="S14" s="406"/>
      <c r="T14" s="406"/>
      <c r="U14" s="405"/>
      <c r="V14" s="406"/>
      <c r="W14" s="406"/>
      <c r="X14" s="406"/>
      <c r="Y14" s="678"/>
      <c r="Z14" s="406"/>
      <c r="AA14" s="406"/>
      <c r="AB14" s="406"/>
      <c r="AC14" s="406"/>
      <c r="AD14" s="406"/>
      <c r="AE14" s="405"/>
      <c r="AF14" s="406"/>
      <c r="AG14" s="406"/>
      <c r="AH14" s="406"/>
      <c r="AI14" s="406"/>
      <c r="AJ14" s="405"/>
      <c r="AK14" s="406"/>
      <c r="AL14" s="406"/>
      <c r="AM14" s="406"/>
      <c r="AN14" s="678"/>
      <c r="AO14" s="406"/>
      <c r="AP14" s="406"/>
      <c r="AQ14" s="406"/>
      <c r="AR14" s="406"/>
      <c r="AS14" s="406"/>
      <c r="AT14" s="596"/>
      <c r="AU14" s="597"/>
      <c r="AV14" s="597"/>
      <c r="AW14" s="597"/>
      <c r="AX14" s="597"/>
      <c r="AY14" s="589"/>
      <c r="AZ14" s="335"/>
      <c r="BA14" s="335"/>
      <c r="BB14" s="335"/>
      <c r="BC14" s="336"/>
      <c r="BD14" s="335"/>
      <c r="BE14" s="335"/>
      <c r="BF14" s="335"/>
      <c r="BG14" s="335"/>
      <c r="BH14" s="335"/>
      <c r="BI14" s="589"/>
      <c r="BJ14" s="335"/>
      <c r="BK14" s="335"/>
      <c r="BL14" s="335"/>
      <c r="BM14" s="336"/>
      <c r="BN14" s="335"/>
      <c r="BO14" s="335"/>
      <c r="BP14" s="335"/>
      <c r="BQ14" s="335"/>
      <c r="BR14" s="335"/>
      <c r="BS14" s="589"/>
      <c r="BT14" s="335"/>
      <c r="BU14" s="335"/>
      <c r="BV14" s="911"/>
      <c r="BW14" s="912"/>
      <c r="BX14" s="575"/>
    </row>
    <row r="15" spans="1:85" ht="21" customHeight="1" x14ac:dyDescent="0.2">
      <c r="A15" s="1307">
        <v>4</v>
      </c>
      <c r="B15" s="1308" t="s">
        <v>206</v>
      </c>
      <c r="C15" s="1299" t="s">
        <v>201</v>
      </c>
      <c r="D15" s="1297">
        <f>DATEDIF(E15,$BA$3,"y")</f>
        <v>81</v>
      </c>
      <c r="E15" s="1298">
        <v>12921</v>
      </c>
      <c r="F15" s="1294">
        <f>SUM(P15:P16,U15:U16,Z15:Z16,AE15:AE16,AJ15:AJ16,AO15:AO16,AT15:AT16,AY15:AY16,BD15:BD16,BI15:BI16,BN15:BN16,BS15:BS16)</f>
        <v>6</v>
      </c>
      <c r="G15" s="1294">
        <f>SUM(Q15:Q16,V15:V16,AA15:AA16,AF15:AF16,AK15:AK16,AP15:AP16,AU15:AU16,AZ15:AZ16,BE15:BE16,BJ15:BJ16,BO15:BO16,BT15:BT16)</f>
        <v>5</v>
      </c>
      <c r="H15" s="1294">
        <f>SUM(R15:R16,W15:W16,AB15:AB16,AG15:AG16,AL15:AL16,AQ15:AQ16,AV15:AV16,BA15:BA16,BF15:BF16,BK15:BK16,BP15:BP16,BU15:BU16)</f>
        <v>1</v>
      </c>
      <c r="I15" s="1294">
        <f>SUM(S15:S16,X15:X16,AC15:AC16,AH15:AH16,AM15:AM16,AR15:AR16,AW15:AW16,BB15:BB16,BG15:BG16,BL15:BL16,BQ15:BQ16,BV15:BV16)</f>
        <v>3</v>
      </c>
      <c r="J15" s="1294">
        <f>SUM(T15:T16,Y15:Y16,AD15:AD16,AI15:AI16,AN15:AN16,AS15:AS16,AX15:AX16,BC15:BC16,BH15:BH16,BM15:BM16,BR15:BR16,BW15:BW16)</f>
        <v>3</v>
      </c>
      <c r="K15" s="1341">
        <f>IF(ISERROR(I15/I15+J15),"",I15/(I15+J15))</f>
        <v>0.5</v>
      </c>
      <c r="L15" s="1294"/>
      <c r="M15" s="1294"/>
      <c r="N15" s="1294"/>
      <c r="O15" s="401"/>
      <c r="P15" s="405"/>
      <c r="Q15" s="406"/>
      <c r="R15" s="406"/>
      <c r="S15" s="406"/>
      <c r="T15" s="406"/>
      <c r="U15" s="405">
        <v>1</v>
      </c>
      <c r="V15" s="406"/>
      <c r="W15" s="406">
        <v>1</v>
      </c>
      <c r="X15" s="406">
        <v>1</v>
      </c>
      <c r="Y15" s="678"/>
      <c r="Z15" s="406">
        <v>1</v>
      </c>
      <c r="AA15" s="406">
        <v>1</v>
      </c>
      <c r="AB15" s="406"/>
      <c r="AC15" s="406">
        <v>1</v>
      </c>
      <c r="AD15" s="406"/>
      <c r="AE15" s="405">
        <v>1</v>
      </c>
      <c r="AF15" s="406">
        <v>1</v>
      </c>
      <c r="AG15" s="406"/>
      <c r="AH15" s="406"/>
      <c r="AI15" s="406">
        <v>1</v>
      </c>
      <c r="AJ15" s="405"/>
      <c r="AK15" s="406"/>
      <c r="AL15" s="406"/>
      <c r="AM15" s="406"/>
      <c r="AN15" s="678"/>
      <c r="AO15" s="406">
        <v>1</v>
      </c>
      <c r="AP15" s="406">
        <v>1</v>
      </c>
      <c r="AQ15" s="406"/>
      <c r="AR15" s="406"/>
      <c r="AS15" s="406">
        <v>1</v>
      </c>
      <c r="AT15" s="596"/>
      <c r="AU15" s="597"/>
      <c r="AV15" s="597"/>
      <c r="AW15" s="597"/>
      <c r="AX15" s="597"/>
      <c r="AY15" s="589">
        <v>1</v>
      </c>
      <c r="AZ15" s="335">
        <v>1</v>
      </c>
      <c r="BA15" s="335"/>
      <c r="BB15" s="335">
        <v>1</v>
      </c>
      <c r="BC15" s="336"/>
      <c r="BD15" s="335">
        <v>1</v>
      </c>
      <c r="BE15" s="335">
        <v>1</v>
      </c>
      <c r="BF15" s="335"/>
      <c r="BG15" s="335"/>
      <c r="BH15" s="335">
        <v>1</v>
      </c>
      <c r="BI15" s="589"/>
      <c r="BJ15" s="335"/>
      <c r="BK15" s="335"/>
      <c r="BL15" s="335"/>
      <c r="BM15" s="336"/>
      <c r="BN15" s="335"/>
      <c r="BO15" s="335"/>
      <c r="BP15" s="335"/>
      <c r="BQ15" s="335"/>
      <c r="BR15" s="335"/>
      <c r="BS15" s="589"/>
      <c r="BT15" s="335"/>
      <c r="BU15" s="335"/>
      <c r="BV15" s="911"/>
      <c r="BW15" s="912"/>
      <c r="BX15" s="575"/>
    </row>
    <row r="16" spans="1:85" ht="21" customHeight="1" x14ac:dyDescent="0.2">
      <c r="A16" s="1307"/>
      <c r="B16" s="1318"/>
      <c r="C16" s="1300"/>
      <c r="D16" s="1328"/>
      <c r="E16" s="1337"/>
      <c r="F16" s="1294"/>
      <c r="G16" s="1305"/>
      <c r="H16" s="1305"/>
      <c r="I16" s="1305"/>
      <c r="J16" s="1305"/>
      <c r="K16" s="1341"/>
      <c r="L16" s="1305"/>
      <c r="M16" s="1305"/>
      <c r="N16" s="1305"/>
      <c r="O16" s="409"/>
      <c r="P16" s="405"/>
      <c r="Q16" s="406"/>
      <c r="R16" s="406"/>
      <c r="S16" s="406"/>
      <c r="T16" s="406"/>
      <c r="U16" s="405"/>
      <c r="V16" s="406"/>
      <c r="W16" s="406"/>
      <c r="X16" s="406"/>
      <c r="Y16" s="678"/>
      <c r="Z16" s="406"/>
      <c r="AA16" s="406"/>
      <c r="AB16" s="406"/>
      <c r="AC16" s="406"/>
      <c r="AD16" s="406"/>
      <c r="AE16" s="405"/>
      <c r="AF16" s="406"/>
      <c r="AG16" s="406"/>
      <c r="AH16" s="406"/>
      <c r="AI16" s="406"/>
      <c r="AJ16" s="405"/>
      <c r="AK16" s="406"/>
      <c r="AL16" s="406"/>
      <c r="AM16" s="406"/>
      <c r="AN16" s="678"/>
      <c r="AO16" s="406"/>
      <c r="AP16" s="406"/>
      <c r="AQ16" s="406"/>
      <c r="AR16" s="406"/>
      <c r="AS16" s="406"/>
      <c r="AT16" s="596"/>
      <c r="AU16" s="597"/>
      <c r="AV16" s="597"/>
      <c r="AW16" s="597"/>
      <c r="AX16" s="597"/>
      <c r="AY16" s="590"/>
      <c r="AZ16" s="591"/>
      <c r="BA16" s="591"/>
      <c r="BB16" s="591"/>
      <c r="BC16" s="606"/>
      <c r="BD16" s="591"/>
      <c r="BE16" s="591"/>
      <c r="BF16" s="591"/>
      <c r="BG16" s="591"/>
      <c r="BH16" s="591"/>
      <c r="BI16" s="590"/>
      <c r="BJ16" s="591"/>
      <c r="BK16" s="591"/>
      <c r="BL16" s="591"/>
      <c r="BM16" s="606"/>
      <c r="BN16" s="591"/>
      <c r="BO16" s="591"/>
      <c r="BP16" s="591"/>
      <c r="BQ16" s="591"/>
      <c r="BR16" s="591"/>
      <c r="BS16" s="590"/>
      <c r="BT16" s="591"/>
      <c r="BU16" s="591"/>
      <c r="BV16" s="913"/>
      <c r="BW16" s="914"/>
      <c r="BX16" s="575"/>
    </row>
    <row r="17" spans="1:83" s="330" customFormat="1" ht="21" customHeight="1" x14ac:dyDescent="0.2">
      <c r="A17" s="1307">
        <v>5</v>
      </c>
      <c r="B17" s="1295" t="s">
        <v>218</v>
      </c>
      <c r="C17" s="1296" t="s">
        <v>187</v>
      </c>
      <c r="D17" s="1297">
        <f>DATEDIF(E17,$BA$3,"y")</f>
        <v>67</v>
      </c>
      <c r="E17" s="1303">
        <v>18190</v>
      </c>
      <c r="F17" s="1321">
        <f>SUM(P17:P18,U17:U18,Z17:Z18,AE17:AE18,AJ17:AJ18,AO17:AO18,AT17:AT18,AY17:AY18,BD17:BD18,BI17:BI18,BN17:BN18,BS17:BS18)</f>
        <v>3</v>
      </c>
      <c r="G17" s="1294">
        <f>SUM(Q17:Q18,V17:V18,AA17:AA18,AF17:AF18,AK17:AK18,AP17:AP18,AU17:AU18,AZ17:AZ18,BE17:BE18,BJ17:BJ18,BO17:BO18,BT17:BT18)</f>
        <v>3</v>
      </c>
      <c r="H17" s="1294">
        <f>SUM(R17:R18,W17:W18,AB17:AB18,AG17:AG18,AL17:AL18,AQ17:AQ18,AV17:AV18,BA17:BA18,BF17:BF18,BK17:BK18,BP17:BP18,BU17:BU18)</f>
        <v>0</v>
      </c>
      <c r="I17" s="1294">
        <f>SUM(S17:S18,X17:X18,AC17:AC18,AH17:AH18,AM17:AM18,AR17:AR18,AW17:AW18,BB17:BB18,BG17:BG18,BL17:BL18,BQ17:BQ18,BV17:BV18)</f>
        <v>0</v>
      </c>
      <c r="J17" s="1294">
        <f>SUM(T17:T18,Y17:Y18,AD17:AD18,AI17:AI18,AN17:AN18,AS17:AS18,AX17:AX18,BC17:BC18,BH17:BH18,BM17:BM18,BR17:BR18,BW17:BW18)</f>
        <v>3</v>
      </c>
      <c r="K17" s="1343" t="str">
        <f>IF(ISERROR(I17/I17+J17),"",I17/(I17+J17))</f>
        <v/>
      </c>
      <c r="L17" s="1294">
        <f>SUM(M17:N22)</f>
        <v>10</v>
      </c>
      <c r="M17" s="1294">
        <f>SUM(I17:I22)</f>
        <v>6</v>
      </c>
      <c r="N17" s="1294">
        <f>SUM(J17:J22)</f>
        <v>4</v>
      </c>
      <c r="O17" s="401"/>
      <c r="P17" s="923"/>
      <c r="Q17" s="924"/>
      <c r="R17" s="924"/>
      <c r="S17" s="924"/>
      <c r="T17" s="924"/>
      <c r="U17" s="923"/>
      <c r="V17" s="924"/>
      <c r="W17" s="924"/>
      <c r="X17" s="924"/>
      <c r="Y17" s="925"/>
      <c r="Z17" s="924">
        <v>1</v>
      </c>
      <c r="AA17" s="924">
        <v>1</v>
      </c>
      <c r="AB17" s="924"/>
      <c r="AC17" s="924"/>
      <c r="AD17" s="924">
        <v>1</v>
      </c>
      <c r="AE17" s="923">
        <v>1</v>
      </c>
      <c r="AF17" s="924">
        <v>1</v>
      </c>
      <c r="AG17" s="924"/>
      <c r="AH17" s="924"/>
      <c r="AI17" s="924">
        <v>1</v>
      </c>
      <c r="AJ17" s="923"/>
      <c r="AK17" s="924"/>
      <c r="AL17" s="924"/>
      <c r="AM17" s="924"/>
      <c r="AN17" s="925"/>
      <c r="AO17" s="924">
        <v>1</v>
      </c>
      <c r="AP17" s="924">
        <v>1</v>
      </c>
      <c r="AQ17" s="924"/>
      <c r="AR17" s="924"/>
      <c r="AS17" s="924">
        <v>1</v>
      </c>
      <c r="AT17" s="703"/>
      <c r="AU17" s="697"/>
      <c r="AV17" s="697"/>
      <c r="AW17" s="697"/>
      <c r="AX17" s="697"/>
      <c r="AY17" s="589"/>
      <c r="AZ17" s="335"/>
      <c r="BA17" s="335"/>
      <c r="BB17" s="335"/>
      <c r="BC17" s="336"/>
      <c r="BD17" s="335"/>
      <c r="BE17" s="335"/>
      <c r="BF17" s="335"/>
      <c r="BG17" s="335"/>
      <c r="BH17" s="335"/>
      <c r="BI17" s="589"/>
      <c r="BJ17" s="335"/>
      <c r="BK17" s="335"/>
      <c r="BL17" s="335"/>
      <c r="BM17" s="336"/>
      <c r="BN17" s="335"/>
      <c r="BO17" s="335"/>
      <c r="BP17" s="335"/>
      <c r="BQ17" s="335"/>
      <c r="BR17" s="335"/>
      <c r="BS17" s="589"/>
      <c r="BT17" s="335"/>
      <c r="BU17" s="335"/>
      <c r="BV17" s="911"/>
      <c r="BW17" s="912"/>
      <c r="BX17" s="575"/>
    </row>
    <row r="18" spans="1:83" s="330" customFormat="1" ht="21" customHeight="1" x14ac:dyDescent="0.2">
      <c r="A18" s="1307"/>
      <c r="B18" s="1295"/>
      <c r="C18" s="1296"/>
      <c r="D18" s="1297"/>
      <c r="E18" s="1304"/>
      <c r="F18" s="1294"/>
      <c r="G18" s="1294"/>
      <c r="H18" s="1294"/>
      <c r="I18" s="1294"/>
      <c r="J18" s="1294"/>
      <c r="K18" s="1341"/>
      <c r="L18" s="1294"/>
      <c r="M18" s="1294"/>
      <c r="N18" s="1294"/>
      <c r="O18" s="401"/>
      <c r="P18" s="405"/>
      <c r="Q18" s="406"/>
      <c r="R18" s="406"/>
      <c r="S18" s="406"/>
      <c r="T18" s="406"/>
      <c r="U18" s="405"/>
      <c r="V18" s="406"/>
      <c r="W18" s="406"/>
      <c r="X18" s="406"/>
      <c r="Y18" s="678"/>
      <c r="Z18" s="406"/>
      <c r="AA18" s="406"/>
      <c r="AB18" s="406"/>
      <c r="AC18" s="406"/>
      <c r="AD18" s="406"/>
      <c r="AE18" s="405"/>
      <c r="AF18" s="406"/>
      <c r="AG18" s="406"/>
      <c r="AH18" s="406"/>
      <c r="AI18" s="406"/>
      <c r="AJ18" s="405"/>
      <c r="AK18" s="406"/>
      <c r="AL18" s="406"/>
      <c r="AM18" s="406"/>
      <c r="AN18" s="678"/>
      <c r="AO18" s="406"/>
      <c r="AP18" s="406"/>
      <c r="AQ18" s="406"/>
      <c r="AR18" s="406"/>
      <c r="AS18" s="406"/>
      <c r="AT18" s="596"/>
      <c r="AU18" s="597"/>
      <c r="AV18" s="597"/>
      <c r="AW18" s="597"/>
      <c r="AX18" s="597"/>
      <c r="AY18" s="589"/>
      <c r="AZ18" s="335"/>
      <c r="BA18" s="335"/>
      <c r="BB18" s="335"/>
      <c r="BC18" s="336"/>
      <c r="BD18" s="335"/>
      <c r="BE18" s="335"/>
      <c r="BF18" s="335"/>
      <c r="BG18" s="335"/>
      <c r="BH18" s="335"/>
      <c r="BI18" s="589"/>
      <c r="BJ18" s="335"/>
      <c r="BK18" s="335"/>
      <c r="BL18" s="335"/>
      <c r="BM18" s="336"/>
      <c r="BN18" s="335"/>
      <c r="BO18" s="335"/>
      <c r="BP18" s="335"/>
      <c r="BQ18" s="335"/>
      <c r="BR18" s="335"/>
      <c r="BS18" s="589"/>
      <c r="BT18" s="335"/>
      <c r="BU18" s="335"/>
      <c r="BV18" s="911"/>
      <c r="BW18" s="912"/>
      <c r="BX18" s="575"/>
    </row>
    <row r="19" spans="1:83" s="330" customFormat="1" ht="21" customHeight="1" x14ac:dyDescent="0.2">
      <c r="A19" s="1307">
        <v>6</v>
      </c>
      <c r="B19" s="1295" t="s">
        <v>192</v>
      </c>
      <c r="C19" s="1296" t="s">
        <v>187</v>
      </c>
      <c r="D19" s="1297">
        <f>DATEDIF(E19,$BA$3,"y")</f>
        <v>71</v>
      </c>
      <c r="E19" s="1298">
        <v>16669</v>
      </c>
      <c r="F19" s="1294">
        <f>SUM(P19:P20,U19:U20,Z19:Z20,AE19:AE20,AJ19:AJ20,AO19:AO20,AT19:AT20,AY19:AY20,BD19:BD20,BI19:BI20,BN19:BN20,BS19:BS20)</f>
        <v>6</v>
      </c>
      <c r="G19" s="1294">
        <f>SUM(Q19:Q20,V19:V20,AA19:AA20,AF19:AF20,AK19:AK20,AP19:AP20,AU19:AU20,AZ19:AZ20,BE19:BE20,BJ19:BJ20,BO19:BO20,BT19:BT20)</f>
        <v>3</v>
      </c>
      <c r="H19" s="1294">
        <f>SUM(R19:R20,W19:W20,AB19:AB20,AG19:AG20,AL19:AL20,AQ19:AQ20,AV19:AV20,BA19:BA20,BF19:BF20,BK19:BK20,BP19:BP20,BU19:BU20)</f>
        <v>0</v>
      </c>
      <c r="I19" s="1294">
        <f>SUM(S19:S20,X19:X20,AC19:AC20,AH19:AH20,AM19:AM20,AR19:AR20,AW19:AW20,BB19:BB20,BG19:BG20,BL19:BL20,BQ19:BQ20,BV19:BV20)</f>
        <v>5</v>
      </c>
      <c r="J19" s="1294">
        <f>SUM(T19:T20,Y19:Y20,AD19:AD20,AI19:AI20,AN19:AN20,AS19:AS20,AX19:AX20,BC19:BC20,BH19:BH20,BM19:BM20,BR19:BR20,BW19:BW20)</f>
        <v>0</v>
      </c>
      <c r="K19" s="1341">
        <f>IF(ISERROR(I19/I19+J19),"",I19/(I19+J19))</f>
        <v>1</v>
      </c>
      <c r="L19" s="1294"/>
      <c r="M19" s="1294"/>
      <c r="N19" s="1294"/>
      <c r="O19" s="401"/>
      <c r="P19" s="405"/>
      <c r="Q19" s="406"/>
      <c r="R19" s="406"/>
      <c r="S19" s="406"/>
      <c r="T19" s="406"/>
      <c r="U19" s="405"/>
      <c r="V19" s="406"/>
      <c r="W19" s="406"/>
      <c r="X19" s="406"/>
      <c r="Y19" s="678"/>
      <c r="Z19" s="406">
        <v>1</v>
      </c>
      <c r="AA19" s="406">
        <v>1</v>
      </c>
      <c r="AB19" s="406"/>
      <c r="AC19" s="406">
        <v>1</v>
      </c>
      <c r="AD19" s="406"/>
      <c r="AE19" s="405">
        <v>1</v>
      </c>
      <c r="AF19" s="406"/>
      <c r="AG19" s="406"/>
      <c r="AH19" s="406">
        <v>1</v>
      </c>
      <c r="AI19" s="406"/>
      <c r="AJ19" s="405"/>
      <c r="AK19" s="406"/>
      <c r="AL19" s="406"/>
      <c r="AM19" s="406"/>
      <c r="AN19" s="678"/>
      <c r="AO19" s="406">
        <v>1</v>
      </c>
      <c r="AP19" s="406"/>
      <c r="AQ19" s="406"/>
      <c r="AR19" s="406"/>
      <c r="AS19" s="406"/>
      <c r="AT19" s="596"/>
      <c r="AU19" s="597"/>
      <c r="AV19" s="597"/>
      <c r="AW19" s="597"/>
      <c r="AX19" s="597"/>
      <c r="AY19" s="589">
        <v>1</v>
      </c>
      <c r="AZ19" s="335">
        <v>1</v>
      </c>
      <c r="BA19" s="335"/>
      <c r="BB19" s="335">
        <v>1</v>
      </c>
      <c r="BC19" s="336"/>
      <c r="BD19" s="335">
        <v>1</v>
      </c>
      <c r="BE19" s="335">
        <v>1</v>
      </c>
      <c r="BF19" s="335"/>
      <c r="BG19" s="335">
        <v>1</v>
      </c>
      <c r="BH19" s="335"/>
      <c r="BI19" s="589"/>
      <c r="BJ19" s="335"/>
      <c r="BK19" s="335"/>
      <c r="BL19" s="335"/>
      <c r="BM19" s="336"/>
      <c r="BN19" s="335"/>
      <c r="BO19" s="335"/>
      <c r="BP19" s="335"/>
      <c r="BQ19" s="335"/>
      <c r="BR19" s="335"/>
      <c r="BS19" s="589"/>
      <c r="BT19" s="335"/>
      <c r="BU19" s="335"/>
      <c r="BV19" s="911"/>
      <c r="BW19" s="912"/>
      <c r="BX19" s="575"/>
    </row>
    <row r="20" spans="1:83" s="330" customFormat="1" ht="21" customHeight="1" x14ac:dyDescent="0.2">
      <c r="A20" s="1307"/>
      <c r="B20" s="1295"/>
      <c r="C20" s="1296"/>
      <c r="D20" s="1297"/>
      <c r="E20" s="1298"/>
      <c r="F20" s="1294"/>
      <c r="G20" s="1294"/>
      <c r="H20" s="1294"/>
      <c r="I20" s="1294"/>
      <c r="J20" s="1294"/>
      <c r="K20" s="1341"/>
      <c r="L20" s="1294"/>
      <c r="M20" s="1294"/>
      <c r="N20" s="1294"/>
      <c r="O20" s="401"/>
      <c r="P20" s="405"/>
      <c r="Q20" s="406"/>
      <c r="R20" s="406"/>
      <c r="S20" s="406"/>
      <c r="T20" s="406"/>
      <c r="U20" s="405"/>
      <c r="V20" s="406"/>
      <c r="W20" s="406"/>
      <c r="X20" s="406"/>
      <c r="Y20" s="678"/>
      <c r="Z20" s="406"/>
      <c r="AA20" s="406"/>
      <c r="AB20" s="406"/>
      <c r="AC20" s="406"/>
      <c r="AD20" s="406"/>
      <c r="AE20" s="405"/>
      <c r="AF20" s="406"/>
      <c r="AG20" s="406"/>
      <c r="AH20" s="406"/>
      <c r="AI20" s="406"/>
      <c r="AJ20" s="405"/>
      <c r="AK20" s="406"/>
      <c r="AL20" s="406"/>
      <c r="AM20" s="406"/>
      <c r="AN20" s="678"/>
      <c r="AO20" s="406"/>
      <c r="AP20" s="406"/>
      <c r="AQ20" s="406"/>
      <c r="AR20" s="406"/>
      <c r="AS20" s="406"/>
      <c r="AT20" s="596"/>
      <c r="AU20" s="597"/>
      <c r="AV20" s="597"/>
      <c r="AW20" s="597"/>
      <c r="AX20" s="597"/>
      <c r="AY20" s="589">
        <v>1</v>
      </c>
      <c r="AZ20" s="335"/>
      <c r="BA20" s="335"/>
      <c r="BB20" s="335">
        <v>1</v>
      </c>
      <c r="BC20" s="336"/>
      <c r="BD20" s="335"/>
      <c r="BE20" s="335"/>
      <c r="BF20" s="335"/>
      <c r="BG20" s="335"/>
      <c r="BH20" s="335"/>
      <c r="BI20" s="589"/>
      <c r="BJ20" s="335"/>
      <c r="BK20" s="335"/>
      <c r="BL20" s="335"/>
      <c r="BM20" s="336"/>
      <c r="BN20" s="335"/>
      <c r="BO20" s="335"/>
      <c r="BP20" s="335"/>
      <c r="BQ20" s="335"/>
      <c r="BR20" s="335"/>
      <c r="BS20" s="589"/>
      <c r="BT20" s="335"/>
      <c r="BU20" s="335"/>
      <c r="BV20" s="911"/>
      <c r="BW20" s="912"/>
      <c r="BX20" s="575"/>
    </row>
    <row r="21" spans="1:83" ht="21" customHeight="1" x14ac:dyDescent="0.2">
      <c r="A21" s="1307">
        <v>7</v>
      </c>
      <c r="B21" s="1295" t="s">
        <v>189</v>
      </c>
      <c r="C21" s="1296" t="s">
        <v>187</v>
      </c>
      <c r="D21" s="1297">
        <f>DATEDIF(E21,$BA$3,"y")</f>
        <v>74</v>
      </c>
      <c r="E21" s="1298">
        <v>15601</v>
      </c>
      <c r="F21" s="1294">
        <f>SUM(P21:P22,U21:U22,Z21:Z22,AE21:AE22,AJ21:AJ22,AO21:AO22,AT21:AT22,AY21:AY22,BD21:BD22,BI21:BI22,BN21:BN22,BS21:BS22)</f>
        <v>4</v>
      </c>
      <c r="G21" s="1294">
        <f>SUM(Q21:Q22,V21:V22,AA21:AA22,AF21:AF22,AK21:AK22,AP21:AP22,AU21:AU22,AZ21:AZ22,BE21:BE22,BJ21:BJ22,BO21:BO22,BT21:BT22)</f>
        <v>1</v>
      </c>
      <c r="H21" s="1294">
        <f>SUM(R21:R22,W21:W22,AB21:AB22,AG21:AG22,AL21:AL22,AQ21:AQ22,AV21:AV22,BA21:BA22,BF21:BF22,BK21:BK22,BP21:BP22,BU21:BU22)</f>
        <v>0</v>
      </c>
      <c r="I21" s="1294">
        <f>SUM(S21:S22,X21:X22,AC21:AC22,AH21:AH22,AM21:AM22,AR21:AR22,AW21:AW22,BB21:BB22,BG21:BG22,BL21:BL22,BQ21:BQ22,BV21:BV22)</f>
        <v>1</v>
      </c>
      <c r="J21" s="1294">
        <f>SUM(T21:T22,Y21:Y22,AD21:AD22,AI21:AI22,AN21:AN22,AS21:AS22,AX21:AX22,BC21:BC22,BH21:BH22,BM21:BM22,BR21:BR22,BW21:BW22)</f>
        <v>1</v>
      </c>
      <c r="K21" s="1341">
        <f>IF(ISERROR(I21/I21+J21),"",I21/(I21+J21))</f>
        <v>0.5</v>
      </c>
      <c r="L21" s="1294"/>
      <c r="M21" s="1294"/>
      <c r="N21" s="1294"/>
      <c r="O21" s="401"/>
      <c r="P21" s="405"/>
      <c r="Q21" s="406"/>
      <c r="R21" s="406"/>
      <c r="S21" s="406"/>
      <c r="T21" s="406"/>
      <c r="U21" s="405"/>
      <c r="V21" s="406"/>
      <c r="W21" s="406"/>
      <c r="X21" s="406"/>
      <c r="Y21" s="678"/>
      <c r="Z21" s="406"/>
      <c r="AA21" s="406"/>
      <c r="AB21" s="406"/>
      <c r="AC21" s="406"/>
      <c r="AD21" s="406"/>
      <c r="AE21" s="405">
        <v>1</v>
      </c>
      <c r="AF21" s="406"/>
      <c r="AG21" s="406"/>
      <c r="AH21" s="406"/>
      <c r="AI21" s="406"/>
      <c r="AJ21" s="405"/>
      <c r="AK21" s="406"/>
      <c r="AL21" s="406"/>
      <c r="AM21" s="406"/>
      <c r="AN21" s="678"/>
      <c r="AO21" s="406">
        <v>1</v>
      </c>
      <c r="AP21" s="406"/>
      <c r="AQ21" s="406"/>
      <c r="AR21" s="406"/>
      <c r="AS21" s="406">
        <v>1</v>
      </c>
      <c r="AT21" s="596"/>
      <c r="AU21" s="597"/>
      <c r="AV21" s="597"/>
      <c r="AW21" s="597"/>
      <c r="AX21" s="597"/>
      <c r="AY21" s="589">
        <v>1</v>
      </c>
      <c r="AZ21" s="335"/>
      <c r="BA21" s="335"/>
      <c r="BB21" s="335"/>
      <c r="BC21" s="336"/>
      <c r="BD21" s="335">
        <v>1</v>
      </c>
      <c r="BE21" s="335">
        <v>1</v>
      </c>
      <c r="BF21" s="335"/>
      <c r="BG21" s="335">
        <v>1</v>
      </c>
      <c r="BH21" s="335"/>
      <c r="BI21" s="589"/>
      <c r="BJ21" s="335"/>
      <c r="BK21" s="335"/>
      <c r="BL21" s="335"/>
      <c r="BM21" s="336"/>
      <c r="BN21" s="335"/>
      <c r="BO21" s="335"/>
      <c r="BP21" s="335"/>
      <c r="BQ21" s="335"/>
      <c r="BR21" s="335"/>
      <c r="BS21" s="589"/>
      <c r="BT21" s="335"/>
      <c r="BU21" s="335"/>
      <c r="BV21" s="911"/>
      <c r="BW21" s="912"/>
      <c r="BX21" s="575"/>
    </row>
    <row r="22" spans="1:83" ht="21" customHeight="1" x14ac:dyDescent="0.2">
      <c r="A22" s="1307"/>
      <c r="B22" s="1302"/>
      <c r="C22" s="1301"/>
      <c r="D22" s="1328"/>
      <c r="E22" s="1322"/>
      <c r="F22" s="1305"/>
      <c r="G22" s="1305"/>
      <c r="H22" s="1305"/>
      <c r="I22" s="1305"/>
      <c r="J22" s="1305"/>
      <c r="K22" s="1341"/>
      <c r="L22" s="1305"/>
      <c r="M22" s="1305"/>
      <c r="N22" s="1305"/>
      <c r="O22" s="401"/>
      <c r="P22" s="410"/>
      <c r="Q22" s="411"/>
      <c r="R22" s="411"/>
      <c r="S22" s="411"/>
      <c r="T22" s="411"/>
      <c r="U22" s="410"/>
      <c r="V22" s="411"/>
      <c r="W22" s="411"/>
      <c r="X22" s="411"/>
      <c r="Y22" s="412"/>
      <c r="Z22" s="411"/>
      <c r="AA22" s="411"/>
      <c r="AB22" s="411"/>
      <c r="AC22" s="411"/>
      <c r="AD22" s="411"/>
      <c r="AE22" s="410"/>
      <c r="AF22" s="411"/>
      <c r="AG22" s="411"/>
      <c r="AH22" s="411"/>
      <c r="AI22" s="411"/>
      <c r="AJ22" s="410"/>
      <c r="AK22" s="411"/>
      <c r="AL22" s="411"/>
      <c r="AM22" s="411"/>
      <c r="AN22" s="412"/>
      <c r="AO22" s="411"/>
      <c r="AP22" s="411"/>
      <c r="AQ22" s="411"/>
      <c r="AR22" s="411"/>
      <c r="AS22" s="411"/>
      <c r="AT22" s="602"/>
      <c r="AU22" s="603"/>
      <c r="AV22" s="603"/>
      <c r="AW22" s="603"/>
      <c r="AX22" s="603"/>
      <c r="AY22" s="590"/>
      <c r="AZ22" s="591"/>
      <c r="BA22" s="591"/>
      <c r="BB22" s="591"/>
      <c r="BC22" s="606"/>
      <c r="BD22" s="591"/>
      <c r="BE22" s="591"/>
      <c r="BF22" s="591"/>
      <c r="BG22" s="591"/>
      <c r="BH22" s="591"/>
      <c r="BI22" s="590"/>
      <c r="BJ22" s="591"/>
      <c r="BK22" s="591"/>
      <c r="BL22" s="591"/>
      <c r="BM22" s="606"/>
      <c r="BN22" s="591"/>
      <c r="BO22" s="591"/>
      <c r="BP22" s="591"/>
      <c r="BQ22" s="591"/>
      <c r="BR22" s="591"/>
      <c r="BS22" s="590"/>
      <c r="BT22" s="591"/>
      <c r="BU22" s="591"/>
      <c r="BV22" s="913"/>
      <c r="BW22" s="914"/>
      <c r="BX22" s="575"/>
    </row>
    <row r="23" spans="1:83" s="330" customFormat="1" ht="21" customHeight="1" x14ac:dyDescent="0.2">
      <c r="A23" s="1307">
        <v>8</v>
      </c>
      <c r="B23" s="1295" t="s">
        <v>183</v>
      </c>
      <c r="C23" s="1299" t="s">
        <v>184</v>
      </c>
      <c r="D23" s="1299">
        <f>DATEDIF(E23,$BA$3,"y")</f>
        <v>67</v>
      </c>
      <c r="E23" s="1303">
        <v>17994</v>
      </c>
      <c r="F23" s="1294">
        <f>SUM(P23:P24,U23:U24,Z23:Z24,AE23:AE24,AJ23:AJ24,AO23:AO24,AT23:AT24,AY23:AY24,BD23:BD24,BI23:BI24,BN23:BN24,BS23:BS24)</f>
        <v>9</v>
      </c>
      <c r="G23" s="1294">
        <f>SUM(Q23:Q24,V23:V24,AA23:AA24,AF23:AF24,AK23:AK24,AP23:AP24,AU23:AU24,AZ23:AZ24,BE23:BE24,BJ23:BJ24,BO23:BO24,BT23:BT24)</f>
        <v>7</v>
      </c>
      <c r="H23" s="1294">
        <f>SUM(R23:R24,W23:W24,AB23:AB24,AG23:AG24,AL23:AL24,AQ23:AQ24,AV23:AV24,BA23:BA24,BF23:BF24,BK23:BK24,BP23:BP24,BU23:BU24)</f>
        <v>1</v>
      </c>
      <c r="I23" s="1294">
        <f>SUM(S23:S24,X23:X24,AC23:AC24,AH23:AH24,AM23:AM24,AR23:AR24,AW23:AW24,BB23:BB24,BG23:BG24,BL23:BL24,BQ23:BQ24,BV23:BV24)</f>
        <v>6</v>
      </c>
      <c r="J23" s="1294">
        <f>SUM(T23:T24,Y23:Y24,AD23:AD24,AI23:AI24,AN23:AN24,AS23:AS24,AX23:AX24,BC23:BC24,BH23:BH24,BM23:BM24,BR23:BR24,BW23:BW24)</f>
        <v>2</v>
      </c>
      <c r="K23" s="1343">
        <f>IF(ISERROR(I23/I23+J23),"",I23/(I23+J23))</f>
        <v>0.75</v>
      </c>
      <c r="L23" s="1321">
        <f>SUM(M23:N30)</f>
        <v>10</v>
      </c>
      <c r="M23" s="1321">
        <f>SUM(I23:I30)</f>
        <v>7</v>
      </c>
      <c r="N23" s="1321">
        <f>SUM(J23:J30)</f>
        <v>3</v>
      </c>
      <c r="O23" s="401"/>
      <c r="P23" s="405"/>
      <c r="Q23" s="406"/>
      <c r="R23" s="406"/>
      <c r="S23" s="406"/>
      <c r="T23" s="406"/>
      <c r="U23" s="405">
        <v>1</v>
      </c>
      <c r="V23" s="406"/>
      <c r="W23" s="406">
        <v>1</v>
      </c>
      <c r="X23" s="406">
        <v>1</v>
      </c>
      <c r="Y23" s="678"/>
      <c r="Z23" s="406">
        <v>1</v>
      </c>
      <c r="AA23" s="406"/>
      <c r="AB23" s="406"/>
      <c r="AC23" s="406"/>
      <c r="AD23" s="406"/>
      <c r="AE23" s="405">
        <v>1</v>
      </c>
      <c r="AF23" s="406">
        <v>1</v>
      </c>
      <c r="AG23" s="406"/>
      <c r="AH23" s="406">
        <v>1</v>
      </c>
      <c r="AI23" s="406"/>
      <c r="AJ23" s="405"/>
      <c r="AK23" s="406"/>
      <c r="AL23" s="406"/>
      <c r="AM23" s="406"/>
      <c r="AN23" s="678"/>
      <c r="AO23" s="406">
        <v>1</v>
      </c>
      <c r="AP23" s="406">
        <v>1</v>
      </c>
      <c r="AQ23" s="406"/>
      <c r="AR23" s="406">
        <v>1</v>
      </c>
      <c r="AS23" s="406"/>
      <c r="AT23" s="596"/>
      <c r="AU23" s="597"/>
      <c r="AV23" s="597"/>
      <c r="AW23" s="597"/>
      <c r="AX23" s="597"/>
      <c r="AY23" s="589"/>
      <c r="AZ23" s="335"/>
      <c r="BA23" s="335"/>
      <c r="BB23" s="335"/>
      <c r="BC23" s="336"/>
      <c r="BD23" s="335">
        <v>1</v>
      </c>
      <c r="BE23" s="335">
        <v>1</v>
      </c>
      <c r="BF23" s="335"/>
      <c r="BG23" s="335">
        <v>1</v>
      </c>
      <c r="BH23" s="335"/>
      <c r="BI23" s="589"/>
      <c r="BJ23" s="335"/>
      <c r="BK23" s="335"/>
      <c r="BL23" s="335"/>
      <c r="BM23" s="336"/>
      <c r="BN23" s="335"/>
      <c r="BO23" s="335"/>
      <c r="BP23" s="335"/>
      <c r="BQ23" s="335"/>
      <c r="BR23" s="335"/>
      <c r="BS23" s="589"/>
      <c r="BT23" s="335"/>
      <c r="BU23" s="335"/>
      <c r="BV23" s="911"/>
      <c r="BW23" s="912"/>
      <c r="BX23" s="575"/>
    </row>
    <row r="24" spans="1:83" s="330" customFormat="1" ht="21" customHeight="1" x14ac:dyDescent="0.2">
      <c r="A24" s="1307"/>
      <c r="B24" s="1295"/>
      <c r="C24" s="1299"/>
      <c r="D24" s="1299"/>
      <c r="E24" s="1304"/>
      <c r="F24" s="1294"/>
      <c r="G24" s="1294"/>
      <c r="H24" s="1294"/>
      <c r="I24" s="1294"/>
      <c r="J24" s="1294"/>
      <c r="K24" s="1341"/>
      <c r="L24" s="1294"/>
      <c r="M24" s="1294"/>
      <c r="N24" s="1294"/>
      <c r="O24" s="401"/>
      <c r="P24" s="405"/>
      <c r="Q24" s="406"/>
      <c r="R24" s="406"/>
      <c r="S24" s="406"/>
      <c r="T24" s="406"/>
      <c r="U24" s="405">
        <v>1</v>
      </c>
      <c r="V24" s="406">
        <v>1</v>
      </c>
      <c r="W24" s="406"/>
      <c r="X24" s="406">
        <v>1</v>
      </c>
      <c r="Y24" s="678"/>
      <c r="Z24" s="406">
        <v>1</v>
      </c>
      <c r="AA24" s="406">
        <v>1</v>
      </c>
      <c r="AB24" s="406"/>
      <c r="AC24" s="406"/>
      <c r="AD24" s="406">
        <v>1</v>
      </c>
      <c r="AE24" s="405">
        <v>1</v>
      </c>
      <c r="AF24" s="406">
        <v>1</v>
      </c>
      <c r="AG24" s="406"/>
      <c r="AH24" s="406">
        <v>1</v>
      </c>
      <c r="AI24" s="406"/>
      <c r="AJ24" s="405"/>
      <c r="AK24" s="406"/>
      <c r="AL24" s="406"/>
      <c r="AM24" s="406"/>
      <c r="AN24" s="678"/>
      <c r="AO24" s="406"/>
      <c r="AP24" s="406"/>
      <c r="AQ24" s="406"/>
      <c r="AR24" s="406"/>
      <c r="AS24" s="406"/>
      <c r="AT24" s="596"/>
      <c r="AU24" s="597"/>
      <c r="AV24" s="597"/>
      <c r="AW24" s="597"/>
      <c r="AX24" s="597"/>
      <c r="AY24" s="589"/>
      <c r="AZ24" s="335"/>
      <c r="BA24" s="335"/>
      <c r="BB24" s="335"/>
      <c r="BC24" s="336"/>
      <c r="BD24" s="335">
        <v>1</v>
      </c>
      <c r="BE24" s="335">
        <v>1</v>
      </c>
      <c r="BF24" s="335"/>
      <c r="BG24" s="335"/>
      <c r="BH24" s="335">
        <v>1</v>
      </c>
      <c r="BI24" s="589"/>
      <c r="BJ24" s="335"/>
      <c r="BK24" s="335"/>
      <c r="BL24" s="335"/>
      <c r="BM24" s="336"/>
      <c r="BN24" s="335"/>
      <c r="BO24" s="335"/>
      <c r="BP24" s="335"/>
      <c r="BQ24" s="335"/>
      <c r="BR24" s="335"/>
      <c r="BS24" s="589"/>
      <c r="BT24" s="335"/>
      <c r="BU24" s="335"/>
      <c r="BV24" s="911"/>
      <c r="BW24" s="912"/>
      <c r="BX24" s="575"/>
    </row>
    <row r="25" spans="1:83" s="330" customFormat="1" ht="21" customHeight="1" x14ac:dyDescent="0.2">
      <c r="A25" s="1307">
        <v>9</v>
      </c>
      <c r="B25" s="1295" t="s">
        <v>185</v>
      </c>
      <c r="C25" s="1299" t="s">
        <v>184</v>
      </c>
      <c r="D25" s="1299">
        <f>DATEDIF(E25,$BA$3,"y")</f>
        <v>72</v>
      </c>
      <c r="E25" s="1298">
        <v>16439</v>
      </c>
      <c r="F25" s="1294">
        <f>SUM(P25:P26,U25:U26,Z25:Z26,AE25:AE26,AJ25:AJ26,AO25:AO26,AT25:AT26,AY25:AY26,BD25:BD26,BI25:BI26,BN25:BN26,BS25:BS26)</f>
        <v>1</v>
      </c>
      <c r="G25" s="1294">
        <f>SUM(Q25:Q26,V25:V26,AA25:AA26,AF25:AF26,AK25:AK26,AP25:AP26,AU25:AU26,AZ25:AZ26,BE25:BE26,BJ25:BJ26,BO25:BO26,BT25:BT26)</f>
        <v>0</v>
      </c>
      <c r="H25" s="1294">
        <f>SUM(R25:R26,W25:W26,AB25:AB26,AG25:AG26,AL25:AL26,AQ25:AQ26,AV25:AV26,BA25:BA26,BF25:BF26,BK25:BK26,BP25:BP26,BU25:BU26)</f>
        <v>0</v>
      </c>
      <c r="I25" s="1294">
        <f>SUM(S25:S26,X25:X26,AC25:AC26,AH25:AH26,AM25:AM26,AR25:AR26,AW25:AW26,BB25:BB26,BG25:BG26,BL25:BL26,BQ25:BQ26,BV25:BV26)</f>
        <v>0</v>
      </c>
      <c r="J25" s="1294">
        <f>SUM(T25:T26,Y25:Y26,AD25:AD26,AI25:AI26,AN25:AN26,AS25:AS26,AX25:AX26,BC25:BC26,BH25:BH26,BM25:BM26,BR25:BR26,BW25:BW26)</f>
        <v>1</v>
      </c>
      <c r="K25" s="1341" t="str">
        <f>IF(ISERROR(I25/I25+J25),"",I25/(I25+J25))</f>
        <v/>
      </c>
      <c r="L25" s="1294"/>
      <c r="M25" s="1294"/>
      <c r="N25" s="1294"/>
      <c r="O25" s="401"/>
      <c r="P25" s="405"/>
      <c r="Q25" s="406"/>
      <c r="R25" s="406"/>
      <c r="S25" s="406"/>
      <c r="T25" s="406"/>
      <c r="U25" s="405"/>
      <c r="V25" s="406"/>
      <c r="W25" s="406"/>
      <c r="X25" s="406"/>
      <c r="Y25" s="678"/>
      <c r="Z25" s="406">
        <v>1</v>
      </c>
      <c r="AA25" s="406"/>
      <c r="AB25" s="406"/>
      <c r="AC25" s="406"/>
      <c r="AD25" s="406">
        <v>1</v>
      </c>
      <c r="AE25" s="405"/>
      <c r="AF25" s="406"/>
      <c r="AG25" s="406"/>
      <c r="AH25" s="406"/>
      <c r="AI25" s="406"/>
      <c r="AJ25" s="405"/>
      <c r="AK25" s="406"/>
      <c r="AL25" s="406"/>
      <c r="AM25" s="406"/>
      <c r="AN25" s="678"/>
      <c r="AO25" s="406"/>
      <c r="AP25" s="406"/>
      <c r="AQ25" s="406"/>
      <c r="AR25" s="406"/>
      <c r="AS25" s="406"/>
      <c r="AT25" s="596"/>
      <c r="AU25" s="597"/>
      <c r="AV25" s="597"/>
      <c r="AW25" s="597"/>
      <c r="AX25" s="597"/>
      <c r="AY25" s="589"/>
      <c r="AZ25" s="335"/>
      <c r="BA25" s="335"/>
      <c r="BB25" s="335"/>
      <c r="BC25" s="336"/>
      <c r="BD25" s="335"/>
      <c r="BE25" s="335"/>
      <c r="BF25" s="335"/>
      <c r="BG25" s="335"/>
      <c r="BH25" s="335"/>
      <c r="BI25" s="589"/>
      <c r="BJ25" s="335"/>
      <c r="BK25" s="335"/>
      <c r="BL25" s="335"/>
      <c r="BM25" s="336"/>
      <c r="BN25" s="335"/>
      <c r="BO25" s="335"/>
      <c r="BP25" s="335"/>
      <c r="BQ25" s="335"/>
      <c r="BR25" s="335"/>
      <c r="BS25" s="589"/>
      <c r="BT25" s="335"/>
      <c r="BU25" s="335"/>
      <c r="BV25" s="911"/>
      <c r="BW25" s="912"/>
      <c r="BX25" s="575"/>
    </row>
    <row r="26" spans="1:83" s="330" customFormat="1" ht="21" customHeight="1" x14ac:dyDescent="0.2">
      <c r="A26" s="1307"/>
      <c r="B26" s="1295"/>
      <c r="C26" s="1299"/>
      <c r="D26" s="1299"/>
      <c r="E26" s="1298"/>
      <c r="F26" s="1294"/>
      <c r="G26" s="1294"/>
      <c r="H26" s="1294"/>
      <c r="I26" s="1294"/>
      <c r="J26" s="1294"/>
      <c r="K26" s="1341"/>
      <c r="L26" s="1294"/>
      <c r="M26" s="1294"/>
      <c r="N26" s="1294"/>
      <c r="O26" s="401"/>
      <c r="P26" s="405"/>
      <c r="Q26" s="406"/>
      <c r="R26" s="406"/>
      <c r="S26" s="406"/>
      <c r="T26" s="406"/>
      <c r="U26" s="405"/>
      <c r="V26" s="406"/>
      <c r="W26" s="406"/>
      <c r="X26" s="406"/>
      <c r="Y26" s="678"/>
      <c r="Z26" s="406"/>
      <c r="AA26" s="406"/>
      <c r="AB26" s="406"/>
      <c r="AC26" s="406"/>
      <c r="AD26" s="406"/>
      <c r="AE26" s="405"/>
      <c r="AF26" s="406"/>
      <c r="AG26" s="406"/>
      <c r="AH26" s="406"/>
      <c r="AI26" s="406"/>
      <c r="AJ26" s="405"/>
      <c r="AK26" s="406"/>
      <c r="AL26" s="406"/>
      <c r="AM26" s="406"/>
      <c r="AN26" s="678"/>
      <c r="AO26" s="406"/>
      <c r="AP26" s="406"/>
      <c r="AQ26" s="406"/>
      <c r="AR26" s="406"/>
      <c r="AS26" s="406"/>
      <c r="AT26" s="596"/>
      <c r="AU26" s="597"/>
      <c r="AV26" s="597"/>
      <c r="AW26" s="597"/>
      <c r="AX26" s="597"/>
      <c r="AY26" s="589"/>
      <c r="AZ26" s="335"/>
      <c r="BA26" s="335"/>
      <c r="BB26" s="335"/>
      <c r="BC26" s="336"/>
      <c r="BD26" s="335"/>
      <c r="BE26" s="335"/>
      <c r="BF26" s="335"/>
      <c r="BG26" s="335"/>
      <c r="BH26" s="335"/>
      <c r="BI26" s="589"/>
      <c r="BJ26" s="335"/>
      <c r="BK26" s="335"/>
      <c r="BL26" s="335"/>
      <c r="BM26" s="336"/>
      <c r="BN26" s="335"/>
      <c r="BO26" s="335"/>
      <c r="BP26" s="335"/>
      <c r="BQ26" s="335"/>
      <c r="BR26" s="335"/>
      <c r="BS26" s="589"/>
      <c r="BT26" s="335"/>
      <c r="BU26" s="335"/>
      <c r="BV26" s="911"/>
      <c r="BW26" s="912"/>
      <c r="BX26" s="575"/>
    </row>
    <row r="27" spans="1:83" s="330" customFormat="1" ht="21" customHeight="1" x14ac:dyDescent="0.2">
      <c r="A27" s="1307">
        <v>10</v>
      </c>
      <c r="B27" s="1295" t="s">
        <v>652</v>
      </c>
      <c r="C27" s="1299" t="s">
        <v>184</v>
      </c>
      <c r="D27" s="1299">
        <f>DATEDIF(E27,$BA$3,"y")</f>
        <v>67</v>
      </c>
      <c r="E27" s="1298">
        <v>18344</v>
      </c>
      <c r="F27" s="1294">
        <f>SUM(P27:P28,U27:U28,Z27:Z28,AE27:AE28,AJ27:AJ28,AO27:AO28,AT27:AT28,AY27:AY28,BD27:BD28,BI27:BI28,BN27:BN28,BS27:BS28)</f>
        <v>1</v>
      </c>
      <c r="G27" s="1294">
        <f>SUM(Q27:Q28,V27:V28,AA27:AA28,AF27:AF28,AK27:AK28,AP27:AP28,AU27:AU28,AZ27:AZ28,BE27:BE28,BJ27:BJ28,BO27:BO28,BT27:BT28)</f>
        <v>1</v>
      </c>
      <c r="H27" s="1294">
        <f>SUM(R27:R28,W27:W28,AB27:AB28,AG27:AG28,AL27:AL28,AQ27:AQ28,AV27:AV28,BA27:BA28,BF27:BF28,BK27:BK28,BP27:BP28,BU27:BU28)</f>
        <v>0</v>
      </c>
      <c r="I27" s="1294">
        <f>SUM(S27:S28,X27:X28,AC27:AC28,AH27:AH28,AM27:AM28,AR27:AR28,AW27:AW28,BB27:BB28,BG27:BG28,BL27:BL28,BQ27:BQ28,BV27:BV28)</f>
        <v>1</v>
      </c>
      <c r="J27" s="1294">
        <f>SUM(T27:T28,Y27:Y28,AD27:AD28,AI27:AI28,AN27:AN28,AS27:AS28,AX27:AX28,BC27:BC28,BH27:BH28,BM27:BM28,BR27:BR28,BW27:BW28)</f>
        <v>0</v>
      </c>
      <c r="K27" s="1341">
        <f>IF(ISERROR(I27/I27+J27),"",I27/(I27+J27))</f>
        <v>1</v>
      </c>
      <c r="L27" s="1294"/>
      <c r="M27" s="1294"/>
      <c r="N27" s="1294"/>
      <c r="O27" s="401"/>
      <c r="P27" s="405"/>
      <c r="Q27" s="406"/>
      <c r="R27" s="406"/>
      <c r="S27" s="406"/>
      <c r="T27" s="406"/>
      <c r="U27" s="405"/>
      <c r="V27" s="406"/>
      <c r="W27" s="406"/>
      <c r="X27" s="406"/>
      <c r="Y27" s="678"/>
      <c r="Z27" s="406"/>
      <c r="AA27" s="406"/>
      <c r="AB27" s="406"/>
      <c r="AC27" s="406"/>
      <c r="AD27" s="406"/>
      <c r="AE27" s="405"/>
      <c r="AF27" s="406"/>
      <c r="AG27" s="406"/>
      <c r="AH27" s="406"/>
      <c r="AI27" s="406"/>
      <c r="AJ27" s="405"/>
      <c r="AK27" s="406"/>
      <c r="AL27" s="406"/>
      <c r="AM27" s="406"/>
      <c r="AN27" s="678"/>
      <c r="AO27" s="406">
        <v>1</v>
      </c>
      <c r="AP27" s="406">
        <v>1</v>
      </c>
      <c r="AQ27" s="406"/>
      <c r="AR27" s="406">
        <v>1</v>
      </c>
      <c r="AS27" s="406"/>
      <c r="AT27" s="596"/>
      <c r="AU27" s="597"/>
      <c r="AV27" s="597"/>
      <c r="AW27" s="597"/>
      <c r="AX27" s="597"/>
      <c r="AY27" s="589"/>
      <c r="AZ27" s="335"/>
      <c r="BA27" s="335"/>
      <c r="BB27" s="335"/>
      <c r="BC27" s="336"/>
      <c r="BD27" s="335"/>
      <c r="BE27" s="335"/>
      <c r="BF27" s="335"/>
      <c r="BG27" s="335"/>
      <c r="BH27" s="335"/>
      <c r="BI27" s="589"/>
      <c r="BJ27" s="335"/>
      <c r="BK27" s="335"/>
      <c r="BL27" s="335"/>
      <c r="BM27" s="336"/>
      <c r="BN27" s="335"/>
      <c r="BO27" s="335"/>
      <c r="BP27" s="335"/>
      <c r="BQ27" s="335"/>
      <c r="BR27" s="335"/>
      <c r="BS27" s="589"/>
      <c r="BT27" s="335"/>
      <c r="BU27" s="335"/>
      <c r="BV27" s="911"/>
      <c r="BW27" s="912"/>
      <c r="BX27" s="575"/>
    </row>
    <row r="28" spans="1:83" s="330" customFormat="1" ht="21" customHeight="1" x14ac:dyDescent="0.2">
      <c r="A28" s="1307"/>
      <c r="B28" s="1295"/>
      <c r="C28" s="1299"/>
      <c r="D28" s="1299"/>
      <c r="E28" s="1298"/>
      <c r="F28" s="1294"/>
      <c r="G28" s="1294"/>
      <c r="H28" s="1294"/>
      <c r="I28" s="1294"/>
      <c r="J28" s="1294"/>
      <c r="K28" s="1341"/>
      <c r="L28" s="1294"/>
      <c r="M28" s="1294"/>
      <c r="N28" s="1294"/>
      <c r="O28" s="401"/>
      <c r="P28" s="405"/>
      <c r="Q28" s="406"/>
      <c r="R28" s="406"/>
      <c r="S28" s="406"/>
      <c r="T28" s="406"/>
      <c r="U28" s="405"/>
      <c r="V28" s="406"/>
      <c r="W28" s="406"/>
      <c r="X28" s="406"/>
      <c r="Y28" s="678"/>
      <c r="Z28" s="406"/>
      <c r="AA28" s="406"/>
      <c r="AB28" s="406"/>
      <c r="AC28" s="406"/>
      <c r="AD28" s="406"/>
      <c r="AE28" s="405"/>
      <c r="AF28" s="406"/>
      <c r="AG28" s="406"/>
      <c r="AH28" s="406"/>
      <c r="AI28" s="406"/>
      <c r="AJ28" s="405"/>
      <c r="AK28" s="406"/>
      <c r="AL28" s="406"/>
      <c r="AM28" s="406"/>
      <c r="AN28" s="678"/>
      <c r="AO28" s="406"/>
      <c r="AP28" s="406"/>
      <c r="AQ28" s="406"/>
      <c r="AR28" s="406"/>
      <c r="AS28" s="406"/>
      <c r="AT28" s="596"/>
      <c r="AU28" s="597"/>
      <c r="AV28" s="597"/>
      <c r="AW28" s="597"/>
      <c r="AX28" s="597"/>
      <c r="AY28" s="589"/>
      <c r="AZ28" s="335"/>
      <c r="BA28" s="335"/>
      <c r="BB28" s="335"/>
      <c r="BC28" s="336"/>
      <c r="BD28" s="335"/>
      <c r="BE28" s="335"/>
      <c r="BF28" s="335"/>
      <c r="BG28" s="335"/>
      <c r="BH28" s="335"/>
      <c r="BI28" s="589"/>
      <c r="BJ28" s="335"/>
      <c r="BK28" s="335"/>
      <c r="BL28" s="335"/>
      <c r="BM28" s="336"/>
      <c r="BN28" s="335"/>
      <c r="BO28" s="335"/>
      <c r="BP28" s="335"/>
      <c r="BQ28" s="335"/>
      <c r="BR28" s="335"/>
      <c r="BS28" s="589"/>
      <c r="BT28" s="335"/>
      <c r="BU28" s="335"/>
      <c r="BV28" s="911"/>
      <c r="BW28" s="912"/>
      <c r="BX28" s="575"/>
    </row>
    <row r="29" spans="1:83" ht="21" customHeight="1" x14ac:dyDescent="0.2">
      <c r="A29" s="1307">
        <v>11</v>
      </c>
      <c r="B29" s="1295" t="s">
        <v>227</v>
      </c>
      <c r="C29" s="1299" t="s">
        <v>184</v>
      </c>
      <c r="D29" s="1299">
        <f>DATEDIF(E29,$BA$3,"y")</f>
        <v>79</v>
      </c>
      <c r="E29" s="1298">
        <v>13843</v>
      </c>
      <c r="F29" s="1294">
        <f>SUM(P29:P30,U29:U30,Z29:Z30,AE29:AE30,AJ29:AJ30,AO29:AO30,AT29:AT30,AY29:AY30,BD29:BD30,BI29:BI30,BN29:BN30,BS29:BS30)</f>
        <v>0</v>
      </c>
      <c r="G29" s="1294">
        <f>SUM(Q29:Q30,V29:V30,AA29:AA30,AF29:AF30,AK29:AK30,AP29:AP30,AU29:AU30,AZ29:AZ30,BE29:BE30,BJ29:BJ30,BO29:BO30,BT29:BT30)</f>
        <v>0</v>
      </c>
      <c r="H29" s="1294">
        <f>SUM(R29:R30,W29:W30,AB29:AB30,AG29:AG30,AL29:AL30,AQ29:AQ30,AV29:AV30,BA29:BA30,BF29:BF30,BK29:BK30,BP29:BP30,BU29:BU30)</f>
        <v>0</v>
      </c>
      <c r="I29" s="1294">
        <f>SUM(S29:S30,X29:X30,AC29:AC30,AH29:AH30,AM29:AM30,AR29:AR30,AW29:AW30,BB29:BB30,BG29:BG30,BL29:BL30,BQ29:BQ30,BV29:BV30)</f>
        <v>0</v>
      </c>
      <c r="J29" s="1294">
        <f>SUM(T29:T30,Y29:Y30,AD29:AD30,AI29:AI30,AN29:AN30,AS29:AS30,AX29:AX30,BC29:BC30,BH29:BH30,BM29:BM30,BR29:BR30,BW29:BW30)</f>
        <v>0</v>
      </c>
      <c r="K29" s="1341" t="str">
        <f>IF(ISERROR(I29/I29+J29),"",I29/(I29+J29))</f>
        <v/>
      </c>
      <c r="L29" s="1294"/>
      <c r="M29" s="1294"/>
      <c r="N29" s="1294"/>
      <c r="O29" s="401"/>
      <c r="P29" s="413"/>
      <c r="Q29" s="414"/>
      <c r="R29" s="414"/>
      <c r="S29" s="414"/>
      <c r="T29" s="414"/>
      <c r="U29" s="405"/>
      <c r="V29" s="414"/>
      <c r="W29" s="414"/>
      <c r="X29" s="414"/>
      <c r="Y29" s="679"/>
      <c r="Z29" s="414"/>
      <c r="AA29" s="414"/>
      <c r="AB29" s="414"/>
      <c r="AC29" s="406"/>
      <c r="AD29" s="414"/>
      <c r="AE29" s="413"/>
      <c r="AF29" s="414"/>
      <c r="AG29" s="414"/>
      <c r="AH29" s="414"/>
      <c r="AI29" s="414"/>
      <c r="AJ29" s="413"/>
      <c r="AK29" s="414"/>
      <c r="AL29" s="414"/>
      <c r="AM29" s="414"/>
      <c r="AN29" s="679"/>
      <c r="AO29" s="414"/>
      <c r="AP29" s="414"/>
      <c r="AQ29" s="414"/>
      <c r="AR29" s="414"/>
      <c r="AS29" s="414"/>
      <c r="AT29" s="598"/>
      <c r="AU29" s="599"/>
      <c r="AV29" s="599"/>
      <c r="AW29" s="599"/>
      <c r="AX29" s="599"/>
      <c r="AY29" s="604"/>
      <c r="AZ29" s="600"/>
      <c r="BA29" s="600"/>
      <c r="BB29" s="600"/>
      <c r="BC29" s="605"/>
      <c r="BD29" s="600"/>
      <c r="BE29" s="600"/>
      <c r="BF29" s="600"/>
      <c r="BG29" s="600"/>
      <c r="BH29" s="600"/>
      <c r="BI29" s="604"/>
      <c r="BJ29" s="600"/>
      <c r="BK29" s="600"/>
      <c r="BL29" s="600"/>
      <c r="BM29" s="605"/>
      <c r="BN29" s="600"/>
      <c r="BO29" s="600"/>
      <c r="BP29" s="600"/>
      <c r="BQ29" s="600"/>
      <c r="BR29" s="600"/>
      <c r="BS29" s="604"/>
      <c r="BT29" s="600"/>
      <c r="BU29" s="600"/>
      <c r="BV29" s="911"/>
      <c r="BW29" s="915"/>
      <c r="BX29" s="576"/>
      <c r="BY29" s="366"/>
      <c r="BZ29" s="366"/>
      <c r="CA29" s="366"/>
      <c r="CB29" s="366"/>
      <c r="CC29" s="366"/>
      <c r="CD29" s="366"/>
      <c r="CE29" s="366"/>
    </row>
    <row r="30" spans="1:83" ht="21" customHeight="1" x14ac:dyDescent="0.2">
      <c r="A30" s="1307"/>
      <c r="B30" s="1302"/>
      <c r="C30" s="1300"/>
      <c r="D30" s="1300"/>
      <c r="E30" s="1322"/>
      <c r="F30" s="1294"/>
      <c r="G30" s="1305"/>
      <c r="H30" s="1305"/>
      <c r="I30" s="1305"/>
      <c r="J30" s="1305"/>
      <c r="K30" s="1342"/>
      <c r="L30" s="1305"/>
      <c r="M30" s="1305"/>
      <c r="N30" s="1305"/>
      <c r="O30" s="401"/>
      <c r="P30" s="410"/>
      <c r="Q30" s="411"/>
      <c r="R30" s="411"/>
      <c r="S30" s="411"/>
      <c r="T30" s="411"/>
      <c r="U30" s="410"/>
      <c r="V30" s="411"/>
      <c r="W30" s="411"/>
      <c r="X30" s="411"/>
      <c r="Y30" s="412"/>
      <c r="Z30" s="411"/>
      <c r="AA30" s="411"/>
      <c r="AB30" s="411"/>
      <c r="AC30" s="411"/>
      <c r="AD30" s="411"/>
      <c r="AE30" s="410"/>
      <c r="AF30" s="411"/>
      <c r="AG30" s="411"/>
      <c r="AH30" s="411"/>
      <c r="AI30" s="411"/>
      <c r="AJ30" s="410"/>
      <c r="AK30" s="411"/>
      <c r="AL30" s="411"/>
      <c r="AM30" s="411"/>
      <c r="AN30" s="412"/>
      <c r="AO30" s="406"/>
      <c r="AP30" s="406"/>
      <c r="AQ30" s="406"/>
      <c r="AR30" s="406"/>
      <c r="AS30" s="406"/>
      <c r="AT30" s="596"/>
      <c r="AU30" s="597"/>
      <c r="AV30" s="597"/>
      <c r="AW30" s="597"/>
      <c r="AX30" s="597"/>
      <c r="AY30" s="590"/>
      <c r="AZ30" s="591"/>
      <c r="BA30" s="591"/>
      <c r="BB30" s="591"/>
      <c r="BC30" s="606"/>
      <c r="BD30" s="335"/>
      <c r="BE30" s="335"/>
      <c r="BF30" s="335"/>
      <c r="BG30" s="335"/>
      <c r="BH30" s="335"/>
      <c r="BI30" s="590"/>
      <c r="BJ30" s="591"/>
      <c r="BK30" s="591"/>
      <c r="BL30" s="591"/>
      <c r="BM30" s="606"/>
      <c r="BN30" s="335"/>
      <c r="BO30" s="335"/>
      <c r="BP30" s="335"/>
      <c r="BQ30" s="335"/>
      <c r="BR30" s="335"/>
      <c r="BS30" s="590"/>
      <c r="BT30" s="591"/>
      <c r="BU30" s="591"/>
      <c r="BV30" s="913"/>
      <c r="BW30" s="914"/>
      <c r="BX30" s="575"/>
    </row>
    <row r="31" spans="1:83" s="330" customFormat="1" ht="21" customHeight="1" x14ac:dyDescent="0.2">
      <c r="A31" s="1307">
        <v>12</v>
      </c>
      <c r="B31" s="1295" t="s">
        <v>217</v>
      </c>
      <c r="C31" s="1299" t="s">
        <v>216</v>
      </c>
      <c r="D31" s="1299">
        <f>DATEDIF(E31,$BA$3,"y")</f>
        <v>69</v>
      </c>
      <c r="E31" s="1298">
        <v>17520</v>
      </c>
      <c r="F31" s="1321">
        <f>SUM(P31:P32,U31:U32,Z31:Z32,AE31:AE32,AJ31:AJ32,AO31:AO32,AT31:AT32,AY31:AY32,BD31:BD32,BI31:BI32,BN31:BN32,BS31:BS32)</f>
        <v>3</v>
      </c>
      <c r="G31" s="1294">
        <f>SUM(Q31:Q32,V31:V32,AA31:AA32,AF31:AF32,AK31:AK32,AP31:AP32,AU31:AU32,AZ31:AZ32,BE31:BE32,BJ31:BJ32,BO31:BO32,BT31:BT32)</f>
        <v>3</v>
      </c>
      <c r="H31" s="1294">
        <f>SUM(R31:R32,W31:W32,AB31:AB32,AG31:AG32,AL31:AL32,AQ31:AQ32,AV31:AV32,BA31:BA32,BF31:BF32,BK31:BK32,BP31:BP32,BU31:BU32)</f>
        <v>0</v>
      </c>
      <c r="I31" s="1294">
        <f>SUM(S31:S32,X31:X32,AC31:AC32,AH31:AH32,AM31:AM32,AR31:AR32,AW31:AW32,BB31:BB32,BG31:BG32,BL31:BL32,BQ31:BQ32,BV31:BV32)</f>
        <v>1</v>
      </c>
      <c r="J31" s="1294">
        <f>SUM(T31:T32,Y31:Y32,AD31:AD32,AI31:AI32,AN31:AN32,AS31:AS32,AX31:AX32,BC31:BC32,BH31:BH32,BM31:BM32,BR31:BR32,BW31:BW32)</f>
        <v>2</v>
      </c>
      <c r="K31" s="1341">
        <f>IF(ISERROR(I31/I31+J31),"",I31/(I31+J31))</f>
        <v>0.33333333333333331</v>
      </c>
      <c r="L31" s="1294">
        <f>SUM(M31:N34)</f>
        <v>6</v>
      </c>
      <c r="M31" s="1321">
        <f>SUM(I31:I34)</f>
        <v>1</v>
      </c>
      <c r="N31" s="1321">
        <f>SUM(J31:J34)</f>
        <v>5</v>
      </c>
      <c r="O31" s="401"/>
      <c r="P31" s="405"/>
      <c r="Q31" s="406"/>
      <c r="R31" s="406"/>
      <c r="S31" s="406"/>
      <c r="T31" s="406"/>
      <c r="U31" s="405">
        <v>1</v>
      </c>
      <c r="V31" s="406">
        <v>1</v>
      </c>
      <c r="W31" s="406"/>
      <c r="X31" s="406"/>
      <c r="Y31" s="678">
        <v>1</v>
      </c>
      <c r="Z31" s="406"/>
      <c r="AA31" s="406"/>
      <c r="AB31" s="406"/>
      <c r="AC31" s="406"/>
      <c r="AD31" s="406"/>
      <c r="AE31" s="405">
        <v>1</v>
      </c>
      <c r="AF31" s="406">
        <v>1</v>
      </c>
      <c r="AG31" s="406"/>
      <c r="AH31" s="406">
        <v>1</v>
      </c>
      <c r="AI31" s="406"/>
      <c r="AJ31" s="405"/>
      <c r="AK31" s="406"/>
      <c r="AL31" s="406"/>
      <c r="AM31" s="406"/>
      <c r="AN31" s="678"/>
      <c r="AO31" s="924"/>
      <c r="AP31" s="924"/>
      <c r="AQ31" s="924"/>
      <c r="AR31" s="924"/>
      <c r="AS31" s="924"/>
      <c r="AT31" s="703"/>
      <c r="AU31" s="697"/>
      <c r="AV31" s="697"/>
      <c r="AW31" s="697"/>
      <c r="AX31" s="697"/>
      <c r="AY31" s="589">
        <v>1</v>
      </c>
      <c r="AZ31" s="335">
        <v>1</v>
      </c>
      <c r="BA31" s="335"/>
      <c r="BB31" s="335"/>
      <c r="BC31" s="336">
        <v>1</v>
      </c>
      <c r="BD31" s="772"/>
      <c r="BE31" s="772"/>
      <c r="BF31" s="772"/>
      <c r="BG31" s="772"/>
      <c r="BH31" s="772"/>
      <c r="BI31" s="589"/>
      <c r="BJ31" s="335"/>
      <c r="BK31" s="335"/>
      <c r="BL31" s="335"/>
      <c r="BM31" s="336"/>
      <c r="BN31" s="335"/>
      <c r="BO31" s="772"/>
      <c r="BP31" s="772"/>
      <c r="BQ31" s="772"/>
      <c r="BR31" s="772"/>
      <c r="BS31" s="589"/>
      <c r="BT31" s="335"/>
      <c r="BU31" s="335"/>
      <c r="BV31" s="911"/>
      <c r="BW31" s="912"/>
      <c r="BX31" s="575"/>
    </row>
    <row r="32" spans="1:83" s="330" customFormat="1" ht="21" customHeight="1" x14ac:dyDescent="0.2">
      <c r="A32" s="1307"/>
      <c r="B32" s="1295"/>
      <c r="C32" s="1299"/>
      <c r="D32" s="1299"/>
      <c r="E32" s="1304"/>
      <c r="F32" s="1294"/>
      <c r="G32" s="1294"/>
      <c r="H32" s="1294"/>
      <c r="I32" s="1294"/>
      <c r="J32" s="1294"/>
      <c r="K32" s="1341"/>
      <c r="L32" s="1294"/>
      <c r="M32" s="1294"/>
      <c r="N32" s="1294"/>
      <c r="O32" s="401"/>
      <c r="P32" s="405"/>
      <c r="Q32" s="406"/>
      <c r="R32" s="406"/>
      <c r="S32" s="406"/>
      <c r="T32" s="406"/>
      <c r="U32" s="405"/>
      <c r="V32" s="406"/>
      <c r="W32" s="406"/>
      <c r="X32" s="406"/>
      <c r="Y32" s="678"/>
      <c r="Z32" s="406"/>
      <c r="AA32" s="406"/>
      <c r="AB32" s="406"/>
      <c r="AC32" s="406"/>
      <c r="AD32" s="406"/>
      <c r="AE32" s="405"/>
      <c r="AF32" s="406"/>
      <c r="AG32" s="406"/>
      <c r="AH32" s="406"/>
      <c r="AI32" s="406"/>
      <c r="AJ32" s="405"/>
      <c r="AK32" s="406"/>
      <c r="AL32" s="406"/>
      <c r="AM32" s="406"/>
      <c r="AN32" s="678"/>
      <c r="AO32" s="406"/>
      <c r="AP32" s="406"/>
      <c r="AQ32" s="406"/>
      <c r="AR32" s="406"/>
      <c r="AS32" s="406"/>
      <c r="AT32" s="596"/>
      <c r="AU32" s="597"/>
      <c r="AV32" s="597"/>
      <c r="AW32" s="597"/>
      <c r="AX32" s="597"/>
      <c r="AY32" s="589"/>
      <c r="AZ32" s="335"/>
      <c r="BA32" s="335"/>
      <c r="BB32" s="335"/>
      <c r="BC32" s="336"/>
      <c r="BD32" s="335"/>
      <c r="BE32" s="335"/>
      <c r="BF32" s="335"/>
      <c r="BG32" s="335"/>
      <c r="BH32" s="335"/>
      <c r="BI32" s="589"/>
      <c r="BJ32" s="335"/>
      <c r="BK32" s="335"/>
      <c r="BL32" s="335"/>
      <c r="BM32" s="336"/>
      <c r="BN32" s="335"/>
      <c r="BO32" s="335"/>
      <c r="BP32" s="335"/>
      <c r="BQ32" s="335"/>
      <c r="BR32" s="335"/>
      <c r="BS32" s="589"/>
      <c r="BT32" s="335"/>
      <c r="BU32" s="335"/>
      <c r="BV32" s="911"/>
      <c r="BW32" s="912"/>
      <c r="BX32" s="575"/>
    </row>
    <row r="33" spans="1:83" ht="21" customHeight="1" x14ac:dyDescent="0.2">
      <c r="A33" s="1307">
        <v>13</v>
      </c>
      <c r="B33" s="1295" t="s">
        <v>215</v>
      </c>
      <c r="C33" s="1299" t="s">
        <v>216</v>
      </c>
      <c r="D33" s="1299">
        <f>DATEDIF(E33,$BA$3,"y")</f>
        <v>71</v>
      </c>
      <c r="E33" s="1298">
        <v>16587</v>
      </c>
      <c r="F33" s="1294">
        <f>SUM(P33:P34,U33:U34,Z33:Z34,AE33:AE34,AJ33:AJ34,AO33:AO34,AT33:AT34,AY33:AY34,BD33:BD34,BI33:BI34,BN33:BN34,BS33:BS34)</f>
        <v>3</v>
      </c>
      <c r="G33" s="1294">
        <f>SUM(Q33:Q34,V33:V34,AA33:AA34,AF33:AF34,AK33:AK34,AP33:AP34,AU33:AU34,AZ33:AZ34,BE33:BE34,BJ33:BJ34,BO33:BO34,BT33:BT34)</f>
        <v>3</v>
      </c>
      <c r="H33" s="1294">
        <f>SUM(R33:R34,W33:W34,AB33:AB34,AG33:AG34,AL33:AL34,AQ33:AQ34,AV33:AV34,BA33:BA34,BF33:BF34,BK33:BK34,BP33:BP34,BU33:BU34)</f>
        <v>0</v>
      </c>
      <c r="I33" s="1294">
        <f>SUM(S33:S34,X33:X34,AC33:AC34,AH33:AH34,AM33:AM34,AR33:AR34,AW33:AW34,BB33:BB34,BG33:BG34,BL33:BL34,BQ33:BQ34,BV33:BV34)</f>
        <v>0</v>
      </c>
      <c r="J33" s="1294">
        <f>SUM(T33:T34,Y33:Y34,AD33:AD34,AI33:AI34,AN33:AN34,AS33:AS34,AX33:AX34,BC33:BC34,BH33:BH34,BM33:BM34,BR33:BR34,BW33:BW34)</f>
        <v>3</v>
      </c>
      <c r="K33" s="1341" t="str">
        <f>IF(ISERROR(I33/I33+J33),"",I33/(I33+J33))</f>
        <v/>
      </c>
      <c r="L33" s="1294"/>
      <c r="M33" s="1294"/>
      <c r="N33" s="1294"/>
      <c r="O33" s="401"/>
      <c r="P33" s="405"/>
      <c r="Q33" s="406"/>
      <c r="R33" s="406"/>
      <c r="S33" s="406"/>
      <c r="T33" s="406"/>
      <c r="U33" s="405">
        <v>1</v>
      </c>
      <c r="V33" s="406">
        <v>1</v>
      </c>
      <c r="W33" s="406"/>
      <c r="X33" s="406"/>
      <c r="Y33" s="678">
        <v>1</v>
      </c>
      <c r="Z33" s="406"/>
      <c r="AA33" s="406"/>
      <c r="AB33" s="406"/>
      <c r="AC33" s="406"/>
      <c r="AD33" s="406"/>
      <c r="AE33" s="405">
        <v>1</v>
      </c>
      <c r="AF33" s="406">
        <v>1</v>
      </c>
      <c r="AG33" s="406"/>
      <c r="AH33" s="406"/>
      <c r="AI33" s="406">
        <v>1</v>
      </c>
      <c r="AJ33" s="405"/>
      <c r="AK33" s="406"/>
      <c r="AL33" s="406"/>
      <c r="AM33" s="406"/>
      <c r="AN33" s="678"/>
      <c r="AO33" s="406"/>
      <c r="AP33" s="406"/>
      <c r="AQ33" s="406"/>
      <c r="AR33" s="406"/>
      <c r="AS33" s="406"/>
      <c r="AT33" s="596"/>
      <c r="AU33" s="597"/>
      <c r="AV33" s="597"/>
      <c r="AW33" s="597"/>
      <c r="AX33" s="597"/>
      <c r="AY33" s="589">
        <v>1</v>
      </c>
      <c r="AZ33" s="335">
        <v>1</v>
      </c>
      <c r="BA33" s="335"/>
      <c r="BB33" s="335"/>
      <c r="BC33" s="336">
        <v>1</v>
      </c>
      <c r="BD33" s="335"/>
      <c r="BE33" s="335"/>
      <c r="BF33" s="335"/>
      <c r="BG33" s="335"/>
      <c r="BH33" s="335"/>
      <c r="BI33" s="589"/>
      <c r="BJ33" s="335"/>
      <c r="BK33" s="335"/>
      <c r="BL33" s="335"/>
      <c r="BM33" s="336"/>
      <c r="BN33" s="335"/>
      <c r="BO33" s="335"/>
      <c r="BP33" s="335"/>
      <c r="BQ33" s="335"/>
      <c r="BR33" s="335"/>
      <c r="BS33" s="589"/>
      <c r="BT33" s="335"/>
      <c r="BU33" s="335"/>
      <c r="BV33" s="911"/>
      <c r="BW33" s="912"/>
      <c r="BX33" s="575"/>
    </row>
    <row r="34" spans="1:83" ht="21" customHeight="1" x14ac:dyDescent="0.2">
      <c r="A34" s="1307"/>
      <c r="B34" s="1302"/>
      <c r="C34" s="1300"/>
      <c r="D34" s="1300"/>
      <c r="E34" s="1322"/>
      <c r="F34" s="1294"/>
      <c r="G34" s="1305"/>
      <c r="H34" s="1305"/>
      <c r="I34" s="1305"/>
      <c r="J34" s="1305"/>
      <c r="K34" s="1341"/>
      <c r="L34" s="1294"/>
      <c r="M34" s="1305"/>
      <c r="N34" s="1305"/>
      <c r="O34" s="409"/>
      <c r="P34" s="410"/>
      <c r="Q34" s="411"/>
      <c r="R34" s="411"/>
      <c r="S34" s="411"/>
      <c r="T34" s="411"/>
      <c r="U34" s="410"/>
      <c r="V34" s="411"/>
      <c r="W34" s="411"/>
      <c r="X34" s="411"/>
      <c r="Y34" s="412"/>
      <c r="Z34" s="411"/>
      <c r="AA34" s="411"/>
      <c r="AB34" s="411"/>
      <c r="AC34" s="411"/>
      <c r="AD34" s="411"/>
      <c r="AE34" s="410"/>
      <c r="AF34" s="411"/>
      <c r="AG34" s="411"/>
      <c r="AH34" s="411"/>
      <c r="AI34" s="411"/>
      <c r="AJ34" s="410"/>
      <c r="AK34" s="411"/>
      <c r="AL34" s="411"/>
      <c r="AM34" s="411"/>
      <c r="AN34" s="412"/>
      <c r="AO34" s="411"/>
      <c r="AP34" s="411"/>
      <c r="AQ34" s="411"/>
      <c r="AR34" s="411"/>
      <c r="AS34" s="411"/>
      <c r="AT34" s="602"/>
      <c r="AU34" s="603"/>
      <c r="AV34" s="603"/>
      <c r="AW34" s="603"/>
      <c r="AX34" s="603"/>
      <c r="AY34" s="590"/>
      <c r="AZ34" s="591"/>
      <c r="BA34" s="591"/>
      <c r="BB34" s="591"/>
      <c r="BC34" s="606"/>
      <c r="BD34" s="591"/>
      <c r="BE34" s="591"/>
      <c r="BF34" s="591"/>
      <c r="BG34" s="591"/>
      <c r="BH34" s="591"/>
      <c r="BI34" s="590"/>
      <c r="BJ34" s="591"/>
      <c r="BK34" s="591"/>
      <c r="BL34" s="591"/>
      <c r="BM34" s="606"/>
      <c r="BN34" s="591"/>
      <c r="BO34" s="591"/>
      <c r="BP34" s="591"/>
      <c r="BQ34" s="591"/>
      <c r="BR34" s="591"/>
      <c r="BS34" s="590"/>
      <c r="BT34" s="591"/>
      <c r="BU34" s="591"/>
      <c r="BV34" s="913"/>
      <c r="BW34" s="914"/>
      <c r="BX34" s="575"/>
    </row>
    <row r="35" spans="1:83" s="330" customFormat="1" ht="21" customHeight="1" x14ac:dyDescent="0.2">
      <c r="A35" s="1307">
        <v>14</v>
      </c>
      <c r="B35" s="1295" t="s">
        <v>210</v>
      </c>
      <c r="C35" s="1299" t="s">
        <v>208</v>
      </c>
      <c r="D35" s="1299">
        <f>DATEDIF(E35,$BA$3,"y")</f>
        <v>70</v>
      </c>
      <c r="E35" s="1298">
        <v>16967</v>
      </c>
      <c r="F35" s="1321">
        <f>SUM(P35:P36,U35:U36,Z35:Z36,AE35:AE36,AJ35:AJ36,AO35:AO36,AT35:AT36,AY35:AY36,BD35:BD36,BI35:BI36,BN35:BN36,BS35:BS36)</f>
        <v>1</v>
      </c>
      <c r="G35" s="1294">
        <f>SUM(Q35:Q36,V35:V36,AA35:AA36,AF35:AF36,AK35:AK36,AP35:AP36,AU35:AU36,AZ35:AZ36,BE35:BE36,BJ35:BJ36,BO35:BO36,BT35:BT36)</f>
        <v>1</v>
      </c>
      <c r="H35" s="1294">
        <f>SUM(R35:R36,W35:W36,AB35:AB36,AG35:AG36,AL35:AL36,AQ35:AQ36,AV35:AV36,BA35:BA36,BF35:BF36,BK35:BK36,BP35:BP36,BU35:BU36)</f>
        <v>0</v>
      </c>
      <c r="I35" s="1294">
        <f>SUM(S35:S36,X35:X36,AC35:AC36,AH35:AH36,AM35:AM36,AR35:AR36,AW35:AW36,BB35:BB36,BG35:BG36,BL35:BL36,BQ35:BQ36,BV35:BV36)</f>
        <v>1</v>
      </c>
      <c r="J35" s="1294">
        <f>SUM(T35:T36,Y35:Y36,AD35:AD36,AI35:AI36,AN35:AN36,AS35:AS36,AX35:AX36,BC35:BC36,BH35:BH36,BM35:BM36,BR35:BR36,BW35:BW36)</f>
        <v>0</v>
      </c>
      <c r="K35" s="1343">
        <f>IF(ISERROR(I35/I35+J35),"",I35/(I35+J35))</f>
        <v>1</v>
      </c>
      <c r="L35" s="1321">
        <f>SUM(M35:N42)</f>
        <v>2</v>
      </c>
      <c r="M35" s="1294">
        <f>SUM(I35:I42)</f>
        <v>1</v>
      </c>
      <c r="N35" s="1294">
        <f>SUM(J35:J42)</f>
        <v>1</v>
      </c>
      <c r="O35" s="401"/>
      <c r="P35" s="405"/>
      <c r="Q35" s="406"/>
      <c r="R35" s="406"/>
      <c r="S35" s="406"/>
      <c r="T35" s="406"/>
      <c r="U35" s="405"/>
      <c r="V35" s="406"/>
      <c r="W35" s="406"/>
      <c r="X35" s="406"/>
      <c r="Y35" s="678"/>
      <c r="Z35" s="406"/>
      <c r="AA35" s="406"/>
      <c r="AB35" s="406"/>
      <c r="AC35" s="406"/>
      <c r="AD35" s="406"/>
      <c r="AE35" s="405"/>
      <c r="AF35" s="406"/>
      <c r="AG35" s="406"/>
      <c r="AH35" s="406"/>
      <c r="AI35" s="406"/>
      <c r="AJ35" s="405"/>
      <c r="AK35" s="406"/>
      <c r="AL35" s="406"/>
      <c r="AM35" s="406"/>
      <c r="AN35" s="678"/>
      <c r="AO35" s="406"/>
      <c r="AP35" s="406"/>
      <c r="AQ35" s="406"/>
      <c r="AR35" s="406"/>
      <c r="AS35" s="406"/>
      <c r="AT35" s="596"/>
      <c r="AU35" s="597"/>
      <c r="AV35" s="597"/>
      <c r="AW35" s="597"/>
      <c r="AX35" s="597"/>
      <c r="AY35" s="589">
        <v>1</v>
      </c>
      <c r="AZ35" s="335">
        <v>1</v>
      </c>
      <c r="BA35" s="335"/>
      <c r="BB35" s="335">
        <v>1</v>
      </c>
      <c r="BC35" s="336"/>
      <c r="BD35" s="335"/>
      <c r="BE35" s="335"/>
      <c r="BF35" s="335"/>
      <c r="BG35" s="335"/>
      <c r="BH35" s="335"/>
      <c r="BI35" s="589"/>
      <c r="BJ35" s="335"/>
      <c r="BK35" s="335"/>
      <c r="BL35" s="335"/>
      <c r="BM35" s="336"/>
      <c r="BN35" s="335"/>
      <c r="BO35" s="335"/>
      <c r="BP35" s="335"/>
      <c r="BQ35" s="335"/>
      <c r="BR35" s="335"/>
      <c r="BS35" s="589"/>
      <c r="BT35" s="335"/>
      <c r="BU35" s="335"/>
      <c r="BV35" s="911"/>
      <c r="BW35" s="912"/>
      <c r="BX35" s="575"/>
    </row>
    <row r="36" spans="1:83" s="330" customFormat="1" ht="21" customHeight="1" x14ac:dyDescent="0.2">
      <c r="A36" s="1307"/>
      <c r="B36" s="1295"/>
      <c r="C36" s="1299"/>
      <c r="D36" s="1299"/>
      <c r="E36" s="1304"/>
      <c r="F36" s="1294"/>
      <c r="G36" s="1294"/>
      <c r="H36" s="1294"/>
      <c r="I36" s="1294"/>
      <c r="J36" s="1294"/>
      <c r="K36" s="1341"/>
      <c r="L36" s="1294"/>
      <c r="M36" s="1294"/>
      <c r="N36" s="1294"/>
      <c r="O36" s="401"/>
      <c r="P36" s="405"/>
      <c r="Q36" s="406"/>
      <c r="R36" s="406"/>
      <c r="S36" s="406"/>
      <c r="T36" s="406"/>
      <c r="U36" s="405"/>
      <c r="V36" s="406"/>
      <c r="W36" s="406"/>
      <c r="X36" s="406"/>
      <c r="Y36" s="678"/>
      <c r="Z36" s="406"/>
      <c r="AA36" s="406"/>
      <c r="AB36" s="406"/>
      <c r="AC36" s="406"/>
      <c r="AD36" s="406"/>
      <c r="AE36" s="405"/>
      <c r="AF36" s="406"/>
      <c r="AG36" s="406"/>
      <c r="AH36" s="406"/>
      <c r="AI36" s="406"/>
      <c r="AJ36" s="405"/>
      <c r="AK36" s="406"/>
      <c r="AL36" s="406"/>
      <c r="AM36" s="406"/>
      <c r="AN36" s="678"/>
      <c r="AO36" s="406"/>
      <c r="AP36" s="406"/>
      <c r="AQ36" s="406"/>
      <c r="AR36" s="406"/>
      <c r="AS36" s="406"/>
      <c r="AT36" s="596"/>
      <c r="AU36" s="597"/>
      <c r="AV36" s="597"/>
      <c r="AW36" s="597"/>
      <c r="AX36" s="597"/>
      <c r="AY36" s="589"/>
      <c r="AZ36" s="335"/>
      <c r="BA36" s="335"/>
      <c r="BB36" s="335"/>
      <c r="BC36" s="336"/>
      <c r="BD36" s="335"/>
      <c r="BE36" s="335"/>
      <c r="BF36" s="335"/>
      <c r="BG36" s="335"/>
      <c r="BH36" s="335"/>
      <c r="BI36" s="589"/>
      <c r="BJ36" s="335"/>
      <c r="BK36" s="335"/>
      <c r="BL36" s="335"/>
      <c r="BM36" s="336"/>
      <c r="BN36" s="335"/>
      <c r="BO36" s="335"/>
      <c r="BP36" s="335"/>
      <c r="BQ36" s="335"/>
      <c r="BR36" s="335"/>
      <c r="BS36" s="589"/>
      <c r="BT36" s="335"/>
      <c r="BU36" s="335"/>
      <c r="BV36" s="911"/>
      <c r="BW36" s="912"/>
      <c r="BX36" s="575"/>
    </row>
    <row r="37" spans="1:83" s="330" customFormat="1" ht="21" customHeight="1" x14ac:dyDescent="0.2">
      <c r="A37" s="1307">
        <v>15</v>
      </c>
      <c r="B37" s="1295" t="s">
        <v>254</v>
      </c>
      <c r="C37" s="1299" t="s">
        <v>208</v>
      </c>
      <c r="D37" s="1299">
        <f>DATEDIF(E37,$BA$3,"y")</f>
        <v>76</v>
      </c>
      <c r="E37" s="1298">
        <v>14918</v>
      </c>
      <c r="F37" s="1294">
        <f>SUM(P37:P38,U37:U38,Z37:Z38,AE37:AE38,AJ37:AJ38,AO37:AO38,AT37:AT38,AY37:AY38,BD37:BD38,BI37:BI38,BN37:BN38,BS37:BS38)</f>
        <v>1</v>
      </c>
      <c r="G37" s="1294">
        <f>SUM(Q37:Q38,V37:V38,AA37:AA38,AF37:AF38,AK37:AK38,AP37:AP38,AU37:AU38,AZ37:AZ38,BE37:BE38,BJ37:BJ38,BO37:BO38,BT37:BT38)</f>
        <v>0</v>
      </c>
      <c r="H37" s="1294">
        <f>SUM(R37:R38,W37:W38,AB37:AB38,AG37:AG38,AL37:AL38,AQ37:AQ38,AV37:AV38,BA37:BA38,BF37:BF38,BK37:BK38,BP37:BP38,BU37:BU38)</f>
        <v>0</v>
      </c>
      <c r="I37" s="1294">
        <f>SUM(S37:S38,X37:X38,AC37:AC38,AH37:AH38,AM37:AM38,AR37:AR38,AW37:AW38,BB37:BB38,BG37:BG38,BL37:BL38,BQ37:BQ38,BV37:BV38)</f>
        <v>0</v>
      </c>
      <c r="J37" s="1294">
        <f>SUM(T37:T38,Y37:Y38,AD37:AD38,AI37:AI38,AN37:AN38,AS37:AS38,AX37:AX38,BC37:BC38,BH37:BH38,BM37:BM38,BR37:BR38,BW37:BW38)</f>
        <v>1</v>
      </c>
      <c r="K37" s="1341" t="str">
        <f>IF(ISERROR(I37/I37+J37),"",I37/(I37+J37))</f>
        <v/>
      </c>
      <c r="L37" s="1294"/>
      <c r="M37" s="1294"/>
      <c r="N37" s="1294"/>
      <c r="O37" s="401"/>
      <c r="P37" s="405"/>
      <c r="Q37" s="406"/>
      <c r="R37" s="406"/>
      <c r="S37" s="406"/>
      <c r="T37" s="406"/>
      <c r="U37" s="405"/>
      <c r="V37" s="406"/>
      <c r="W37" s="406"/>
      <c r="X37" s="406"/>
      <c r="Y37" s="678"/>
      <c r="Z37" s="406"/>
      <c r="AA37" s="406"/>
      <c r="AB37" s="406"/>
      <c r="AC37" s="406"/>
      <c r="AD37" s="406"/>
      <c r="AE37" s="405"/>
      <c r="AF37" s="406"/>
      <c r="AG37" s="406"/>
      <c r="AH37" s="406"/>
      <c r="AI37" s="406"/>
      <c r="AJ37" s="405"/>
      <c r="AK37" s="406"/>
      <c r="AL37" s="406"/>
      <c r="AM37" s="406"/>
      <c r="AN37" s="678"/>
      <c r="AO37" s="406"/>
      <c r="AP37" s="406"/>
      <c r="AQ37" s="406"/>
      <c r="AR37" s="406"/>
      <c r="AS37" s="406"/>
      <c r="AT37" s="596"/>
      <c r="AU37" s="597"/>
      <c r="AV37" s="597"/>
      <c r="AW37" s="597"/>
      <c r="AX37" s="597"/>
      <c r="AY37" s="589">
        <v>1</v>
      </c>
      <c r="AZ37" s="335"/>
      <c r="BA37" s="335"/>
      <c r="BB37" s="335"/>
      <c r="BC37" s="336">
        <v>1</v>
      </c>
      <c r="BD37" s="335"/>
      <c r="BE37" s="335"/>
      <c r="BF37" s="335"/>
      <c r="BG37" s="335"/>
      <c r="BH37" s="335"/>
      <c r="BI37" s="589"/>
      <c r="BJ37" s="335"/>
      <c r="BK37" s="335"/>
      <c r="BL37" s="335"/>
      <c r="BM37" s="336"/>
      <c r="BN37" s="335"/>
      <c r="BO37" s="335"/>
      <c r="BP37" s="335"/>
      <c r="BQ37" s="335"/>
      <c r="BR37" s="335"/>
      <c r="BS37" s="589"/>
      <c r="BT37" s="335"/>
      <c r="BU37" s="335"/>
      <c r="BV37" s="911"/>
      <c r="BW37" s="912"/>
      <c r="BX37" s="575"/>
    </row>
    <row r="38" spans="1:83" s="330" customFormat="1" ht="21" customHeight="1" x14ac:dyDescent="0.2">
      <c r="A38" s="1307"/>
      <c r="B38" s="1295"/>
      <c r="C38" s="1299"/>
      <c r="D38" s="1299"/>
      <c r="E38" s="1304"/>
      <c r="F38" s="1294"/>
      <c r="G38" s="1294"/>
      <c r="H38" s="1294"/>
      <c r="I38" s="1294"/>
      <c r="J38" s="1294"/>
      <c r="K38" s="1341"/>
      <c r="L38" s="1294"/>
      <c r="M38" s="1294"/>
      <c r="N38" s="1294"/>
      <c r="O38" s="401"/>
      <c r="P38" s="405"/>
      <c r="Q38" s="406"/>
      <c r="R38" s="406"/>
      <c r="S38" s="406"/>
      <c r="T38" s="406"/>
      <c r="U38" s="405"/>
      <c r="V38" s="406"/>
      <c r="W38" s="406"/>
      <c r="X38" s="406"/>
      <c r="Y38" s="678"/>
      <c r="Z38" s="406"/>
      <c r="AA38" s="406"/>
      <c r="AB38" s="406"/>
      <c r="AC38" s="406"/>
      <c r="AD38" s="406"/>
      <c r="AE38" s="405"/>
      <c r="AF38" s="406"/>
      <c r="AG38" s="406"/>
      <c r="AH38" s="406"/>
      <c r="AI38" s="406"/>
      <c r="AJ38" s="405"/>
      <c r="AK38" s="406"/>
      <c r="AL38" s="406"/>
      <c r="AM38" s="406"/>
      <c r="AN38" s="678"/>
      <c r="AO38" s="406"/>
      <c r="AP38" s="406"/>
      <c r="AQ38" s="406"/>
      <c r="AR38" s="406"/>
      <c r="AS38" s="406"/>
      <c r="AT38" s="596"/>
      <c r="AU38" s="597"/>
      <c r="AV38" s="597"/>
      <c r="AW38" s="597"/>
      <c r="AX38" s="597"/>
      <c r="AY38" s="589"/>
      <c r="AZ38" s="335"/>
      <c r="BA38" s="335"/>
      <c r="BB38" s="335"/>
      <c r="BC38" s="336"/>
      <c r="BD38" s="335"/>
      <c r="BE38" s="335"/>
      <c r="BF38" s="335"/>
      <c r="BG38" s="335"/>
      <c r="BH38" s="335"/>
      <c r="BI38" s="589"/>
      <c r="BJ38" s="335"/>
      <c r="BK38" s="335"/>
      <c r="BL38" s="335"/>
      <c r="BM38" s="336"/>
      <c r="BN38" s="335"/>
      <c r="BO38" s="335"/>
      <c r="BP38" s="335"/>
      <c r="BQ38" s="335"/>
      <c r="BR38" s="335"/>
      <c r="BS38" s="589"/>
      <c r="BT38" s="335"/>
      <c r="BU38" s="335"/>
      <c r="BV38" s="911"/>
      <c r="BW38" s="912"/>
      <c r="BX38" s="575"/>
    </row>
    <row r="39" spans="1:83" s="330" customFormat="1" ht="21" customHeight="1" x14ac:dyDescent="0.2">
      <c r="A39" s="1307">
        <v>16</v>
      </c>
      <c r="B39" s="1295" t="s">
        <v>351</v>
      </c>
      <c r="C39" s="1299" t="s">
        <v>208</v>
      </c>
      <c r="D39" s="1299">
        <f>DATEDIF(E39,$BA$3,"y")</f>
        <v>73</v>
      </c>
      <c r="E39" s="1298">
        <v>16037</v>
      </c>
      <c r="F39" s="1294">
        <f>SUM(P39:P40,U39:U40,Z39:Z40,AE39:AE40,AJ39:AJ40,AO39:AO40,AT39:AT40,AY39:AY40,BD39:BD40,BI39:BI40,BN39:BN40,BS39:BS40)</f>
        <v>1</v>
      </c>
      <c r="G39" s="1294">
        <f>SUM(Q39:Q40,V39:V40,AA39:AA40,AF39:AF40,AK39:AK40,AP39:AP40,AU39:AU40,AZ39:AZ40,BE39:BE40,BJ39:BJ40,BO39:BO40,BT39:BT40)</f>
        <v>0</v>
      </c>
      <c r="H39" s="1294">
        <f>SUM(R39:R40,W39:W40,AB39:AB40,AG39:AG40,AL39:AL40,AQ39:AQ40,AV39:AV40,BA39:BA40,BF39:BF40,BK39:BK40,BP39:BP40,BU39:BU40)</f>
        <v>0</v>
      </c>
      <c r="I39" s="1294">
        <f>SUM(S39:S40,X39:X40,AC39:AC40,AH39:AH40,AM39:AM40,AR39:AR40,AW39:AW40,BB39:BB40,BG39:BG40,BL39:BL40,BQ39:BQ40,BV39:BV40)</f>
        <v>0</v>
      </c>
      <c r="J39" s="1294">
        <f>SUM(T39:T40,Y39:Y40,AD39:AD40,AI39:AI40,AN39:AN40,AS39:AS40,AX39:AX40,BC39:BC40,BH39:BH40,BM39:BM40,BR39:BR40,BW39:BW40)</f>
        <v>0</v>
      </c>
      <c r="K39" s="1341" t="str">
        <f>IF(ISERROR(I39/I39+J39),"",I39/(I39+J39))</f>
        <v/>
      </c>
      <c r="L39" s="1294"/>
      <c r="M39" s="1294"/>
      <c r="N39" s="1294"/>
      <c r="O39" s="401"/>
      <c r="P39" s="405"/>
      <c r="Q39" s="406"/>
      <c r="R39" s="406"/>
      <c r="S39" s="406"/>
      <c r="T39" s="406"/>
      <c r="U39" s="405"/>
      <c r="V39" s="406"/>
      <c r="W39" s="406"/>
      <c r="X39" s="406"/>
      <c r="Y39" s="678"/>
      <c r="Z39" s="406"/>
      <c r="AA39" s="406"/>
      <c r="AB39" s="406"/>
      <c r="AC39" s="406"/>
      <c r="AD39" s="406"/>
      <c r="AE39" s="405"/>
      <c r="AF39" s="406"/>
      <c r="AG39" s="406"/>
      <c r="AH39" s="406"/>
      <c r="AI39" s="406"/>
      <c r="AJ39" s="405"/>
      <c r="AK39" s="406"/>
      <c r="AL39" s="406"/>
      <c r="AM39" s="406"/>
      <c r="AN39" s="678"/>
      <c r="AO39" s="406"/>
      <c r="AP39" s="406"/>
      <c r="AQ39" s="406"/>
      <c r="AR39" s="406"/>
      <c r="AS39" s="406"/>
      <c r="AT39" s="596"/>
      <c r="AU39" s="597"/>
      <c r="AV39" s="597"/>
      <c r="AW39" s="597"/>
      <c r="AX39" s="597"/>
      <c r="AY39" s="589">
        <v>1</v>
      </c>
      <c r="AZ39" s="335"/>
      <c r="BA39" s="335"/>
      <c r="BB39" s="335"/>
      <c r="BC39" s="336"/>
      <c r="BD39" s="335"/>
      <c r="BE39" s="335"/>
      <c r="BF39" s="335"/>
      <c r="BG39" s="335"/>
      <c r="BH39" s="335"/>
      <c r="BI39" s="589"/>
      <c r="BJ39" s="335"/>
      <c r="BK39" s="335"/>
      <c r="BL39" s="335"/>
      <c r="BM39" s="336"/>
      <c r="BN39" s="335"/>
      <c r="BO39" s="335"/>
      <c r="BP39" s="335"/>
      <c r="BQ39" s="335"/>
      <c r="BR39" s="335"/>
      <c r="BS39" s="589"/>
      <c r="BT39" s="335"/>
      <c r="BU39" s="335"/>
      <c r="BV39" s="911"/>
      <c r="BW39" s="912"/>
      <c r="BX39" s="575"/>
    </row>
    <row r="40" spans="1:83" s="330" customFormat="1" ht="21" customHeight="1" x14ac:dyDescent="0.2">
      <c r="A40" s="1307"/>
      <c r="B40" s="1295"/>
      <c r="C40" s="1299"/>
      <c r="D40" s="1299"/>
      <c r="E40" s="1304"/>
      <c r="F40" s="1294"/>
      <c r="G40" s="1294"/>
      <c r="H40" s="1294"/>
      <c r="I40" s="1294"/>
      <c r="J40" s="1294"/>
      <c r="K40" s="1341"/>
      <c r="L40" s="1294"/>
      <c r="M40" s="1294"/>
      <c r="N40" s="1294"/>
      <c r="O40" s="401"/>
      <c r="P40" s="405"/>
      <c r="Q40" s="406"/>
      <c r="R40" s="406"/>
      <c r="S40" s="406"/>
      <c r="T40" s="406"/>
      <c r="U40" s="405"/>
      <c r="V40" s="406"/>
      <c r="W40" s="406"/>
      <c r="X40" s="406"/>
      <c r="Y40" s="678"/>
      <c r="Z40" s="406"/>
      <c r="AA40" s="406"/>
      <c r="AB40" s="406"/>
      <c r="AC40" s="406"/>
      <c r="AD40" s="406"/>
      <c r="AE40" s="405"/>
      <c r="AF40" s="406"/>
      <c r="AG40" s="406"/>
      <c r="AH40" s="406"/>
      <c r="AI40" s="406"/>
      <c r="AJ40" s="405"/>
      <c r="AK40" s="406"/>
      <c r="AL40" s="406"/>
      <c r="AM40" s="406"/>
      <c r="AN40" s="678"/>
      <c r="AO40" s="406"/>
      <c r="AP40" s="406"/>
      <c r="AQ40" s="406"/>
      <c r="AR40" s="406"/>
      <c r="AS40" s="406"/>
      <c r="AT40" s="596"/>
      <c r="AU40" s="597"/>
      <c r="AV40" s="597"/>
      <c r="AW40" s="597"/>
      <c r="AX40" s="597"/>
      <c r="AY40" s="589"/>
      <c r="AZ40" s="335"/>
      <c r="BA40" s="335"/>
      <c r="BB40" s="335"/>
      <c r="BC40" s="336"/>
      <c r="BD40" s="335"/>
      <c r="BE40" s="335"/>
      <c r="BF40" s="335"/>
      <c r="BG40" s="335"/>
      <c r="BH40" s="335"/>
      <c r="BI40" s="589"/>
      <c r="BJ40" s="335"/>
      <c r="BK40" s="335"/>
      <c r="BL40" s="335"/>
      <c r="BM40" s="336"/>
      <c r="BN40" s="335"/>
      <c r="BO40" s="335"/>
      <c r="BP40" s="335"/>
      <c r="BQ40" s="335"/>
      <c r="BR40" s="335"/>
      <c r="BS40" s="589"/>
      <c r="BT40" s="335"/>
      <c r="BU40" s="335"/>
      <c r="BV40" s="911"/>
      <c r="BW40" s="912"/>
      <c r="BX40" s="575"/>
    </row>
    <row r="41" spans="1:83" ht="21" customHeight="1" x14ac:dyDescent="0.2">
      <c r="A41" s="1307">
        <v>17</v>
      </c>
      <c r="B41" s="1295" t="s">
        <v>228</v>
      </c>
      <c r="C41" s="1299" t="s">
        <v>208</v>
      </c>
      <c r="D41" s="1299">
        <f>DATEDIF(E41,$BA$3,"y")</f>
        <v>77</v>
      </c>
      <c r="E41" s="1298">
        <v>14380</v>
      </c>
      <c r="F41" s="1294">
        <f>SUM(P41:P42,U41:U42,Z41:Z42,AE41:AE42,AJ41:AJ42,AO41:AO42,AT41:AT42,AY41:AY42,BD41:BD42,BI41:BI42,BN41:BN42,BS41:BS42)</f>
        <v>0</v>
      </c>
      <c r="G41" s="1294">
        <f>SUM(Q41:Q42,V41:V42,AA41:AA42,AF41:AF42,AK41:AK42,AP41:AP42,AU41:AU42,AZ41:AZ42,BE41:BE42,BJ41:BJ42,BO41:BO42,BT41:BT42)</f>
        <v>0</v>
      </c>
      <c r="H41" s="1294">
        <f>SUM(R41:R42,W41:W42,AB41:AB42,AG41:AG42,AL41:AL42,AQ41:AQ42,AV41:AV42,BA41:BA42,BF41:BF42,BK41:BK42,BP41:BP42,BU41:BU42)</f>
        <v>0</v>
      </c>
      <c r="I41" s="1294">
        <f>SUM(S41:S42,X41:X42,AC41:AC42,AH41:AH42,AM41:AM42,AR41:AR42,AW41:AW42,BB41:BB42,BG41:BG42,BL41:BL42,BQ41:BQ42,BV41:BV42)</f>
        <v>0</v>
      </c>
      <c r="J41" s="1294">
        <f>SUM(T41:T42,Y41:Y42,AD41:AD42,AI41:AI42,AN41:AN42,AS41:AS42,AX41:AX42,BC41:BC42,BH41:BH42,BM41:BM42,BR41:BR42,BW41:BW42)</f>
        <v>0</v>
      </c>
      <c r="K41" s="1341" t="str">
        <f>IF(ISERROR(I41/I41+J41),"",I41/(I41+J41))</f>
        <v/>
      </c>
      <c r="L41" s="1294"/>
      <c r="M41" s="1294"/>
      <c r="N41" s="1294"/>
      <c r="O41" s="401"/>
      <c r="P41" s="405"/>
      <c r="Q41" s="406"/>
      <c r="R41" s="406"/>
      <c r="S41" s="406"/>
      <c r="T41" s="406"/>
      <c r="U41" s="405"/>
      <c r="V41" s="406"/>
      <c r="W41" s="406"/>
      <c r="X41" s="406"/>
      <c r="Y41" s="678"/>
      <c r="Z41" s="406"/>
      <c r="AA41" s="406"/>
      <c r="AB41" s="406"/>
      <c r="AC41" s="406"/>
      <c r="AD41" s="406"/>
      <c r="AE41" s="405"/>
      <c r="AF41" s="406"/>
      <c r="AG41" s="406"/>
      <c r="AH41" s="406"/>
      <c r="AI41" s="406"/>
      <c r="AJ41" s="405"/>
      <c r="AK41" s="406"/>
      <c r="AL41" s="406"/>
      <c r="AM41" s="406"/>
      <c r="AN41" s="678"/>
      <c r="AO41" s="406"/>
      <c r="AP41" s="406"/>
      <c r="AQ41" s="406"/>
      <c r="AR41" s="406"/>
      <c r="AS41" s="406"/>
      <c r="AT41" s="596"/>
      <c r="AU41" s="597"/>
      <c r="AV41" s="597"/>
      <c r="AW41" s="597"/>
      <c r="AX41" s="597"/>
      <c r="AY41" s="589"/>
      <c r="AZ41" s="335"/>
      <c r="BA41" s="335"/>
      <c r="BB41" s="335"/>
      <c r="BC41" s="336"/>
      <c r="BD41" s="335"/>
      <c r="BE41" s="335"/>
      <c r="BF41" s="335"/>
      <c r="BG41" s="335"/>
      <c r="BH41" s="335"/>
      <c r="BI41" s="589"/>
      <c r="BJ41" s="335"/>
      <c r="BK41" s="335"/>
      <c r="BL41" s="335"/>
      <c r="BM41" s="336"/>
      <c r="BN41" s="335"/>
      <c r="BO41" s="335"/>
      <c r="BP41" s="335"/>
      <c r="BQ41" s="335"/>
      <c r="BR41" s="335"/>
      <c r="BS41" s="589"/>
      <c r="BT41" s="335"/>
      <c r="BU41" s="335"/>
      <c r="BV41" s="911"/>
      <c r="BW41" s="912"/>
      <c r="BX41" s="575"/>
    </row>
    <row r="42" spans="1:83" ht="21" customHeight="1" x14ac:dyDescent="0.2">
      <c r="A42" s="1307"/>
      <c r="B42" s="1302"/>
      <c r="C42" s="1300"/>
      <c r="D42" s="1300"/>
      <c r="E42" s="1322"/>
      <c r="F42" s="1305"/>
      <c r="G42" s="1305"/>
      <c r="H42" s="1305"/>
      <c r="I42" s="1305"/>
      <c r="J42" s="1305"/>
      <c r="K42" s="1342"/>
      <c r="L42" s="1305"/>
      <c r="M42" s="1305"/>
      <c r="N42" s="1305"/>
      <c r="O42" s="409"/>
      <c r="P42" s="410"/>
      <c r="Q42" s="411"/>
      <c r="R42" s="411"/>
      <c r="S42" s="411"/>
      <c r="T42" s="411"/>
      <c r="U42" s="410"/>
      <c r="V42" s="411"/>
      <c r="W42" s="411"/>
      <c r="X42" s="411"/>
      <c r="Y42" s="412"/>
      <c r="Z42" s="411"/>
      <c r="AA42" s="411"/>
      <c r="AB42" s="411"/>
      <c r="AC42" s="411"/>
      <c r="AD42" s="411"/>
      <c r="AE42" s="410"/>
      <c r="AF42" s="411"/>
      <c r="AG42" s="411"/>
      <c r="AH42" s="411"/>
      <c r="AI42" s="411"/>
      <c r="AJ42" s="410"/>
      <c r="AK42" s="411"/>
      <c r="AL42" s="411"/>
      <c r="AM42" s="411"/>
      <c r="AN42" s="412"/>
      <c r="AO42" s="411"/>
      <c r="AP42" s="411"/>
      <c r="AQ42" s="411"/>
      <c r="AR42" s="411"/>
      <c r="AS42" s="411"/>
      <c r="AT42" s="602"/>
      <c r="AU42" s="603"/>
      <c r="AV42" s="603"/>
      <c r="AW42" s="603"/>
      <c r="AX42" s="603"/>
      <c r="AY42" s="590"/>
      <c r="AZ42" s="591"/>
      <c r="BA42" s="591"/>
      <c r="BB42" s="591"/>
      <c r="BC42" s="606"/>
      <c r="BD42" s="591"/>
      <c r="BE42" s="591"/>
      <c r="BF42" s="591"/>
      <c r="BG42" s="591"/>
      <c r="BH42" s="591"/>
      <c r="BI42" s="590"/>
      <c r="BJ42" s="591"/>
      <c r="BK42" s="591"/>
      <c r="BL42" s="591"/>
      <c r="BM42" s="606"/>
      <c r="BN42" s="591"/>
      <c r="BO42" s="591"/>
      <c r="BP42" s="591"/>
      <c r="BQ42" s="591"/>
      <c r="BR42" s="591"/>
      <c r="BS42" s="590"/>
      <c r="BT42" s="591"/>
      <c r="BU42" s="591"/>
      <c r="BV42" s="913"/>
      <c r="BW42" s="914"/>
      <c r="BX42" s="575"/>
    </row>
    <row r="43" spans="1:83" s="330" customFormat="1" ht="21" customHeight="1" x14ac:dyDescent="0.2">
      <c r="A43" s="1307">
        <v>18</v>
      </c>
      <c r="B43" s="1309" t="s">
        <v>229</v>
      </c>
      <c r="C43" s="1310" t="s">
        <v>230</v>
      </c>
      <c r="D43" s="1310">
        <f>DATEDIF(E43,$BA$3,"y")</f>
        <v>69</v>
      </c>
      <c r="E43" s="1303">
        <v>17476</v>
      </c>
      <c r="F43" s="1294">
        <f>SUM(P43:P44,U43:U44,Z43:Z44,AE43:AE44,AJ43:AJ44,AO43:AO44,AT43:AT44,AY43:AY44,BD43:BD44,BI43:BI44,BN43:BN44,BS43:BS44)</f>
        <v>3</v>
      </c>
      <c r="G43" s="1294">
        <f>SUM(Q43:Q44,V43:V44,AA43:AA44,AF43:AF44,AK43:AK44,AP43:AP44,AU43:AU44,AZ43:AZ44,BE43:BE44,BJ43:BJ44,BO43:BO44,BT43:BT44)</f>
        <v>2</v>
      </c>
      <c r="H43" s="1294">
        <f>SUM(R43:R44,W43:W44,AB43:AB44,AG43:AG44,AL43:AL44,AQ43:AQ44,AV43:AV44,BA43:BA44,BF43:BF44,BK43:BK44,BP43:BP44,BU43:BU44)</f>
        <v>1</v>
      </c>
      <c r="I43" s="1294">
        <f>SUM(S43:S44,X43:X44,AC43:AC44,AH43:AH44,AM43:AM44,AR43:AR44,AW43:AW44,BB43:BB44,BG43:BG44,BL43:BL44,BQ43:BQ44,BV43:BV44)</f>
        <v>3</v>
      </c>
      <c r="J43" s="1294">
        <f>SUM(T43:T44,Y43:Y44,AD43:AD44,AI43:AI44,AN43:AN44,AS43:AS44,AX43:AX44,BC43:BC44,BH43:BH44,BM43:BM44,BR43:BR44,BW43:BW44)</f>
        <v>0</v>
      </c>
      <c r="K43" s="1341">
        <f>IF(ISERROR(I43/I43+J43),"",I43/(I43+J43))</f>
        <v>1</v>
      </c>
      <c r="L43" s="1321">
        <f>SUM(M43:N46)</f>
        <v>8</v>
      </c>
      <c r="M43" s="1321">
        <f>SUM(I43:I50)</f>
        <v>5</v>
      </c>
      <c r="N43" s="1321">
        <f>SUM(J43:J50)</f>
        <v>3</v>
      </c>
      <c r="O43" s="401"/>
      <c r="P43" s="405"/>
      <c r="Q43" s="406"/>
      <c r="R43" s="406"/>
      <c r="S43" s="406"/>
      <c r="T43" s="406"/>
      <c r="U43" s="405">
        <v>1</v>
      </c>
      <c r="V43" s="406"/>
      <c r="W43" s="406">
        <v>1</v>
      </c>
      <c r="X43" s="406">
        <v>1</v>
      </c>
      <c r="Y43" s="678"/>
      <c r="Z43" s="406">
        <v>1</v>
      </c>
      <c r="AA43" s="406">
        <v>1</v>
      </c>
      <c r="AB43" s="406"/>
      <c r="AC43" s="406">
        <v>1</v>
      </c>
      <c r="AD43" s="406"/>
      <c r="AE43" s="405"/>
      <c r="AF43" s="406"/>
      <c r="AG43" s="406"/>
      <c r="AH43" s="406"/>
      <c r="AI43" s="406"/>
      <c r="AJ43" s="405"/>
      <c r="AK43" s="406"/>
      <c r="AL43" s="406"/>
      <c r="AM43" s="406"/>
      <c r="AN43" s="678"/>
      <c r="AO43" s="406"/>
      <c r="AP43" s="406"/>
      <c r="AQ43" s="406"/>
      <c r="AR43" s="406"/>
      <c r="AS43" s="406"/>
      <c r="AT43" s="596"/>
      <c r="AU43" s="597"/>
      <c r="AV43" s="597"/>
      <c r="AW43" s="597"/>
      <c r="AX43" s="597"/>
      <c r="AY43" s="589"/>
      <c r="AZ43" s="335"/>
      <c r="BA43" s="335"/>
      <c r="BB43" s="335"/>
      <c r="BC43" s="336"/>
      <c r="BD43" s="335"/>
      <c r="BE43" s="335"/>
      <c r="BF43" s="335"/>
      <c r="BG43" s="335"/>
      <c r="BH43" s="335"/>
      <c r="BI43" s="589"/>
      <c r="BJ43" s="335"/>
      <c r="BK43" s="335"/>
      <c r="BL43" s="335"/>
      <c r="BM43" s="336"/>
      <c r="BN43" s="335"/>
      <c r="BO43" s="335"/>
      <c r="BP43" s="335"/>
      <c r="BQ43" s="335"/>
      <c r="BR43" s="335"/>
      <c r="BS43" s="589"/>
      <c r="BT43" s="335"/>
      <c r="BU43" s="335"/>
      <c r="BV43" s="911"/>
      <c r="BW43" s="912"/>
      <c r="BX43" s="575"/>
      <c r="BY43" s="416"/>
      <c r="BZ43" s="416"/>
      <c r="CA43" s="416"/>
      <c r="CB43" s="416"/>
      <c r="CC43" s="416"/>
      <c r="CD43" s="416"/>
      <c r="CE43" s="416"/>
    </row>
    <row r="44" spans="1:83" s="330" customFormat="1" ht="21" customHeight="1" x14ac:dyDescent="0.2">
      <c r="A44" s="1307"/>
      <c r="B44" s="1308"/>
      <c r="C44" s="1299"/>
      <c r="D44" s="1299"/>
      <c r="E44" s="1304"/>
      <c r="F44" s="1294"/>
      <c r="G44" s="1294"/>
      <c r="H44" s="1294"/>
      <c r="I44" s="1294"/>
      <c r="J44" s="1294"/>
      <c r="K44" s="1341"/>
      <c r="L44" s="1294"/>
      <c r="M44" s="1294"/>
      <c r="N44" s="1294"/>
      <c r="O44" s="401"/>
      <c r="P44" s="405"/>
      <c r="Q44" s="406"/>
      <c r="R44" s="406"/>
      <c r="S44" s="406"/>
      <c r="T44" s="406"/>
      <c r="U44" s="405"/>
      <c r="V44" s="406"/>
      <c r="W44" s="406"/>
      <c r="X44" s="406"/>
      <c r="Y44" s="678"/>
      <c r="Z44" s="406">
        <v>1</v>
      </c>
      <c r="AA44" s="406">
        <v>1</v>
      </c>
      <c r="AB44" s="406"/>
      <c r="AC44" s="406">
        <v>1</v>
      </c>
      <c r="AD44" s="406"/>
      <c r="AE44" s="405"/>
      <c r="AF44" s="406"/>
      <c r="AG44" s="406"/>
      <c r="AH44" s="406"/>
      <c r="AI44" s="406"/>
      <c r="AJ44" s="405"/>
      <c r="AK44" s="406"/>
      <c r="AL44" s="406"/>
      <c r="AM44" s="406"/>
      <c r="AN44" s="678"/>
      <c r="AO44" s="406"/>
      <c r="AP44" s="406"/>
      <c r="AQ44" s="406"/>
      <c r="AR44" s="406"/>
      <c r="AS44" s="406"/>
      <c r="AT44" s="596"/>
      <c r="AU44" s="597"/>
      <c r="AV44" s="597"/>
      <c r="AW44" s="597"/>
      <c r="AX44" s="597"/>
      <c r="AY44" s="589"/>
      <c r="AZ44" s="335"/>
      <c r="BA44" s="335"/>
      <c r="BB44" s="335"/>
      <c r="BC44" s="336"/>
      <c r="BD44" s="335"/>
      <c r="BE44" s="335"/>
      <c r="BF44" s="335"/>
      <c r="BG44" s="335"/>
      <c r="BH44" s="335"/>
      <c r="BI44" s="589"/>
      <c r="BJ44" s="335"/>
      <c r="BK44" s="335"/>
      <c r="BL44" s="335"/>
      <c r="BM44" s="336"/>
      <c r="BN44" s="335"/>
      <c r="BO44" s="335"/>
      <c r="BP44" s="335"/>
      <c r="BQ44" s="335"/>
      <c r="BR44" s="335"/>
      <c r="BS44" s="589"/>
      <c r="BT44" s="335"/>
      <c r="BU44" s="335"/>
      <c r="BV44" s="911"/>
      <c r="BW44" s="912"/>
      <c r="BX44" s="575"/>
      <c r="BY44" s="416"/>
      <c r="BZ44" s="416"/>
      <c r="CA44" s="416"/>
      <c r="CB44" s="416"/>
      <c r="CC44" s="416"/>
      <c r="CD44" s="416"/>
      <c r="CE44" s="416"/>
    </row>
    <row r="45" spans="1:83" ht="21" customHeight="1" x14ac:dyDescent="0.2">
      <c r="A45" s="1307">
        <v>19</v>
      </c>
      <c r="B45" s="1308" t="s">
        <v>204</v>
      </c>
      <c r="C45" s="1299" t="s">
        <v>231</v>
      </c>
      <c r="D45" s="1299">
        <f>DATEDIF(E45,$BA$3,"y")</f>
        <v>79</v>
      </c>
      <c r="E45" s="1298">
        <v>13907</v>
      </c>
      <c r="F45" s="1294">
        <f>SUM(P45:P46,U45:U46,Z45:Z46,AE45:AE46,AJ45:AJ46,AO45:AO46,AT45:AT46,AY45:AY46,BD45:BD46,BI45:BI46,BN45:BN46,BS45:BS46)</f>
        <v>2</v>
      </c>
      <c r="G45" s="1294">
        <f>SUM(Q45:Q46,V45:V46,AA45:AA46,AF45:AF46,AK45:AK46,AP45:AP46,AU45:AU46,AZ45:AZ46,BE45:BE46,BJ45:BJ46,BO45:BO46,BT45:BT46)</f>
        <v>0</v>
      </c>
      <c r="H45" s="1294">
        <f>SUM(R45:R46,W45:W46,AB45:AB46,AG45:AG46,AL45:AL46,AQ45:AQ46,AV45:AV46,BA45:BA46,BF45:BF46,BK45:BK46,BP45:BP46,BU45:BU46)</f>
        <v>0</v>
      </c>
      <c r="I45" s="1294">
        <f>SUM(S45:S46,X45:X46,AC45:AC46,AH45:AH46,AM45:AM46,AR45:AR46,AW45:AW46,BB45:BB46,BG45:BG46,BL45:BL46,BQ45:BQ46,BV45:BV46)</f>
        <v>1</v>
      </c>
      <c r="J45" s="1294">
        <f>SUM(T45:T46,Y45:Y46,AD45:AD46,AI45:AI46,AN45:AN46,AS45:AS46,AX45:AX46,BC45:BC46,BH45:BH46,BM45:BM46,BR45:BR46,BW45:BW46)</f>
        <v>1</v>
      </c>
      <c r="K45" s="1341">
        <f>IF(ISERROR(I45/I45+J45),"",I45/(I45+J45))</f>
        <v>0.5</v>
      </c>
      <c r="L45" s="1294"/>
      <c r="M45" s="1294"/>
      <c r="N45" s="1294"/>
      <c r="O45" s="401"/>
      <c r="P45" s="405"/>
      <c r="Q45" s="406"/>
      <c r="R45" s="406"/>
      <c r="S45" s="406"/>
      <c r="T45" s="406"/>
      <c r="U45" s="405"/>
      <c r="V45" s="406"/>
      <c r="W45" s="406"/>
      <c r="X45" s="406"/>
      <c r="Y45" s="678"/>
      <c r="Z45" s="406"/>
      <c r="AA45" s="406"/>
      <c r="AB45" s="406"/>
      <c r="AC45" s="406"/>
      <c r="AD45" s="406"/>
      <c r="AE45" s="405"/>
      <c r="AF45" s="406"/>
      <c r="AG45" s="406"/>
      <c r="AH45" s="406"/>
      <c r="AI45" s="406"/>
      <c r="AJ45" s="405"/>
      <c r="AK45" s="406"/>
      <c r="AL45" s="406"/>
      <c r="AM45" s="406"/>
      <c r="AN45" s="678"/>
      <c r="AO45" s="406">
        <v>1</v>
      </c>
      <c r="AP45" s="406"/>
      <c r="AQ45" s="406"/>
      <c r="AR45" s="406"/>
      <c r="AS45" s="406">
        <v>1</v>
      </c>
      <c r="AT45" s="596"/>
      <c r="AU45" s="597"/>
      <c r="AV45" s="597"/>
      <c r="AW45" s="597"/>
      <c r="AX45" s="597"/>
      <c r="AY45" s="589">
        <v>1</v>
      </c>
      <c r="AZ45" s="335"/>
      <c r="BA45" s="335"/>
      <c r="BB45" s="335">
        <v>1</v>
      </c>
      <c r="BC45" s="336"/>
      <c r="BD45" s="335"/>
      <c r="BE45" s="335"/>
      <c r="BF45" s="335"/>
      <c r="BG45" s="335"/>
      <c r="BH45" s="335"/>
      <c r="BI45" s="589"/>
      <c r="BJ45" s="335"/>
      <c r="BK45" s="335"/>
      <c r="BL45" s="335"/>
      <c r="BM45" s="336"/>
      <c r="BN45" s="335"/>
      <c r="BO45" s="335"/>
      <c r="BP45" s="335"/>
      <c r="BQ45" s="335"/>
      <c r="BR45" s="335"/>
      <c r="BS45" s="589"/>
      <c r="BT45" s="335"/>
      <c r="BU45" s="335"/>
      <c r="BV45" s="911"/>
      <c r="BW45" s="912"/>
      <c r="BX45" s="575"/>
      <c r="BY45" s="366"/>
      <c r="BZ45" s="366"/>
      <c r="CA45" s="366"/>
      <c r="CB45" s="366"/>
      <c r="CC45" s="366"/>
      <c r="CD45" s="366"/>
      <c r="CE45" s="366"/>
    </row>
    <row r="46" spans="1:83" ht="21" customHeight="1" x14ac:dyDescent="0.2">
      <c r="A46" s="1307"/>
      <c r="B46" s="1308"/>
      <c r="C46" s="1299"/>
      <c r="D46" s="1299"/>
      <c r="E46" s="1304"/>
      <c r="F46" s="1294"/>
      <c r="G46" s="1294"/>
      <c r="H46" s="1294"/>
      <c r="I46" s="1294"/>
      <c r="J46" s="1294"/>
      <c r="K46" s="1341"/>
      <c r="L46" s="1294"/>
      <c r="M46" s="1294"/>
      <c r="N46" s="1294"/>
      <c r="O46" s="401"/>
      <c r="P46" s="405"/>
      <c r="Q46" s="406"/>
      <c r="R46" s="406"/>
      <c r="S46" s="406"/>
      <c r="T46" s="406"/>
      <c r="U46" s="405"/>
      <c r="V46" s="406"/>
      <c r="W46" s="406"/>
      <c r="X46" s="406"/>
      <c r="Y46" s="678"/>
      <c r="Z46" s="406"/>
      <c r="AA46" s="406"/>
      <c r="AB46" s="406"/>
      <c r="AC46" s="406"/>
      <c r="AD46" s="406"/>
      <c r="AE46" s="405"/>
      <c r="AF46" s="406"/>
      <c r="AG46" s="406"/>
      <c r="AH46" s="406"/>
      <c r="AI46" s="406"/>
      <c r="AJ46" s="405"/>
      <c r="AK46" s="406"/>
      <c r="AL46" s="406"/>
      <c r="AM46" s="406"/>
      <c r="AN46" s="678"/>
      <c r="AO46" s="406"/>
      <c r="AP46" s="406"/>
      <c r="AQ46" s="406"/>
      <c r="AR46" s="406"/>
      <c r="AS46" s="406"/>
      <c r="AT46" s="596"/>
      <c r="AU46" s="597"/>
      <c r="AV46" s="597"/>
      <c r="AW46" s="597"/>
      <c r="AX46" s="597"/>
      <c r="AY46" s="589"/>
      <c r="AZ46" s="335"/>
      <c r="BA46" s="335"/>
      <c r="BB46" s="335"/>
      <c r="BC46" s="336"/>
      <c r="BD46" s="335"/>
      <c r="BE46" s="335"/>
      <c r="BF46" s="335"/>
      <c r="BG46" s="335"/>
      <c r="BH46" s="335"/>
      <c r="BI46" s="589"/>
      <c r="BJ46" s="335"/>
      <c r="BK46" s="335"/>
      <c r="BL46" s="335"/>
      <c r="BM46" s="336"/>
      <c r="BN46" s="335"/>
      <c r="BO46" s="335"/>
      <c r="BP46" s="335"/>
      <c r="BQ46" s="335"/>
      <c r="BR46" s="335"/>
      <c r="BS46" s="589"/>
      <c r="BT46" s="335"/>
      <c r="BU46" s="335"/>
      <c r="BV46" s="911"/>
      <c r="BW46" s="912"/>
      <c r="BX46" s="575"/>
      <c r="BY46" s="366"/>
      <c r="BZ46" s="366"/>
      <c r="CA46" s="366"/>
      <c r="CB46" s="366"/>
      <c r="CC46" s="366"/>
      <c r="CD46" s="366"/>
      <c r="CE46" s="366"/>
    </row>
    <row r="47" spans="1:83" s="330" customFormat="1" ht="21" customHeight="1" x14ac:dyDescent="0.2">
      <c r="A47" s="1307">
        <v>20</v>
      </c>
      <c r="B47" s="1308" t="s">
        <v>232</v>
      </c>
      <c r="C47" s="1299" t="s">
        <v>233</v>
      </c>
      <c r="D47" s="1299">
        <f>DATEDIF(E47,$BA$3,"y")</f>
        <v>80</v>
      </c>
      <c r="E47" s="1298">
        <v>13470</v>
      </c>
      <c r="F47" s="1294">
        <f>SUM(P47:P48,U47:U48,Z47:Z48,AE47:AE48,AJ47:AJ48,AO47:AO48,AT47:AT48,AY47:AY48,BD47:BD48,BI47:BI48,BN47:BN48,BS47:BS48)</f>
        <v>4</v>
      </c>
      <c r="G47" s="1294">
        <f>SUM(Q47:Q48,V47:V48,AA47:AA48,AF47:AF48,AK47:AK48,AP47:AP48,AU47:AU48,AZ47:AZ48,BE47:BE48,BJ47:BJ48,BO47:BO48,BT47:BT48)</f>
        <v>2</v>
      </c>
      <c r="H47" s="1294">
        <f>SUM(R47:R48,W47:W48,AB47:AB48,AG47:AG48,AL47:AL48,AQ47:AQ48,AV47:AV48,BA47:BA48,BF47:BF48,BK47:BK48,BP47:BP48,BU47:BU48)</f>
        <v>0</v>
      </c>
      <c r="I47" s="1294">
        <f>SUM(S47:S48,X47:X48,AC47:AC48,AH47:AH48,AM47:AM48,AR47:AR48,AW47:AW48,BB47:BB48,BG47:BG48,BL47:BL48,BQ47:BQ48,BV47:BV48)</f>
        <v>1</v>
      </c>
      <c r="J47" s="1294">
        <f>SUM(T47:T48,Y47:Y48,AD47:AD48,AI47:AI48,AN47:AN48,AS47:AS48,AX47:AX48,BC47:BC48,BH47:BH48,BM47:BM48,BR47:BR48,BW47:BW48)</f>
        <v>1</v>
      </c>
      <c r="K47" s="1341">
        <f>IF(ISERROR(I47/I47+J47),"",I47/(I47+J47))</f>
        <v>0.5</v>
      </c>
      <c r="L47" s="1294"/>
      <c r="M47" s="1294"/>
      <c r="N47" s="1294"/>
      <c r="O47" s="401"/>
      <c r="P47" s="405"/>
      <c r="Q47" s="406"/>
      <c r="R47" s="406"/>
      <c r="S47" s="406"/>
      <c r="T47" s="406"/>
      <c r="U47" s="405"/>
      <c r="V47" s="406"/>
      <c r="W47" s="406"/>
      <c r="X47" s="406"/>
      <c r="Y47" s="678"/>
      <c r="Z47" s="406"/>
      <c r="AA47" s="406"/>
      <c r="AB47" s="406"/>
      <c r="AC47" s="406"/>
      <c r="AD47" s="406"/>
      <c r="AE47" s="405"/>
      <c r="AF47" s="406"/>
      <c r="AG47" s="406"/>
      <c r="AH47" s="406"/>
      <c r="AI47" s="406"/>
      <c r="AJ47" s="405"/>
      <c r="AK47" s="406"/>
      <c r="AL47" s="406"/>
      <c r="AM47" s="406"/>
      <c r="AN47" s="678"/>
      <c r="AO47" s="406">
        <v>1</v>
      </c>
      <c r="AP47" s="406">
        <v>1</v>
      </c>
      <c r="AQ47" s="406"/>
      <c r="AR47" s="406">
        <v>1</v>
      </c>
      <c r="AS47" s="406"/>
      <c r="AT47" s="596"/>
      <c r="AU47" s="597"/>
      <c r="AV47" s="597"/>
      <c r="AW47" s="597"/>
      <c r="AX47" s="597"/>
      <c r="AY47" s="589">
        <v>1</v>
      </c>
      <c r="AZ47" s="335">
        <v>1</v>
      </c>
      <c r="BA47" s="335"/>
      <c r="BB47" s="335"/>
      <c r="BC47" s="336">
        <v>1</v>
      </c>
      <c r="BD47" s="335"/>
      <c r="BE47" s="335"/>
      <c r="BF47" s="335"/>
      <c r="BG47" s="335"/>
      <c r="BH47" s="335"/>
      <c r="BI47" s="589"/>
      <c r="BJ47" s="335"/>
      <c r="BK47" s="335"/>
      <c r="BL47" s="335"/>
      <c r="BM47" s="336"/>
      <c r="BN47" s="335"/>
      <c r="BO47" s="335"/>
      <c r="BP47" s="335"/>
      <c r="BQ47" s="335"/>
      <c r="BR47" s="335"/>
      <c r="BS47" s="589"/>
      <c r="BT47" s="335"/>
      <c r="BU47" s="335"/>
      <c r="BV47" s="911"/>
      <c r="BW47" s="912"/>
      <c r="BX47" s="575"/>
      <c r="BY47" s="416"/>
      <c r="BZ47" s="416"/>
      <c r="CA47" s="416"/>
      <c r="CB47" s="416"/>
      <c r="CC47" s="416"/>
      <c r="CD47" s="416"/>
      <c r="CE47" s="416"/>
    </row>
    <row r="48" spans="1:83" s="330" customFormat="1" ht="21" customHeight="1" x14ac:dyDescent="0.2">
      <c r="A48" s="1307"/>
      <c r="B48" s="1308"/>
      <c r="C48" s="1299"/>
      <c r="D48" s="1299"/>
      <c r="E48" s="1304"/>
      <c r="F48" s="1294"/>
      <c r="G48" s="1294"/>
      <c r="H48" s="1294"/>
      <c r="I48" s="1294"/>
      <c r="J48" s="1294"/>
      <c r="K48" s="1341"/>
      <c r="L48" s="1294"/>
      <c r="M48" s="1294"/>
      <c r="N48" s="1294"/>
      <c r="O48" s="401"/>
      <c r="P48" s="405"/>
      <c r="Q48" s="406"/>
      <c r="R48" s="406"/>
      <c r="S48" s="406"/>
      <c r="T48" s="406"/>
      <c r="U48" s="405"/>
      <c r="V48" s="406"/>
      <c r="W48" s="406"/>
      <c r="X48" s="406"/>
      <c r="Y48" s="678"/>
      <c r="Z48" s="406"/>
      <c r="AA48" s="406"/>
      <c r="AB48" s="406"/>
      <c r="AC48" s="406"/>
      <c r="AD48" s="406"/>
      <c r="AE48" s="405"/>
      <c r="AF48" s="406"/>
      <c r="AG48" s="406"/>
      <c r="AH48" s="406"/>
      <c r="AI48" s="406"/>
      <c r="AJ48" s="405"/>
      <c r="AK48" s="406"/>
      <c r="AL48" s="406"/>
      <c r="AM48" s="406"/>
      <c r="AN48" s="678"/>
      <c r="AO48" s="406">
        <v>1</v>
      </c>
      <c r="AP48" s="406"/>
      <c r="AQ48" s="406"/>
      <c r="AR48" s="406"/>
      <c r="AS48" s="406"/>
      <c r="AT48" s="596"/>
      <c r="AU48" s="597"/>
      <c r="AV48" s="597"/>
      <c r="AW48" s="597"/>
      <c r="AX48" s="597"/>
      <c r="AY48" s="589">
        <v>1</v>
      </c>
      <c r="AZ48" s="335"/>
      <c r="BA48" s="335"/>
      <c r="BB48" s="335"/>
      <c r="BC48" s="336"/>
      <c r="BD48" s="335"/>
      <c r="BE48" s="335"/>
      <c r="BF48" s="335"/>
      <c r="BG48" s="335"/>
      <c r="BH48" s="335"/>
      <c r="BI48" s="589"/>
      <c r="BJ48" s="335"/>
      <c r="BK48" s="335"/>
      <c r="BL48" s="335"/>
      <c r="BM48" s="336"/>
      <c r="BN48" s="335"/>
      <c r="BO48" s="335"/>
      <c r="BP48" s="335"/>
      <c r="BQ48" s="335"/>
      <c r="BR48" s="335"/>
      <c r="BS48" s="589"/>
      <c r="BT48" s="335"/>
      <c r="BU48" s="335"/>
      <c r="BV48" s="911"/>
      <c r="BW48" s="912"/>
      <c r="BX48" s="575"/>
      <c r="BY48" s="416"/>
      <c r="BZ48" s="416"/>
      <c r="CA48" s="416"/>
      <c r="CB48" s="416"/>
      <c r="CC48" s="416"/>
      <c r="CD48" s="416"/>
      <c r="CE48" s="416"/>
    </row>
    <row r="49" spans="1:83" ht="21" customHeight="1" x14ac:dyDescent="0.2">
      <c r="A49" s="1307">
        <v>21</v>
      </c>
      <c r="B49" s="1308" t="s">
        <v>361</v>
      </c>
      <c r="C49" s="1299" t="s">
        <v>231</v>
      </c>
      <c r="D49" s="1299">
        <f>DATEDIF(E49,$BA$3,"y")</f>
        <v>69</v>
      </c>
      <c r="E49" s="1298">
        <v>17294</v>
      </c>
      <c r="F49" s="1294">
        <f>SUM(P49:P50,U49:U50,Z49:Z50,AE49:AE50,AJ49:AJ50,AO49:AO50,AT49:AT50,AY49:AY50,BD49:BD50,BI49:BI50,BN49:BN50,BS49:BS50)</f>
        <v>1</v>
      </c>
      <c r="G49" s="1294">
        <f>SUM(Q49:Q50,V49:V50,AA49:AA50,AF49:AF50,AK49:AK50,AP49:AP50,AU49:AU50,AZ49:AZ50,BE49:BE50,BJ49:BJ50,BO49:BO50,BT49:BT50)</f>
        <v>1</v>
      </c>
      <c r="H49" s="1294">
        <f>SUM(R49:R50,W49:W50,AB49:AB50,AG49:AG50,AL49:AL50,AQ49:AQ50,AV49:AV50,BA49:BA50,BF49:BF50,BK49:BK50,BP49:BP50,BU49:BU50)</f>
        <v>0</v>
      </c>
      <c r="I49" s="1294">
        <f>SUM(S49:S50,X49:X50,AC49:AC50,AH49:AH50,AM49:AM50,AR49:AR50,AW49:AW50,BB49:BB50,BG49:BG50,BL49:BL50,BQ49:BQ50,BV49:BV50)</f>
        <v>0</v>
      </c>
      <c r="J49" s="1294">
        <f>SUM(T49:T50,Y49:Y50,AD49:AD50,AI49:AI50,AN49:AN50,AS49:AS50,AX49:AX50,BC49:BC50,BH49:BH50,BM49:BM50,BR49:BR50,BW49:BW50)</f>
        <v>1</v>
      </c>
      <c r="K49" s="1341" t="str">
        <f>IF(ISERROR(I49/I49+J49),"",I49/(I49+J49))</f>
        <v/>
      </c>
      <c r="L49" s="1294"/>
      <c r="M49" s="1294"/>
      <c r="N49" s="1294"/>
      <c r="O49" s="401"/>
      <c r="P49" s="405"/>
      <c r="Q49" s="406"/>
      <c r="R49" s="406"/>
      <c r="S49" s="406"/>
      <c r="T49" s="406"/>
      <c r="U49" s="405">
        <v>1</v>
      </c>
      <c r="V49" s="406">
        <v>1</v>
      </c>
      <c r="W49" s="406"/>
      <c r="X49" s="406"/>
      <c r="Y49" s="678">
        <v>1</v>
      </c>
      <c r="Z49" s="406"/>
      <c r="AA49" s="406"/>
      <c r="AB49" s="406"/>
      <c r="AC49" s="406"/>
      <c r="AD49" s="406"/>
      <c r="AE49" s="405"/>
      <c r="AF49" s="406"/>
      <c r="AG49" s="406"/>
      <c r="AH49" s="406"/>
      <c r="AI49" s="406"/>
      <c r="AJ49" s="405"/>
      <c r="AK49" s="406"/>
      <c r="AL49" s="406"/>
      <c r="AM49" s="406"/>
      <c r="AN49" s="678"/>
      <c r="AO49" s="406"/>
      <c r="AP49" s="406"/>
      <c r="AQ49" s="406"/>
      <c r="AR49" s="406"/>
      <c r="AS49" s="406"/>
      <c r="AT49" s="596"/>
      <c r="AU49" s="597"/>
      <c r="AV49" s="597"/>
      <c r="AW49" s="597"/>
      <c r="AX49" s="597"/>
      <c r="AY49" s="589"/>
      <c r="AZ49" s="335"/>
      <c r="BA49" s="335"/>
      <c r="BB49" s="335"/>
      <c r="BC49" s="336"/>
      <c r="BD49" s="335"/>
      <c r="BE49" s="335"/>
      <c r="BF49" s="335"/>
      <c r="BG49" s="335"/>
      <c r="BH49" s="335"/>
      <c r="BI49" s="589"/>
      <c r="BJ49" s="335"/>
      <c r="BK49" s="335"/>
      <c r="BL49" s="335"/>
      <c r="BM49" s="336"/>
      <c r="BN49" s="335"/>
      <c r="BO49" s="335"/>
      <c r="BP49" s="335"/>
      <c r="BQ49" s="335"/>
      <c r="BR49" s="335"/>
      <c r="BS49" s="589"/>
      <c r="BT49" s="335"/>
      <c r="BU49" s="335"/>
      <c r="BV49" s="911"/>
      <c r="BW49" s="912"/>
      <c r="BX49" s="575"/>
      <c r="BY49" s="366"/>
      <c r="BZ49" s="366"/>
      <c r="CA49" s="366"/>
      <c r="CB49" s="366"/>
      <c r="CC49" s="366"/>
      <c r="CD49" s="366"/>
      <c r="CE49" s="366"/>
    </row>
    <row r="50" spans="1:83" ht="21" customHeight="1" x14ac:dyDescent="0.2">
      <c r="A50" s="1307"/>
      <c r="B50" s="1318"/>
      <c r="C50" s="1300"/>
      <c r="D50" s="1299"/>
      <c r="E50" s="1322"/>
      <c r="F50" s="1294"/>
      <c r="G50" s="1305"/>
      <c r="H50" s="1305"/>
      <c r="I50" s="1305"/>
      <c r="J50" s="1305"/>
      <c r="K50" s="1342"/>
      <c r="L50" s="1305"/>
      <c r="M50" s="1305"/>
      <c r="N50" s="1305"/>
      <c r="O50" s="401"/>
      <c r="P50" s="410"/>
      <c r="Q50" s="411"/>
      <c r="R50" s="411"/>
      <c r="S50" s="411"/>
      <c r="T50" s="411"/>
      <c r="U50" s="410"/>
      <c r="V50" s="411"/>
      <c r="W50" s="411"/>
      <c r="X50" s="411"/>
      <c r="Y50" s="412"/>
      <c r="Z50" s="411"/>
      <c r="AA50" s="411"/>
      <c r="AB50" s="411"/>
      <c r="AC50" s="411"/>
      <c r="AD50" s="411"/>
      <c r="AE50" s="410"/>
      <c r="AF50" s="411"/>
      <c r="AG50" s="411"/>
      <c r="AH50" s="411"/>
      <c r="AI50" s="411"/>
      <c r="AJ50" s="410"/>
      <c r="AK50" s="411"/>
      <c r="AL50" s="411"/>
      <c r="AM50" s="411"/>
      <c r="AN50" s="412"/>
      <c r="AO50" s="411"/>
      <c r="AP50" s="411"/>
      <c r="AQ50" s="411"/>
      <c r="AR50" s="411"/>
      <c r="AS50" s="411"/>
      <c r="AT50" s="596"/>
      <c r="AU50" s="597"/>
      <c r="AV50" s="597"/>
      <c r="AW50" s="597"/>
      <c r="AX50" s="597"/>
      <c r="AY50" s="590"/>
      <c r="AZ50" s="591"/>
      <c r="BA50" s="591"/>
      <c r="BB50" s="591"/>
      <c r="BC50" s="606"/>
      <c r="BD50" s="335"/>
      <c r="BE50" s="335"/>
      <c r="BF50" s="335"/>
      <c r="BG50" s="335"/>
      <c r="BH50" s="335"/>
      <c r="BI50" s="590"/>
      <c r="BJ50" s="591"/>
      <c r="BK50" s="591"/>
      <c r="BL50" s="591"/>
      <c r="BM50" s="606"/>
      <c r="BN50" s="335"/>
      <c r="BO50" s="335"/>
      <c r="BP50" s="335"/>
      <c r="BQ50" s="335"/>
      <c r="BR50" s="335"/>
      <c r="BS50" s="590"/>
      <c r="BT50" s="591"/>
      <c r="BU50" s="591"/>
      <c r="BV50" s="913"/>
      <c r="BW50" s="914"/>
      <c r="BX50" s="575"/>
      <c r="BY50" s="366"/>
      <c r="BZ50" s="366"/>
      <c r="CA50" s="366"/>
      <c r="CB50" s="366"/>
      <c r="CC50" s="366"/>
      <c r="CD50" s="366"/>
      <c r="CE50" s="366"/>
    </row>
    <row r="51" spans="1:83" s="330" customFormat="1" ht="21" customHeight="1" x14ac:dyDescent="0.2">
      <c r="A51" s="1307">
        <v>22</v>
      </c>
      <c r="B51" s="1295" t="s">
        <v>211</v>
      </c>
      <c r="C51" s="1299" t="s">
        <v>212</v>
      </c>
      <c r="D51" s="1310">
        <f>DATEDIF(E51,$BA$3,"y")</f>
        <v>75</v>
      </c>
      <c r="E51" s="1298">
        <v>15184</v>
      </c>
      <c r="F51" s="1321">
        <f>SUM(P51:P52,U51:U52,Z51:Z52,AE51:AE52,AJ51:AJ52,AO51:AO52,AT51:AT52,AY51:AY52,BD51:BD52,BI51:BI52,BN51:BN52,BS51:BS52)</f>
        <v>1</v>
      </c>
      <c r="G51" s="1294">
        <f>SUM(Q51:Q52,V51:V52,AA51:AA52,AF51:AF52,AK51:AK52,AP51:AP52,AU51:AU52,AZ51:AZ52,BE51:BE52,BJ51:BJ52,BO51:BO52,BT51:BT52)</f>
        <v>1</v>
      </c>
      <c r="H51" s="1294">
        <f>SUM(R51:R52,W51:W52,AB51:AB52,AG51:AG52,AL51:AL52,AQ51:AQ52,AV51:AV52,BA51:BA52,BF51:BF52,BK51:BK52,BP51:BP52,BU51:BU52)</f>
        <v>0</v>
      </c>
      <c r="I51" s="1294">
        <f>SUM(S51:S52,X51:X52,AC51:AC52,AH51:AH52,AM51:AM52,AR51:AR52,AW51:AW52,BB51:BB52,BG51:BG52,BL51:BL52,BQ51:BQ52,BV51:BV52)</f>
        <v>0</v>
      </c>
      <c r="J51" s="1294">
        <f>SUM(T51:T52,Y51:Y52,AD51:AD52,AI51:AI52,AN51:AN52,AS51:AS52,AX51:AX52,BC51:BC52,BH51:BH52,BM51:BM52,BR51:BR52,BW51:BW52)</f>
        <v>1</v>
      </c>
      <c r="K51" s="1341" t="str">
        <f>IF(ISERROR(I51/I51+J51),"",I51/(I51+J51))</f>
        <v/>
      </c>
      <c r="L51" s="1294">
        <f>SUM(M51:N54)</f>
        <v>2</v>
      </c>
      <c r="M51" s="1321">
        <f>SUM(I51:I54)</f>
        <v>1</v>
      </c>
      <c r="N51" s="1321">
        <f>SUM(J51:J54)</f>
        <v>1</v>
      </c>
      <c r="O51" s="401"/>
      <c r="P51" s="405"/>
      <c r="Q51" s="406"/>
      <c r="R51" s="406"/>
      <c r="S51" s="406"/>
      <c r="T51" s="406"/>
      <c r="U51" s="405">
        <v>1</v>
      </c>
      <c r="V51" s="406">
        <v>1</v>
      </c>
      <c r="W51" s="406"/>
      <c r="X51" s="406"/>
      <c r="Y51" s="678">
        <v>1</v>
      </c>
      <c r="Z51" s="406"/>
      <c r="AA51" s="406"/>
      <c r="AB51" s="406"/>
      <c r="AC51" s="406"/>
      <c r="AD51" s="406"/>
      <c r="AE51" s="405"/>
      <c r="AF51" s="406"/>
      <c r="AG51" s="406"/>
      <c r="AH51" s="406"/>
      <c r="AI51" s="406"/>
      <c r="AJ51" s="405"/>
      <c r="AK51" s="406"/>
      <c r="AL51" s="406"/>
      <c r="AM51" s="406"/>
      <c r="AN51" s="678"/>
      <c r="AO51" s="406"/>
      <c r="AP51" s="406"/>
      <c r="AQ51" s="406"/>
      <c r="AR51" s="406"/>
      <c r="AS51" s="406"/>
      <c r="AT51" s="703"/>
      <c r="AU51" s="697"/>
      <c r="AV51" s="697"/>
      <c r="AW51" s="697"/>
      <c r="AX51" s="697"/>
      <c r="AY51" s="589"/>
      <c r="AZ51" s="335"/>
      <c r="BA51" s="335"/>
      <c r="BB51" s="335"/>
      <c r="BC51" s="336"/>
      <c r="BD51" s="772"/>
      <c r="BE51" s="772"/>
      <c r="BF51" s="772"/>
      <c r="BG51" s="772"/>
      <c r="BH51" s="772"/>
      <c r="BI51" s="589"/>
      <c r="BJ51" s="335"/>
      <c r="BK51" s="335"/>
      <c r="BL51" s="335"/>
      <c r="BM51" s="336"/>
      <c r="BN51" s="772"/>
      <c r="BO51" s="772"/>
      <c r="BP51" s="772"/>
      <c r="BQ51" s="772"/>
      <c r="BR51" s="772"/>
      <c r="BS51" s="589"/>
      <c r="BT51" s="335"/>
      <c r="BU51" s="335"/>
      <c r="BV51" s="911"/>
      <c r="BW51" s="912"/>
      <c r="BX51" s="575"/>
    </row>
    <row r="52" spans="1:83" s="330" customFormat="1" ht="21" customHeight="1" x14ac:dyDescent="0.2">
      <c r="A52" s="1307"/>
      <c r="B52" s="1295"/>
      <c r="C52" s="1299"/>
      <c r="D52" s="1299"/>
      <c r="E52" s="1304"/>
      <c r="F52" s="1294"/>
      <c r="G52" s="1294"/>
      <c r="H52" s="1294"/>
      <c r="I52" s="1294"/>
      <c r="J52" s="1294"/>
      <c r="K52" s="1341"/>
      <c r="L52" s="1294"/>
      <c r="M52" s="1294"/>
      <c r="N52" s="1294"/>
      <c r="O52" s="401"/>
      <c r="P52" s="405"/>
      <c r="Q52" s="406"/>
      <c r="R52" s="406"/>
      <c r="S52" s="406"/>
      <c r="T52" s="406"/>
      <c r="U52" s="405"/>
      <c r="V52" s="406"/>
      <c r="W52" s="406"/>
      <c r="X52" s="406"/>
      <c r="Y52" s="678"/>
      <c r="Z52" s="406"/>
      <c r="AA52" s="406"/>
      <c r="AB52" s="406"/>
      <c r="AC52" s="406"/>
      <c r="AD52" s="406"/>
      <c r="AE52" s="405"/>
      <c r="AF52" s="406"/>
      <c r="AG52" s="406"/>
      <c r="AH52" s="406"/>
      <c r="AI52" s="406"/>
      <c r="AJ52" s="405"/>
      <c r="AK52" s="406"/>
      <c r="AL52" s="406"/>
      <c r="AM52" s="406"/>
      <c r="AN52" s="678"/>
      <c r="AO52" s="406"/>
      <c r="AP52" s="406"/>
      <c r="AQ52" s="406"/>
      <c r="AR52" s="406"/>
      <c r="AS52" s="406"/>
      <c r="AT52" s="596"/>
      <c r="AU52" s="597"/>
      <c r="AV52" s="597"/>
      <c r="AW52" s="597"/>
      <c r="AX52" s="597"/>
      <c r="AY52" s="589"/>
      <c r="AZ52" s="335"/>
      <c r="BA52" s="335"/>
      <c r="BB52" s="335"/>
      <c r="BC52" s="336"/>
      <c r="BD52" s="335"/>
      <c r="BE52" s="335"/>
      <c r="BF52" s="335"/>
      <c r="BG52" s="335"/>
      <c r="BH52" s="335"/>
      <c r="BI52" s="589"/>
      <c r="BJ52" s="335"/>
      <c r="BK52" s="335"/>
      <c r="BL52" s="335"/>
      <c r="BM52" s="336"/>
      <c r="BN52" s="335"/>
      <c r="BO52" s="335"/>
      <c r="BP52" s="335"/>
      <c r="BQ52" s="335"/>
      <c r="BR52" s="335"/>
      <c r="BS52" s="589"/>
      <c r="BT52" s="335"/>
      <c r="BU52" s="335"/>
      <c r="BV52" s="911"/>
      <c r="BW52" s="912"/>
      <c r="BX52" s="575"/>
    </row>
    <row r="53" spans="1:83" ht="21" customHeight="1" x14ac:dyDescent="0.2">
      <c r="A53" s="1307">
        <v>23</v>
      </c>
      <c r="B53" s="1295" t="s">
        <v>192</v>
      </c>
      <c r="C53" s="1299" t="s">
        <v>212</v>
      </c>
      <c r="D53" s="1299">
        <f>DATEDIF(E53,$BA$3,"y")</f>
        <v>71</v>
      </c>
      <c r="E53" s="1298">
        <v>16728</v>
      </c>
      <c r="F53" s="1294">
        <f>SUM(P53:P54,U53:U54,Z53:Z54,AE53:AE54,AJ53:AJ54,AO53:AO54,AT53:AT54,AY53:AY54,BD53:BD54,BI53:BI54,BN53:BN54,BS53:BS54)</f>
        <v>1</v>
      </c>
      <c r="G53" s="1294">
        <f>SUM(Q53:Q54,V53:V54,AA53:AA54,AF53:AF54,AK53:AK54,AP53:AP54,AU53:AU54,AZ53:AZ54,BE53:BE54,BJ53:BJ54,BO53:BO54,BT53:BT54)</f>
        <v>1</v>
      </c>
      <c r="H53" s="1294">
        <f>SUM(R53:R54,W53:W54,AB53:AB54,AG53:AG54,AL53:AL54,AQ53:AQ54,AV53:AV54,BA53:BA54,BF53:BF54,BK53:BK54,BP53:BP54,BU53:BU54)</f>
        <v>0</v>
      </c>
      <c r="I53" s="1294">
        <f>SUM(S53:S54,X53:X54,AC53:AC54,AH53:AH54,AM53:AM54,AR53:AR54,AW53:AW54,BB53:BB54,BG53:BG54,BL53:BL54,BQ53:BQ54,BV53:BV54)</f>
        <v>1</v>
      </c>
      <c r="J53" s="1294">
        <f>SUM(T53:T54,Y53:Y54,AD53:AD54,AI53:AI54,AN53:AN54,AS53:AS54,AX53:AX54,BC53:BC54,BH53:BH54,BM53:BM54,BR53:BR54,BW53:BW54)</f>
        <v>0</v>
      </c>
      <c r="K53" s="1341">
        <f>IF(ISERROR(I53/I53+J53),"",I53/(I53+J53))</f>
        <v>1</v>
      </c>
      <c r="L53" s="1294"/>
      <c r="M53" s="1294"/>
      <c r="N53" s="1294"/>
      <c r="O53" s="401"/>
      <c r="P53" s="405"/>
      <c r="Q53" s="406"/>
      <c r="R53" s="406"/>
      <c r="S53" s="406"/>
      <c r="T53" s="406"/>
      <c r="U53" s="405">
        <v>1</v>
      </c>
      <c r="V53" s="406">
        <v>1</v>
      </c>
      <c r="W53" s="406"/>
      <c r="X53" s="406">
        <v>1</v>
      </c>
      <c r="Y53" s="678"/>
      <c r="Z53" s="406"/>
      <c r="AA53" s="406"/>
      <c r="AB53" s="406"/>
      <c r="AC53" s="406"/>
      <c r="AD53" s="406"/>
      <c r="AE53" s="405"/>
      <c r="AF53" s="406"/>
      <c r="AG53" s="406"/>
      <c r="AH53" s="406"/>
      <c r="AI53" s="406"/>
      <c r="AJ53" s="405"/>
      <c r="AK53" s="406"/>
      <c r="AL53" s="406"/>
      <c r="AM53" s="406"/>
      <c r="AN53" s="678"/>
      <c r="AO53" s="406"/>
      <c r="AP53" s="406"/>
      <c r="AQ53" s="406"/>
      <c r="AR53" s="406"/>
      <c r="AS53" s="406"/>
      <c r="AT53" s="596"/>
      <c r="AU53" s="597"/>
      <c r="AV53" s="597"/>
      <c r="AW53" s="597"/>
      <c r="AX53" s="597"/>
      <c r="AY53" s="589"/>
      <c r="AZ53" s="335"/>
      <c r="BA53" s="335"/>
      <c r="BB53" s="335"/>
      <c r="BC53" s="336"/>
      <c r="BD53" s="335"/>
      <c r="BE53" s="335"/>
      <c r="BF53" s="335"/>
      <c r="BG53" s="335"/>
      <c r="BH53" s="335"/>
      <c r="BI53" s="589"/>
      <c r="BJ53" s="335"/>
      <c r="BK53" s="335"/>
      <c r="BL53" s="335"/>
      <c r="BM53" s="336"/>
      <c r="BN53" s="335"/>
      <c r="BO53" s="335"/>
      <c r="BP53" s="335"/>
      <c r="BQ53" s="335"/>
      <c r="BR53" s="335"/>
      <c r="BS53" s="589"/>
      <c r="BT53" s="335"/>
      <c r="BU53" s="335"/>
      <c r="BV53" s="911"/>
      <c r="BW53" s="912"/>
      <c r="BX53" s="575"/>
    </row>
    <row r="54" spans="1:83" ht="21" customHeight="1" x14ac:dyDescent="0.2">
      <c r="A54" s="1307"/>
      <c r="B54" s="1302"/>
      <c r="C54" s="1300"/>
      <c r="D54" s="1299"/>
      <c r="E54" s="1322"/>
      <c r="F54" s="1294"/>
      <c r="G54" s="1305"/>
      <c r="H54" s="1305"/>
      <c r="I54" s="1305"/>
      <c r="J54" s="1305"/>
      <c r="K54" s="1341"/>
      <c r="L54" s="1294"/>
      <c r="M54" s="1305"/>
      <c r="N54" s="1305"/>
      <c r="O54" s="401"/>
      <c r="P54" s="410"/>
      <c r="Q54" s="411"/>
      <c r="R54" s="411"/>
      <c r="S54" s="411"/>
      <c r="T54" s="411"/>
      <c r="U54" s="410"/>
      <c r="V54" s="411"/>
      <c r="W54" s="411"/>
      <c r="X54" s="411"/>
      <c r="Y54" s="412"/>
      <c r="Z54" s="411"/>
      <c r="AA54" s="411"/>
      <c r="AB54" s="411"/>
      <c r="AC54" s="411"/>
      <c r="AD54" s="411"/>
      <c r="AE54" s="410"/>
      <c r="AF54" s="411"/>
      <c r="AG54" s="411"/>
      <c r="AH54" s="411"/>
      <c r="AI54" s="411"/>
      <c r="AJ54" s="410"/>
      <c r="AK54" s="411"/>
      <c r="AL54" s="411"/>
      <c r="AM54" s="411"/>
      <c r="AN54" s="412"/>
      <c r="AO54" s="411"/>
      <c r="AP54" s="411"/>
      <c r="AQ54" s="411"/>
      <c r="AR54" s="411"/>
      <c r="AS54" s="411"/>
      <c r="AT54" s="602"/>
      <c r="AU54" s="603"/>
      <c r="AV54" s="603"/>
      <c r="AW54" s="603"/>
      <c r="AX54" s="603"/>
      <c r="AY54" s="590"/>
      <c r="AZ54" s="591"/>
      <c r="BA54" s="591"/>
      <c r="BB54" s="591"/>
      <c r="BC54" s="606"/>
      <c r="BD54" s="591"/>
      <c r="BE54" s="591"/>
      <c r="BF54" s="591"/>
      <c r="BG54" s="591"/>
      <c r="BH54" s="591"/>
      <c r="BI54" s="590"/>
      <c r="BJ54" s="591"/>
      <c r="BK54" s="591"/>
      <c r="BL54" s="591"/>
      <c r="BM54" s="606"/>
      <c r="BN54" s="591"/>
      <c r="BO54" s="591"/>
      <c r="BP54" s="591"/>
      <c r="BQ54" s="591"/>
      <c r="BR54" s="591"/>
      <c r="BS54" s="590"/>
      <c r="BT54" s="591"/>
      <c r="BU54" s="591"/>
      <c r="BV54" s="913"/>
      <c r="BW54" s="914"/>
      <c r="BX54" s="575"/>
    </row>
    <row r="55" spans="1:83" ht="21" customHeight="1" x14ac:dyDescent="0.2">
      <c r="A55" s="1306"/>
      <c r="B55" s="1314" t="s">
        <v>146</v>
      </c>
      <c r="C55" s="1315"/>
      <c r="D55" s="417"/>
      <c r="E55" s="418"/>
      <c r="F55" s="1319">
        <f>SUM(F9:F54)</f>
        <v>59</v>
      </c>
      <c r="G55" s="1319">
        <f>SUM(G9:G54)</f>
        <v>38</v>
      </c>
      <c r="H55" s="1319">
        <f>SUM(H9:H54)</f>
        <v>3</v>
      </c>
      <c r="I55" s="1319">
        <f>SUM(I9:I54)</f>
        <v>25</v>
      </c>
      <c r="J55" s="1319">
        <f>SUM(J9:J54)</f>
        <v>25</v>
      </c>
      <c r="K55" s="328"/>
      <c r="L55" s="1319">
        <f>SUM(M55:N56)</f>
        <v>50</v>
      </c>
      <c r="M55" s="1319">
        <f>SUM(M9:M54)</f>
        <v>25</v>
      </c>
      <c r="N55" s="1319">
        <f>SUM(N9:N54)</f>
        <v>25</v>
      </c>
      <c r="O55" s="342"/>
      <c r="P55" s="1352">
        <f t="shared" ref="P55:AO55" si="0">SUM(P9:P54)</f>
        <v>0</v>
      </c>
      <c r="Q55" s="1199">
        <f t="shared" si="0"/>
        <v>0</v>
      </c>
      <c r="R55" s="1199">
        <f t="shared" si="0"/>
        <v>0</v>
      </c>
      <c r="S55" s="1199">
        <f t="shared" si="0"/>
        <v>0</v>
      </c>
      <c r="T55" s="1199">
        <f t="shared" si="0"/>
        <v>0</v>
      </c>
      <c r="U55" s="1352">
        <f t="shared" si="0"/>
        <v>11</v>
      </c>
      <c r="V55" s="1199">
        <f t="shared" si="0"/>
        <v>6</v>
      </c>
      <c r="W55" s="1199">
        <f t="shared" si="0"/>
        <v>3</v>
      </c>
      <c r="X55" s="1199">
        <f t="shared" si="0"/>
        <v>5</v>
      </c>
      <c r="Y55" s="1199">
        <f t="shared" si="0"/>
        <v>5</v>
      </c>
      <c r="Z55" s="1352">
        <f t="shared" si="0"/>
        <v>9</v>
      </c>
      <c r="AA55" s="1199">
        <f t="shared" si="0"/>
        <v>7</v>
      </c>
      <c r="AB55" s="1199">
        <f t="shared" si="0"/>
        <v>0</v>
      </c>
      <c r="AC55" s="1199">
        <f t="shared" si="0"/>
        <v>4</v>
      </c>
      <c r="AD55" s="1199">
        <f t="shared" si="0"/>
        <v>4</v>
      </c>
      <c r="AE55" s="1352">
        <f t="shared" si="0"/>
        <v>10</v>
      </c>
      <c r="AF55" s="1199">
        <f t="shared" si="0"/>
        <v>6</v>
      </c>
      <c r="AG55" s="1199">
        <f t="shared" si="0"/>
        <v>0</v>
      </c>
      <c r="AH55" s="1199">
        <f t="shared" si="0"/>
        <v>4</v>
      </c>
      <c r="AI55" s="1199">
        <f t="shared" si="0"/>
        <v>4</v>
      </c>
      <c r="AJ55" s="1352">
        <f t="shared" si="0"/>
        <v>0</v>
      </c>
      <c r="AK55" s="1199">
        <f t="shared" si="0"/>
        <v>0</v>
      </c>
      <c r="AL55" s="1199">
        <f t="shared" si="0"/>
        <v>0</v>
      </c>
      <c r="AM55" s="1199">
        <f t="shared" si="0"/>
        <v>0</v>
      </c>
      <c r="AN55" s="1199">
        <f t="shared" si="0"/>
        <v>0</v>
      </c>
      <c r="AO55" s="1344">
        <f t="shared" si="0"/>
        <v>10</v>
      </c>
      <c r="AP55" s="1359">
        <f>SUM(AP9:AP54)</f>
        <v>6</v>
      </c>
      <c r="AQ55" s="1359">
        <f>SUM(AQ9:AQ54)</f>
        <v>0</v>
      </c>
      <c r="AR55" s="1359">
        <f>SUM(AR9:AR54)</f>
        <v>4</v>
      </c>
      <c r="AS55" s="1352">
        <f>SUM(AS9:AS54)</f>
        <v>4</v>
      </c>
      <c r="AT55" s="1352">
        <f t="shared" ref="AT55:BQ55" si="1">SUM(AT9:AT54)</f>
        <v>0</v>
      </c>
      <c r="AU55" s="1199">
        <f t="shared" si="1"/>
        <v>0</v>
      </c>
      <c r="AV55" s="1199">
        <f t="shared" si="1"/>
        <v>0</v>
      </c>
      <c r="AW55" s="1199">
        <f t="shared" si="1"/>
        <v>0</v>
      </c>
      <c r="AX55" s="1199">
        <f t="shared" si="1"/>
        <v>0</v>
      </c>
      <c r="AY55" s="1344">
        <f t="shared" si="1"/>
        <v>13</v>
      </c>
      <c r="AZ55" s="1199">
        <f t="shared" si="1"/>
        <v>7</v>
      </c>
      <c r="BA55" s="1199">
        <f t="shared" si="1"/>
        <v>0</v>
      </c>
      <c r="BB55" s="1199">
        <f t="shared" si="1"/>
        <v>5</v>
      </c>
      <c r="BC55" s="1199">
        <f t="shared" si="1"/>
        <v>5</v>
      </c>
      <c r="BD55" s="1352">
        <f t="shared" si="1"/>
        <v>6</v>
      </c>
      <c r="BE55" s="1199">
        <f t="shared" si="1"/>
        <v>6</v>
      </c>
      <c r="BF55" s="1199">
        <f t="shared" si="1"/>
        <v>0</v>
      </c>
      <c r="BG55" s="1199">
        <f t="shared" si="1"/>
        <v>3</v>
      </c>
      <c r="BH55" s="1199">
        <f t="shared" si="1"/>
        <v>3</v>
      </c>
      <c r="BI55" s="1352">
        <f t="shared" si="1"/>
        <v>0</v>
      </c>
      <c r="BJ55" s="1199">
        <f t="shared" si="1"/>
        <v>0</v>
      </c>
      <c r="BK55" s="1199">
        <f t="shared" si="1"/>
        <v>0</v>
      </c>
      <c r="BL55" s="1199">
        <f t="shared" si="1"/>
        <v>0</v>
      </c>
      <c r="BM55" s="1367">
        <f t="shared" si="1"/>
        <v>0</v>
      </c>
      <c r="BN55" s="1352"/>
      <c r="BO55" s="1199">
        <f t="shared" si="1"/>
        <v>0</v>
      </c>
      <c r="BP55" s="1199">
        <f t="shared" si="1"/>
        <v>0</v>
      </c>
      <c r="BQ55" s="1199">
        <f t="shared" si="1"/>
        <v>0</v>
      </c>
      <c r="BR55" s="1199">
        <f t="shared" ref="BR55:BW55" si="2">SUM(BR9:BR54)</f>
        <v>0</v>
      </c>
      <c r="BS55" s="1352">
        <f t="shared" si="2"/>
        <v>0</v>
      </c>
      <c r="BT55" s="1199">
        <f t="shared" si="2"/>
        <v>0</v>
      </c>
      <c r="BU55" s="1199">
        <f t="shared" si="2"/>
        <v>0</v>
      </c>
      <c r="BV55" s="1199">
        <f t="shared" si="2"/>
        <v>0</v>
      </c>
      <c r="BW55" s="1371">
        <f t="shared" si="2"/>
        <v>0</v>
      </c>
      <c r="BX55" s="408"/>
      <c r="BY55" s="366"/>
      <c r="BZ55" s="366"/>
      <c r="CA55" s="366"/>
      <c r="CB55" s="366"/>
      <c r="CC55" s="366"/>
      <c r="CD55" s="366"/>
      <c r="CE55" s="366"/>
    </row>
    <row r="56" spans="1:83" ht="21" customHeight="1" x14ac:dyDescent="0.2">
      <c r="A56" s="1306"/>
      <c r="B56" s="1316"/>
      <c r="C56" s="1317"/>
      <c r="D56" s="419"/>
      <c r="E56" s="420"/>
      <c r="F56" s="1320"/>
      <c r="G56" s="1320"/>
      <c r="H56" s="1320"/>
      <c r="I56" s="1320"/>
      <c r="J56" s="1320"/>
      <c r="K56" s="421"/>
      <c r="L56" s="1320"/>
      <c r="M56" s="1320"/>
      <c r="N56" s="1320"/>
      <c r="O56" s="358"/>
      <c r="P56" s="1353"/>
      <c r="Q56" s="1201"/>
      <c r="R56" s="1201"/>
      <c r="S56" s="1201"/>
      <c r="T56" s="1201"/>
      <c r="U56" s="1353"/>
      <c r="V56" s="1201"/>
      <c r="W56" s="1201"/>
      <c r="X56" s="1201"/>
      <c r="Y56" s="1201"/>
      <c r="Z56" s="1353"/>
      <c r="AA56" s="1201"/>
      <c r="AB56" s="1201"/>
      <c r="AC56" s="1201"/>
      <c r="AD56" s="1201"/>
      <c r="AE56" s="1353"/>
      <c r="AF56" s="1201"/>
      <c r="AG56" s="1201"/>
      <c r="AH56" s="1201"/>
      <c r="AI56" s="1201"/>
      <c r="AJ56" s="1353"/>
      <c r="AK56" s="1201"/>
      <c r="AL56" s="1201"/>
      <c r="AM56" s="1201"/>
      <c r="AN56" s="1201"/>
      <c r="AO56" s="1345"/>
      <c r="AP56" s="1360"/>
      <c r="AQ56" s="1360"/>
      <c r="AR56" s="1360"/>
      <c r="AS56" s="1353"/>
      <c r="AT56" s="1353"/>
      <c r="AU56" s="1201"/>
      <c r="AV56" s="1201"/>
      <c r="AW56" s="1201"/>
      <c r="AX56" s="1201"/>
      <c r="AY56" s="1345"/>
      <c r="AZ56" s="1201"/>
      <c r="BA56" s="1201"/>
      <c r="BB56" s="1201"/>
      <c r="BC56" s="1201"/>
      <c r="BD56" s="1353"/>
      <c r="BE56" s="1201"/>
      <c r="BF56" s="1201"/>
      <c r="BG56" s="1201"/>
      <c r="BH56" s="1201"/>
      <c r="BI56" s="1353"/>
      <c r="BJ56" s="1201"/>
      <c r="BK56" s="1201"/>
      <c r="BL56" s="1201"/>
      <c r="BM56" s="1368"/>
      <c r="BN56" s="1353"/>
      <c r="BO56" s="1201"/>
      <c r="BP56" s="1201"/>
      <c r="BQ56" s="1201"/>
      <c r="BR56" s="1201"/>
      <c r="BS56" s="1353"/>
      <c r="BT56" s="1201"/>
      <c r="BU56" s="1201"/>
      <c r="BV56" s="1201"/>
      <c r="BW56" s="1372"/>
      <c r="BX56" s="408"/>
      <c r="BY56" s="366"/>
      <c r="BZ56" s="366"/>
      <c r="CA56" s="366"/>
      <c r="CB56" s="366"/>
      <c r="CC56" s="366"/>
      <c r="CD56" s="366"/>
      <c r="CE56" s="366"/>
    </row>
    <row r="57" spans="1:83" ht="15" customHeight="1" x14ac:dyDescent="0.2">
      <c r="A57" s="359"/>
      <c r="B57" s="1312"/>
      <c r="C57" s="1189"/>
      <c r="D57" s="360"/>
      <c r="E57" s="360"/>
      <c r="F57" s="1189">
        <f>SUM(P57:P58,U57:U58,Z57:Z58,AE57:AE58,AJ57:AJ58,AO57:AO58,AT57:AT58,AY57:AY58,BD57:BD58)</f>
        <v>0</v>
      </c>
      <c r="G57" s="1189">
        <f>SUM(Q57:Q58,V57:V58,AA57:AA58,AF57:AF58,AK57:AK58,AP57:AP58,AU57:AU58,AZ57:AZ58,BE57:BE58)</f>
        <v>0</v>
      </c>
      <c r="H57" s="1189">
        <f>SUM(R57:R58,W57:W58,AB57:AB58,AG57:AG58,AL57:AL58,AQ57:AQ58,AV57:AV58,BA57:BA58,BF57:BF58)</f>
        <v>0</v>
      </c>
      <c r="I57" s="1189">
        <f>SUM(S57:S58,X57:X58,AC57:AC58,AH57:AH58,AM57:AM58,AR57:AR58,AW57:AW58,BB57:BB58,BG57:BG58)</f>
        <v>0</v>
      </c>
      <c r="J57" s="1189">
        <f>SUM(T57:T58,Y57:Y58,AD57:AD58,AI57:AI58,AN57:AN58,AS57:AS58,AX57:AX58,BC57:BC58,BH57:BH58)</f>
        <v>0</v>
      </c>
      <c r="K57" s="360"/>
      <c r="L57" s="360"/>
      <c r="M57" s="360"/>
      <c r="N57" s="360"/>
      <c r="O57" s="361"/>
      <c r="P57" s="308"/>
      <c r="Q57" s="308"/>
      <c r="R57" s="308"/>
      <c r="S57" s="308"/>
      <c r="T57" s="308"/>
      <c r="U57" s="308"/>
      <c r="V57" s="308"/>
      <c r="W57" s="308"/>
      <c r="X57" s="308"/>
      <c r="Y57" s="308"/>
      <c r="Z57" s="336"/>
      <c r="AA57" s="308"/>
      <c r="AB57" s="308"/>
      <c r="AC57" s="308"/>
      <c r="AD57" s="308"/>
      <c r="AE57" s="308"/>
      <c r="AF57" s="308"/>
      <c r="AG57" s="308"/>
      <c r="AH57" s="308"/>
      <c r="AI57" s="308"/>
      <c r="AJ57" s="336"/>
      <c r="AK57" s="308"/>
      <c r="AL57" s="308"/>
      <c r="AM57" s="308"/>
      <c r="AN57" s="308"/>
      <c r="AO57" s="336"/>
      <c r="AP57" s="308"/>
      <c r="AQ57" s="308"/>
      <c r="AR57" s="308"/>
      <c r="AS57" s="308"/>
      <c r="AT57" s="308"/>
      <c r="AU57" s="308"/>
      <c r="AV57" s="308"/>
      <c r="AW57" s="308"/>
      <c r="AX57" s="308"/>
      <c r="AY57" s="308"/>
      <c r="AZ57" s="308"/>
      <c r="BA57" s="308"/>
      <c r="BB57" s="308"/>
      <c r="BC57" s="308"/>
      <c r="BD57" s="336"/>
      <c r="BE57" s="308"/>
      <c r="BF57" s="308"/>
      <c r="BG57" s="308"/>
      <c r="BH57" s="308"/>
      <c r="BI57" s="301"/>
      <c r="BJ57" s="301"/>
      <c r="BK57" s="301"/>
      <c r="BL57" s="301"/>
      <c r="BM57" s="301"/>
      <c r="BN57" s="301"/>
      <c r="BO57" s="301"/>
      <c r="BP57" s="301"/>
      <c r="BQ57" s="301"/>
      <c r="BR57" s="301"/>
      <c r="BS57" s="301"/>
      <c r="BT57" s="301"/>
      <c r="BU57" s="301"/>
      <c r="BV57" s="289"/>
      <c r="BW57" s="407"/>
      <c r="BX57" s="408"/>
      <c r="BY57" s="366"/>
      <c r="BZ57" s="366"/>
      <c r="CA57" s="366"/>
      <c r="CB57" s="366"/>
      <c r="CC57" s="366"/>
      <c r="CD57" s="366"/>
      <c r="CE57" s="366"/>
    </row>
    <row r="58" spans="1:83" ht="15" customHeight="1" x14ac:dyDescent="0.2">
      <c r="A58" s="422"/>
      <c r="B58" s="1313"/>
      <c r="C58" s="1311"/>
      <c r="D58" s="423"/>
      <c r="E58" s="423"/>
      <c r="F58" s="1311"/>
      <c r="G58" s="1311"/>
      <c r="H58" s="1311"/>
      <c r="I58" s="1311"/>
      <c r="J58" s="1311"/>
      <c r="K58" s="423"/>
      <c r="L58" s="423"/>
      <c r="M58" s="423"/>
      <c r="N58" s="423"/>
      <c r="O58" s="364"/>
      <c r="P58" s="340"/>
      <c r="Q58" s="340"/>
      <c r="R58" s="340"/>
      <c r="S58" s="340"/>
      <c r="T58" s="340"/>
      <c r="U58" s="308"/>
      <c r="V58" s="308"/>
      <c r="W58" s="308"/>
      <c r="X58" s="308"/>
      <c r="Y58" s="308"/>
      <c r="Z58" s="336"/>
      <c r="AA58" s="308"/>
      <c r="AB58" s="308"/>
      <c r="AC58" s="308"/>
      <c r="AD58" s="308"/>
      <c r="AE58" s="308"/>
      <c r="AF58" s="308"/>
      <c r="AG58" s="308"/>
      <c r="AH58" s="308"/>
      <c r="AI58" s="308"/>
      <c r="AJ58" s="336"/>
      <c r="AK58" s="308"/>
      <c r="AL58" s="308"/>
      <c r="AM58" s="308"/>
      <c r="AN58" s="308"/>
      <c r="AO58" s="336"/>
      <c r="AP58" s="308"/>
      <c r="AQ58" s="308"/>
      <c r="AR58" s="308"/>
      <c r="AS58" s="308"/>
      <c r="AT58" s="308"/>
      <c r="AU58" s="308"/>
      <c r="AV58" s="308"/>
      <c r="AW58" s="308"/>
      <c r="AX58" s="308"/>
      <c r="AY58" s="308"/>
      <c r="AZ58" s="308"/>
      <c r="BA58" s="308"/>
      <c r="BB58" s="308"/>
      <c r="BC58" s="308"/>
      <c r="BD58" s="336"/>
      <c r="BE58" s="308"/>
      <c r="BF58" s="308"/>
      <c r="BG58" s="308"/>
      <c r="BH58" s="308"/>
      <c r="BI58" s="301"/>
      <c r="BJ58" s="301"/>
      <c r="BK58" s="301"/>
      <c r="BL58" s="301"/>
      <c r="BM58" s="301"/>
      <c r="BN58" s="301"/>
      <c r="BO58" s="301"/>
      <c r="BP58" s="301"/>
      <c r="BQ58" s="301"/>
      <c r="BR58" s="301"/>
      <c r="BS58" s="301"/>
      <c r="BT58" s="301"/>
      <c r="BU58" s="301"/>
      <c r="BV58" s="289"/>
      <c r="BW58" s="407"/>
      <c r="BX58" s="408"/>
      <c r="BY58" s="366"/>
      <c r="BZ58" s="366"/>
      <c r="CA58" s="366"/>
      <c r="CB58" s="366"/>
      <c r="CC58" s="366"/>
      <c r="CD58" s="366"/>
      <c r="CE58" s="366"/>
    </row>
    <row r="59" spans="1:83" ht="15" customHeight="1" x14ac:dyDescent="0.2">
      <c r="A59" s="359">
        <v>26</v>
      </c>
      <c r="B59" s="1312"/>
      <c r="C59" s="1189"/>
      <c r="D59" s="360"/>
      <c r="E59" s="360"/>
      <c r="F59" s="1189">
        <f>SUM(P59:P60,U59:U60,Z59:Z60,AE59:AE60,AJ59:AJ60,AO59:AO60,AT59:AT60,AY59:AY60,BD59:BD60)</f>
        <v>0</v>
      </c>
      <c r="G59" s="1189">
        <f>SUM(Q59:Q60,V59:V60,AA59:AA60,AF59:AF60,AK59:AK60,AP59:AP60,AU59:AU60,AZ59:AZ60,BE59:BE60)</f>
        <v>0</v>
      </c>
      <c r="H59" s="1189">
        <f>SUM(R59:R60,W59:W60,AB59:AB60,AG59:AG60,AL59:AL60,AQ59:AQ60,AV59:AV60,BA59:BA60,BF59:BF60)</f>
        <v>0</v>
      </c>
      <c r="I59" s="1189">
        <f>SUM(S59:S60,X59:X60,AC59:AC60,AH59:AH60,AM59:AM60,AR59:AR60,AW59:AW60,BB59:BB60,BG59:BG60)</f>
        <v>0</v>
      </c>
      <c r="J59" s="1189">
        <f>SUM(T59:T60,Y59:Y60,AD59:AD60,AI59:AI60,AN59:AN60,AS59:AS60,AX59:AX60,BC59:BC60,BH59:BH60)</f>
        <v>0</v>
      </c>
      <c r="K59" s="360"/>
      <c r="L59" s="360"/>
      <c r="M59" s="360"/>
      <c r="N59" s="360"/>
      <c r="O59" s="361"/>
      <c r="P59" s="308"/>
      <c r="Q59" s="308"/>
      <c r="R59" s="308"/>
      <c r="S59" s="308"/>
      <c r="T59" s="308"/>
      <c r="U59" s="308"/>
      <c r="V59" s="308"/>
      <c r="W59" s="308"/>
      <c r="X59" s="308"/>
      <c r="Y59" s="308"/>
      <c r="Z59" s="336"/>
      <c r="AA59" s="308"/>
      <c r="AB59" s="308"/>
      <c r="AC59" s="308"/>
      <c r="AD59" s="308"/>
      <c r="AE59" s="308"/>
      <c r="AF59" s="308"/>
      <c r="AG59" s="308"/>
      <c r="AH59" s="308"/>
      <c r="AI59" s="308"/>
      <c r="AJ59" s="336"/>
      <c r="AK59" s="308"/>
      <c r="AL59" s="308"/>
      <c r="AM59" s="308"/>
      <c r="AN59" s="308"/>
      <c r="AO59" s="336"/>
      <c r="AP59" s="308"/>
      <c r="AQ59" s="308"/>
      <c r="AR59" s="308"/>
      <c r="AS59" s="308"/>
      <c r="AT59" s="308"/>
      <c r="AU59" s="308"/>
      <c r="AV59" s="308"/>
      <c r="AW59" s="308"/>
      <c r="AX59" s="308"/>
      <c r="AY59" s="308"/>
      <c r="AZ59" s="308"/>
      <c r="BA59" s="308"/>
      <c r="BB59" s="308"/>
      <c r="BC59" s="308"/>
      <c r="BD59" s="308"/>
      <c r="BE59" s="308"/>
      <c r="BF59" s="308"/>
      <c r="BG59" s="308"/>
      <c r="BH59" s="308"/>
      <c r="BI59" s="301"/>
      <c r="BJ59" s="301"/>
      <c r="BK59" s="301"/>
      <c r="BL59" s="301"/>
      <c r="BM59" s="301"/>
      <c r="BN59" s="301"/>
      <c r="BO59" s="301"/>
      <c r="BP59" s="301"/>
      <c r="BQ59" s="301"/>
      <c r="BR59" s="301"/>
      <c r="BS59" s="301"/>
      <c r="BT59" s="301"/>
      <c r="BU59" s="301"/>
      <c r="BV59" s="289"/>
      <c r="BW59" s="407"/>
      <c r="BX59" s="408"/>
      <c r="BY59" s="366"/>
      <c r="BZ59" s="366"/>
      <c r="CA59" s="366"/>
      <c r="CB59" s="366"/>
      <c r="CC59" s="366"/>
      <c r="CD59" s="366"/>
      <c r="CE59" s="366"/>
    </row>
    <row r="60" spans="1:83" ht="15" customHeight="1" x14ac:dyDescent="0.2">
      <c r="A60" s="359"/>
      <c r="B60" s="1312"/>
      <c r="C60" s="1189"/>
      <c r="D60" s="360"/>
      <c r="E60" s="360"/>
      <c r="F60" s="1189"/>
      <c r="G60" s="1189"/>
      <c r="H60" s="1189"/>
      <c r="I60" s="1189"/>
      <c r="J60" s="1189"/>
      <c r="K60" s="360"/>
      <c r="L60" s="360"/>
      <c r="M60" s="360"/>
      <c r="N60" s="360"/>
      <c r="O60" s="361"/>
      <c r="P60" s="308"/>
      <c r="Q60" s="308"/>
      <c r="R60" s="308"/>
      <c r="S60" s="308"/>
      <c r="T60" s="308"/>
      <c r="U60" s="340"/>
      <c r="V60" s="340"/>
      <c r="W60" s="340"/>
      <c r="X60" s="340"/>
      <c r="Y60" s="340"/>
      <c r="Z60" s="336"/>
      <c r="AA60" s="308"/>
      <c r="AB60" s="308"/>
      <c r="AC60" s="308"/>
      <c r="AD60" s="308"/>
      <c r="AE60" s="308"/>
      <c r="AF60" s="308"/>
      <c r="AG60" s="308"/>
      <c r="AH60" s="308"/>
      <c r="AI60" s="308"/>
      <c r="AJ60" s="336"/>
      <c r="AK60" s="308"/>
      <c r="AL60" s="308"/>
      <c r="AM60" s="308"/>
      <c r="AN60" s="308"/>
      <c r="AO60" s="336"/>
      <c r="AP60" s="308"/>
      <c r="AQ60" s="308"/>
      <c r="AR60" s="308"/>
      <c r="AS60" s="308"/>
      <c r="AT60" s="308"/>
      <c r="AU60" s="308"/>
      <c r="AV60" s="308"/>
      <c r="AW60" s="308"/>
      <c r="AX60" s="308"/>
      <c r="AY60" s="308"/>
      <c r="AZ60" s="308"/>
      <c r="BA60" s="308"/>
      <c r="BB60" s="308"/>
      <c r="BC60" s="308"/>
      <c r="BD60" s="308"/>
      <c r="BE60" s="308"/>
      <c r="BF60" s="308"/>
      <c r="BG60" s="308"/>
      <c r="BH60" s="308"/>
      <c r="BI60" s="301"/>
      <c r="BJ60" s="301"/>
      <c r="BK60" s="301"/>
      <c r="BL60" s="301"/>
      <c r="BM60" s="301"/>
      <c r="BN60" s="301"/>
      <c r="BO60" s="301"/>
      <c r="BP60" s="301"/>
      <c r="BQ60" s="301"/>
      <c r="BR60" s="301"/>
      <c r="BS60" s="301"/>
      <c r="BT60" s="301"/>
      <c r="BU60" s="301"/>
      <c r="BV60" s="289"/>
      <c r="BW60" s="407"/>
      <c r="BX60" s="408"/>
      <c r="BY60" s="366"/>
      <c r="BZ60" s="366"/>
      <c r="CA60" s="366"/>
      <c r="CB60" s="366"/>
      <c r="CC60" s="366"/>
      <c r="CD60" s="366"/>
      <c r="CE60" s="366"/>
    </row>
    <row r="61" spans="1:83" ht="15" customHeight="1" x14ac:dyDescent="0.2">
      <c r="A61" s="359">
        <v>27</v>
      </c>
      <c r="B61" s="1312"/>
      <c r="C61" s="1189"/>
      <c r="D61" s="360"/>
      <c r="E61" s="360"/>
      <c r="F61" s="1189">
        <f>SUM(P61:P62,U61:U62,Z61:Z62,AE61:AE62,AJ61:AJ62,AO61:AO62,AT61:AT62,AY61:AY62,BD61:BD62)</f>
        <v>0</v>
      </c>
      <c r="G61" s="1189">
        <f>SUM(Q61:Q62,V61:V62,AA61:AA62,AF61:AF62,AK61:AK62,AP61:AP62,AU61:AU62,AZ61:AZ62,BE61:BE62)</f>
        <v>0</v>
      </c>
      <c r="H61" s="1189">
        <f>SUM(R61:R62,W61:W62,AB61:AB62,AG61:AG62,AL61:AL62,AQ61:AQ62,AV61:AV62,BA61:BA62,BF61:BF62)</f>
        <v>0</v>
      </c>
      <c r="I61" s="1189">
        <f>SUM(S61:S62,X61:X62,AC61:AC62,AH61:AH62,AM61:AM62,AR61:AR62,AW61:AW62,BB61:BB62,BG61:BG62)</f>
        <v>0</v>
      </c>
      <c r="J61" s="1189">
        <f>SUM(T61:T62,Y61:Y62,AD61:AD62,AI61:AI62,AN61:AN62,AS61:AS62,AX61:AX62,BC61:BC62,BH61:BH62)</f>
        <v>0</v>
      </c>
      <c r="K61" s="360"/>
      <c r="L61" s="360"/>
      <c r="M61" s="360"/>
      <c r="N61" s="360"/>
      <c r="O61" s="361"/>
      <c r="P61" s="308"/>
      <c r="Q61" s="308"/>
      <c r="R61" s="308"/>
      <c r="S61" s="308"/>
      <c r="T61" s="308"/>
      <c r="U61" s="308"/>
      <c r="V61" s="308"/>
      <c r="W61" s="308"/>
      <c r="X61" s="308"/>
      <c r="Y61" s="308"/>
      <c r="Z61" s="308"/>
      <c r="AA61" s="308"/>
      <c r="AB61" s="308"/>
      <c r="AC61" s="308"/>
      <c r="AD61" s="308"/>
      <c r="AE61" s="308"/>
      <c r="AF61" s="308"/>
      <c r="AG61" s="308"/>
      <c r="AH61" s="308"/>
      <c r="AI61" s="308"/>
      <c r="AJ61" s="336"/>
      <c r="AK61" s="308"/>
      <c r="AL61" s="308"/>
      <c r="AM61" s="308"/>
      <c r="AN61" s="308"/>
      <c r="AO61" s="336"/>
      <c r="AP61" s="308"/>
      <c r="AQ61" s="308"/>
      <c r="AR61" s="308"/>
      <c r="AS61" s="308"/>
      <c r="AT61" s="308"/>
      <c r="AU61" s="308"/>
      <c r="AV61" s="308"/>
      <c r="AW61" s="308"/>
      <c r="AX61" s="308"/>
      <c r="AY61" s="308"/>
      <c r="AZ61" s="308"/>
      <c r="BA61" s="308"/>
      <c r="BB61" s="308"/>
      <c r="BC61" s="308"/>
      <c r="BD61" s="308"/>
      <c r="BE61" s="308"/>
      <c r="BF61" s="308"/>
      <c r="BG61" s="308"/>
      <c r="BH61" s="308"/>
      <c r="BI61" s="301"/>
      <c r="BJ61" s="301"/>
      <c r="BK61" s="301"/>
      <c r="BL61" s="301"/>
      <c r="BM61" s="301"/>
      <c r="BN61" s="301"/>
      <c r="BO61" s="301"/>
      <c r="BP61" s="301"/>
      <c r="BQ61" s="301"/>
      <c r="BR61" s="301"/>
      <c r="BS61" s="301"/>
      <c r="BT61" s="301"/>
      <c r="BU61" s="301"/>
      <c r="BV61" s="289"/>
      <c r="BW61" s="407"/>
      <c r="BX61" s="408"/>
      <c r="BY61" s="366"/>
      <c r="BZ61" s="366"/>
      <c r="CA61" s="366"/>
      <c r="CB61" s="366"/>
      <c r="CC61" s="366"/>
      <c r="CD61" s="366"/>
      <c r="CE61" s="366"/>
    </row>
    <row r="62" spans="1:83" ht="15" customHeight="1" x14ac:dyDescent="0.2">
      <c r="A62" s="359">
        <v>28</v>
      </c>
      <c r="B62" s="1312"/>
      <c r="C62" s="1189"/>
      <c r="D62" s="360"/>
      <c r="E62" s="360"/>
      <c r="F62" s="1189"/>
      <c r="G62" s="1189"/>
      <c r="H62" s="1189"/>
      <c r="I62" s="1189"/>
      <c r="J62" s="1189"/>
      <c r="K62" s="360"/>
      <c r="L62" s="360"/>
      <c r="M62" s="360"/>
      <c r="N62" s="360"/>
      <c r="O62" s="361"/>
      <c r="P62" s="308"/>
      <c r="Q62" s="308"/>
      <c r="R62" s="308"/>
      <c r="S62" s="308"/>
      <c r="T62" s="308"/>
      <c r="U62" s="308"/>
      <c r="V62" s="308"/>
      <c r="W62" s="308"/>
      <c r="X62" s="308"/>
      <c r="Y62" s="308"/>
      <c r="Z62" s="308"/>
      <c r="AA62" s="308"/>
      <c r="AB62" s="308"/>
      <c r="AC62" s="308"/>
      <c r="AD62" s="308"/>
      <c r="AE62" s="308"/>
      <c r="AF62" s="308"/>
      <c r="AG62" s="308"/>
      <c r="AH62" s="308"/>
      <c r="AI62" s="308"/>
      <c r="AJ62" s="336"/>
      <c r="AK62" s="308"/>
      <c r="AL62" s="308"/>
      <c r="AM62" s="308"/>
      <c r="AN62" s="308"/>
      <c r="AO62" s="336"/>
      <c r="AP62" s="308"/>
      <c r="AQ62" s="308"/>
      <c r="AR62" s="308"/>
      <c r="AS62" s="308"/>
      <c r="AT62" s="308"/>
      <c r="AU62" s="308"/>
      <c r="AV62" s="308"/>
      <c r="AW62" s="308"/>
      <c r="AX62" s="308"/>
      <c r="AY62" s="308"/>
      <c r="AZ62" s="308"/>
      <c r="BA62" s="308"/>
      <c r="BB62" s="308"/>
      <c r="BC62" s="308"/>
      <c r="BD62" s="308"/>
      <c r="BE62" s="308"/>
      <c r="BF62" s="308"/>
      <c r="BG62" s="308"/>
      <c r="BH62" s="308"/>
      <c r="BI62" s="301"/>
      <c r="BJ62" s="301"/>
      <c r="BK62" s="301"/>
      <c r="BL62" s="301"/>
      <c r="BM62" s="301"/>
      <c r="BN62" s="301"/>
      <c r="BO62" s="301"/>
      <c r="BP62" s="301"/>
      <c r="BQ62" s="301"/>
      <c r="BR62" s="301"/>
      <c r="BS62" s="301"/>
      <c r="BT62" s="301"/>
      <c r="BU62" s="301"/>
      <c r="BV62" s="289"/>
      <c r="BW62" s="407"/>
      <c r="BX62" s="408"/>
      <c r="BY62" s="366"/>
      <c r="BZ62" s="366"/>
      <c r="CA62" s="366"/>
      <c r="CB62" s="366"/>
      <c r="CC62" s="366"/>
      <c r="CD62" s="366"/>
      <c r="CE62" s="366"/>
    </row>
    <row r="63" spans="1:83" ht="15" customHeight="1" x14ac:dyDescent="0.2">
      <c r="A63" s="359">
        <v>29</v>
      </c>
      <c r="B63" s="1312"/>
      <c r="C63" s="1189"/>
      <c r="D63" s="360"/>
      <c r="E63" s="360"/>
      <c r="F63" s="1189">
        <f>SUM(P63:P64,U63:U64,Z63:Z64,AE63:AE64,AJ63:AJ64,AO63:AO64,AT63:AT64,AY63:AY64,BD63:BD64)</f>
        <v>0</v>
      </c>
      <c r="G63" s="1189">
        <f>SUM(Q63:Q64,V63:V64,AA63:AA64,AF63:AF64,AK63:AK64,AP63:AP64,AU63:AU64,AZ63:AZ64,BE63:BE64)</f>
        <v>0</v>
      </c>
      <c r="H63" s="1189">
        <f>SUM(R63:R64,W63:W64,AB63:AB64,AG63:AG64,AL63:AL64,AQ63:AQ64,AV63:AV64,BA63:BA64,BF63:BF64)</f>
        <v>0</v>
      </c>
      <c r="I63" s="1189">
        <f>SUM(S63:S64,X63:X64,AC63:AC64,AH63:AH64,AM63:AM64,AR63:AR64,AW63:AW64,BB63:BB64,BG63:BG64)</f>
        <v>0</v>
      </c>
      <c r="J63" s="1189">
        <f>SUM(T63:T64,Y63:Y64,AD63:AD64,AI63:AI64,AN63:AN64,AS63:AS64,AX63:AX64,BC63:BC64,BH63:BH64)</f>
        <v>0</v>
      </c>
      <c r="K63" s="360"/>
      <c r="L63" s="360"/>
      <c r="M63" s="360"/>
      <c r="N63" s="360"/>
      <c r="O63" s="361"/>
      <c r="P63" s="308"/>
      <c r="Q63" s="308"/>
      <c r="R63" s="308"/>
      <c r="S63" s="308"/>
      <c r="T63" s="308"/>
      <c r="U63" s="308"/>
      <c r="V63" s="308"/>
      <c r="W63" s="308"/>
      <c r="X63" s="308"/>
      <c r="Y63" s="308"/>
      <c r="Z63" s="308"/>
      <c r="AA63" s="308"/>
      <c r="AB63" s="308"/>
      <c r="AC63" s="308"/>
      <c r="AD63" s="308"/>
      <c r="AE63" s="308"/>
      <c r="AF63" s="308"/>
      <c r="AG63" s="308"/>
      <c r="AH63" s="308"/>
      <c r="AI63" s="308"/>
      <c r="AJ63" s="336"/>
      <c r="AK63" s="308"/>
      <c r="AL63" s="308"/>
      <c r="AM63" s="308"/>
      <c r="AN63" s="308"/>
      <c r="AO63" s="336"/>
      <c r="AP63" s="308"/>
      <c r="AQ63" s="308"/>
      <c r="AR63" s="308"/>
      <c r="AS63" s="308"/>
      <c r="AT63" s="308"/>
      <c r="AU63" s="308"/>
      <c r="AV63" s="308"/>
      <c r="AW63" s="308"/>
      <c r="AX63" s="308"/>
      <c r="AY63" s="308"/>
      <c r="AZ63" s="308"/>
      <c r="BA63" s="308"/>
      <c r="BB63" s="308"/>
      <c r="BC63" s="308"/>
      <c r="BD63" s="308"/>
      <c r="BE63" s="308"/>
      <c r="BF63" s="308"/>
      <c r="BG63" s="308"/>
      <c r="BH63" s="308"/>
      <c r="BI63" s="301"/>
      <c r="BJ63" s="301"/>
      <c r="BK63" s="301"/>
      <c r="BL63" s="301"/>
      <c r="BM63" s="301"/>
      <c r="BN63" s="301"/>
      <c r="BO63" s="301"/>
      <c r="BP63" s="301"/>
      <c r="BQ63" s="301"/>
      <c r="BR63" s="301"/>
      <c r="BS63" s="301"/>
      <c r="BT63" s="301"/>
      <c r="BU63" s="301"/>
      <c r="BV63" s="289"/>
      <c r="BW63" s="407"/>
      <c r="BX63" s="408"/>
      <c r="BY63" s="366"/>
      <c r="BZ63" s="366"/>
      <c r="CA63" s="387"/>
      <c r="CB63" s="366"/>
      <c r="CC63" s="366"/>
      <c r="CD63" s="366"/>
      <c r="CE63" s="366"/>
    </row>
    <row r="64" spans="1:83" ht="15" customHeight="1" x14ac:dyDescent="0.2">
      <c r="A64" s="359"/>
      <c r="B64" s="1312"/>
      <c r="C64" s="1189"/>
      <c r="D64" s="360"/>
      <c r="E64" s="360"/>
      <c r="F64" s="1189"/>
      <c r="G64" s="1189"/>
      <c r="H64" s="1189"/>
      <c r="I64" s="1189"/>
      <c r="J64" s="1189"/>
      <c r="K64" s="360"/>
      <c r="L64" s="360"/>
      <c r="M64" s="360"/>
      <c r="N64" s="360"/>
      <c r="O64" s="361"/>
      <c r="P64" s="308"/>
      <c r="Q64" s="308"/>
      <c r="R64" s="308"/>
      <c r="S64" s="308"/>
      <c r="T64" s="308"/>
      <c r="U64" s="308"/>
      <c r="V64" s="308"/>
      <c r="W64" s="308"/>
      <c r="X64" s="308"/>
      <c r="Y64" s="308"/>
      <c r="Z64" s="308"/>
      <c r="AA64" s="308"/>
      <c r="AB64" s="308"/>
      <c r="AC64" s="308"/>
      <c r="AD64" s="308"/>
      <c r="AE64" s="308"/>
      <c r="AF64" s="308"/>
      <c r="AG64" s="308"/>
      <c r="AH64" s="308"/>
      <c r="AI64" s="308"/>
      <c r="AJ64" s="336"/>
      <c r="AK64" s="308"/>
      <c r="AL64" s="308"/>
      <c r="AM64" s="308"/>
      <c r="AN64" s="308"/>
      <c r="AO64" s="336"/>
      <c r="AP64" s="308"/>
      <c r="AQ64" s="308"/>
      <c r="AR64" s="308"/>
      <c r="AS64" s="308"/>
      <c r="AT64" s="308"/>
      <c r="AU64" s="308"/>
      <c r="AV64" s="308"/>
      <c r="AW64" s="308"/>
      <c r="AX64" s="308"/>
      <c r="AY64" s="308"/>
      <c r="AZ64" s="308"/>
      <c r="BA64" s="308"/>
      <c r="BB64" s="308"/>
      <c r="BC64" s="308"/>
      <c r="BD64" s="308"/>
      <c r="BE64" s="308"/>
      <c r="BF64" s="308"/>
      <c r="BG64" s="308"/>
      <c r="BH64" s="308"/>
      <c r="BI64" s="301"/>
      <c r="BJ64" s="301"/>
      <c r="BK64" s="301"/>
      <c r="BL64" s="301"/>
      <c r="BM64" s="301"/>
      <c r="BN64" s="301"/>
      <c r="BO64" s="301"/>
      <c r="BP64" s="301"/>
      <c r="BQ64" s="301"/>
      <c r="BR64" s="301"/>
      <c r="BS64" s="301"/>
      <c r="BT64" s="301"/>
      <c r="BU64" s="301"/>
      <c r="BV64" s="289"/>
      <c r="BW64" s="407"/>
      <c r="BX64" s="408"/>
      <c r="BY64" s="366"/>
      <c r="BZ64" s="366"/>
      <c r="CA64" s="387"/>
      <c r="CB64" s="366"/>
      <c r="CC64" s="366"/>
      <c r="CD64" s="366"/>
      <c r="CE64" s="366"/>
    </row>
    <row r="65" spans="1:83" ht="15" customHeight="1" x14ac:dyDescent="0.2">
      <c r="A65" s="359">
        <v>30</v>
      </c>
      <c r="B65" s="1312"/>
      <c r="C65" s="1189"/>
      <c r="D65" s="360"/>
      <c r="E65" s="360"/>
      <c r="F65" s="1189">
        <f>SUM(P65:P66,U65:U66,Z65:Z66,AE65:AE66,AJ65:AJ66,AO65:AO66,AT65:AT66,AY65:AY66,BD65:BD66)</f>
        <v>0</v>
      </c>
      <c r="G65" s="1189">
        <f>SUM(Q65:Q66,V65:V66,AA65:AA66,AF65:AF66,AK65:AK66,AP65:AP66,AU65:AU66,AZ65:AZ66,BE65:BE66)</f>
        <v>0</v>
      </c>
      <c r="H65" s="1189">
        <f>SUM(R65:R66,W65:W66,AB65:AB66,AG65:AG66,AL65:AL66,AQ65:AQ66,AV65:AV66,BA65:BA66,BF65:BF66)</f>
        <v>0</v>
      </c>
      <c r="I65" s="1189">
        <f>SUM(S65:S66,X65:X66,AC65:AC66,AH65:AH66,AM65:AM66,AR65:AR66,AW65:AW66,BB65:BB66,BG65:BG66)</f>
        <v>0</v>
      </c>
      <c r="J65" s="1189">
        <f>SUM(T65:T66,Y65:Y66,AD65:AD66,AI65:AI66,AN65:AN66,AS65:AS66,AX65:AX66,BC65:BC66,BH65:BH66)</f>
        <v>0</v>
      </c>
      <c r="K65" s="360"/>
      <c r="L65" s="360"/>
      <c r="M65" s="360"/>
      <c r="N65" s="360"/>
      <c r="O65" s="361"/>
      <c r="P65" s="308"/>
      <c r="Q65" s="308"/>
      <c r="R65" s="308"/>
      <c r="S65" s="308"/>
      <c r="T65" s="308"/>
      <c r="U65" s="308"/>
      <c r="V65" s="308"/>
      <c r="W65" s="308"/>
      <c r="X65" s="308"/>
      <c r="Y65" s="308"/>
      <c r="Z65" s="308"/>
      <c r="AA65" s="308"/>
      <c r="AB65" s="308"/>
      <c r="AC65" s="308"/>
      <c r="AD65" s="308"/>
      <c r="AE65" s="308"/>
      <c r="AF65" s="308"/>
      <c r="AG65" s="308"/>
      <c r="AH65" s="308"/>
      <c r="AI65" s="308"/>
      <c r="AJ65" s="336"/>
      <c r="AK65" s="308"/>
      <c r="AL65" s="308"/>
      <c r="AM65" s="308"/>
      <c r="AN65" s="308"/>
      <c r="AO65" s="336"/>
      <c r="AP65" s="308"/>
      <c r="AQ65" s="308"/>
      <c r="AR65" s="308"/>
      <c r="AS65" s="308"/>
      <c r="AT65" s="308"/>
      <c r="AU65" s="308"/>
      <c r="AV65" s="308"/>
      <c r="AW65" s="308"/>
      <c r="AX65" s="308"/>
      <c r="AY65" s="308"/>
      <c r="AZ65" s="308"/>
      <c r="BA65" s="308"/>
      <c r="BB65" s="308"/>
      <c r="BC65" s="308"/>
      <c r="BD65" s="308"/>
      <c r="BE65" s="308"/>
      <c r="BF65" s="308"/>
      <c r="BG65" s="308"/>
      <c r="BH65" s="308"/>
      <c r="BI65" s="301"/>
      <c r="BJ65" s="301"/>
      <c r="BK65" s="301"/>
      <c r="BL65" s="301"/>
      <c r="BM65" s="301"/>
      <c r="BN65" s="301"/>
      <c r="BO65" s="301"/>
      <c r="BP65" s="301"/>
      <c r="BQ65" s="301"/>
      <c r="BR65" s="301"/>
      <c r="BS65" s="301"/>
      <c r="BT65" s="301"/>
      <c r="BU65" s="301"/>
      <c r="BV65" s="289"/>
      <c r="BW65" s="407"/>
      <c r="BX65" s="408"/>
      <c r="BY65" s="366"/>
      <c r="BZ65" s="366"/>
      <c r="CA65" s="366"/>
      <c r="CB65" s="366"/>
      <c r="CC65" s="366"/>
      <c r="CD65" s="366"/>
      <c r="CE65" s="366"/>
    </row>
    <row r="66" spans="1:83" ht="15" customHeight="1" x14ac:dyDescent="0.2">
      <c r="A66" s="359">
        <v>31</v>
      </c>
      <c r="B66" s="1312"/>
      <c r="C66" s="1189"/>
      <c r="D66" s="360"/>
      <c r="E66" s="360"/>
      <c r="F66" s="1189"/>
      <c r="G66" s="1189"/>
      <c r="H66" s="1189"/>
      <c r="I66" s="1189"/>
      <c r="J66" s="1189"/>
      <c r="K66" s="360"/>
      <c r="L66" s="360"/>
      <c r="M66" s="360"/>
      <c r="N66" s="360"/>
      <c r="O66" s="361"/>
      <c r="P66" s="308"/>
      <c r="Q66" s="308"/>
      <c r="R66" s="308"/>
      <c r="S66" s="308"/>
      <c r="T66" s="308"/>
      <c r="U66" s="308"/>
      <c r="V66" s="308"/>
      <c r="W66" s="308"/>
      <c r="X66" s="308"/>
      <c r="Y66" s="308"/>
      <c r="Z66" s="308"/>
      <c r="AA66" s="308"/>
      <c r="AB66" s="308"/>
      <c r="AC66" s="308"/>
      <c r="AD66" s="308"/>
      <c r="AE66" s="308"/>
      <c r="AF66" s="308"/>
      <c r="AG66" s="308"/>
      <c r="AH66" s="308"/>
      <c r="AI66" s="308"/>
      <c r="AJ66" s="336"/>
      <c r="AK66" s="308"/>
      <c r="AL66" s="308"/>
      <c r="AM66" s="308"/>
      <c r="AN66" s="308"/>
      <c r="AO66" s="336"/>
      <c r="AP66" s="308"/>
      <c r="AQ66" s="308"/>
      <c r="AR66" s="308"/>
      <c r="AS66" s="308"/>
      <c r="AT66" s="308"/>
      <c r="AU66" s="308"/>
      <c r="AV66" s="308"/>
      <c r="AW66" s="308"/>
      <c r="AX66" s="308"/>
      <c r="AY66" s="308"/>
      <c r="AZ66" s="308"/>
      <c r="BA66" s="308"/>
      <c r="BB66" s="308"/>
      <c r="BC66" s="308"/>
      <c r="BD66" s="308"/>
      <c r="BE66" s="308"/>
      <c r="BF66" s="308"/>
      <c r="BG66" s="308"/>
      <c r="BH66" s="308"/>
      <c r="BI66" s="301"/>
      <c r="BJ66" s="301"/>
      <c r="BK66" s="301"/>
      <c r="BL66" s="301"/>
      <c r="BM66" s="301"/>
      <c r="BN66" s="301"/>
      <c r="BO66" s="301"/>
      <c r="BP66" s="301"/>
      <c r="BQ66" s="301"/>
      <c r="BR66" s="301"/>
      <c r="BS66" s="301"/>
      <c r="BT66" s="301"/>
      <c r="BU66" s="301"/>
      <c r="BV66" s="289"/>
      <c r="BW66" s="407"/>
      <c r="BX66" s="408"/>
      <c r="BY66" s="366"/>
      <c r="BZ66" s="366"/>
      <c r="CA66" s="366"/>
      <c r="CB66" s="366"/>
      <c r="CC66" s="366"/>
      <c r="CD66" s="366"/>
      <c r="CE66" s="366"/>
    </row>
    <row r="67" spans="1:83" ht="15" customHeight="1" x14ac:dyDescent="0.2">
      <c r="A67" s="359"/>
      <c r="B67" s="1189"/>
      <c r="C67" s="1189"/>
      <c r="D67" s="360"/>
      <c r="E67" s="360"/>
      <c r="F67" s="1189">
        <f>SUM(P67:P68,U67:U68,Z67:Z68,AE67:AE68,AJ67:AJ68,AO67:AO68,AT67:AT68,AY67:AY68,BD67:BD68)</f>
        <v>0</v>
      </c>
      <c r="G67" s="1189">
        <f>SUM(Q67:Q68,V67:V68,AA67:AA68,AF67:AF68,AK67:AK68,AP67:AP68,AU67:AU68,AZ67:AZ68,BE67:BE68)</f>
        <v>0</v>
      </c>
      <c r="H67" s="1189">
        <f>SUM(R67:R68,W67:W68,AB67:AB68,AG67:AG68,AL67:AL68,AQ67:AQ68,AV67:AV68,BA67:BA68,BF67:BF68)</f>
        <v>0</v>
      </c>
      <c r="I67" s="1189">
        <f>SUM(S67:S68,X67:X68,AC67:AC68,AH67:AH68,AM67:AM68,AR67:AR68,AW67:AW68,BB67:BB68,BG67:BG68)</f>
        <v>0</v>
      </c>
      <c r="J67" s="1189">
        <f>SUM(T67:T68,Y67:Y68,AD67:AD68,AI67:AI68,AN67:AN68,AS67:AS68,AX67:AX68,BC67:BC68,BH67:BH68)</f>
        <v>0</v>
      </c>
      <c r="K67" s="360"/>
      <c r="L67" s="360"/>
      <c r="M67" s="360"/>
      <c r="N67" s="360"/>
      <c r="O67" s="361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40"/>
      <c r="AF67" s="340"/>
      <c r="AG67" s="340"/>
      <c r="AH67" s="340"/>
      <c r="AI67" s="340"/>
      <c r="AJ67" s="336"/>
      <c r="AK67" s="308"/>
      <c r="AL67" s="308"/>
      <c r="AM67" s="308"/>
      <c r="AN67" s="308"/>
      <c r="AO67" s="336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1"/>
      <c r="BJ67" s="301"/>
      <c r="BK67" s="301"/>
      <c r="BL67" s="301"/>
      <c r="BM67" s="301"/>
      <c r="BN67" s="301"/>
      <c r="BO67" s="301"/>
      <c r="BP67" s="301"/>
      <c r="BQ67" s="301"/>
      <c r="BR67" s="301"/>
      <c r="BS67" s="301"/>
      <c r="BT67" s="301"/>
      <c r="BU67" s="301"/>
      <c r="BV67" s="289"/>
      <c r="BW67" s="407"/>
      <c r="BX67" s="408"/>
      <c r="BY67" s="366"/>
      <c r="BZ67" s="366"/>
      <c r="CA67" s="366"/>
      <c r="CB67" s="366"/>
      <c r="CC67" s="366"/>
      <c r="CD67" s="366"/>
      <c r="CE67" s="366"/>
    </row>
    <row r="68" spans="1:83" ht="15" customHeight="1" x14ac:dyDescent="0.2">
      <c r="A68" s="359"/>
      <c r="B68" s="1189"/>
      <c r="C68" s="1189"/>
      <c r="D68" s="360"/>
      <c r="E68" s="360"/>
      <c r="F68" s="1189"/>
      <c r="G68" s="1189"/>
      <c r="H68" s="1189"/>
      <c r="I68" s="1189"/>
      <c r="J68" s="1189"/>
      <c r="K68" s="360"/>
      <c r="L68" s="360"/>
      <c r="M68" s="360"/>
      <c r="N68" s="360"/>
      <c r="O68" s="361"/>
      <c r="P68" s="308"/>
      <c r="Q68" s="308"/>
      <c r="R68" s="308"/>
      <c r="S68" s="308"/>
      <c r="T68" s="308"/>
      <c r="U68" s="308"/>
      <c r="V68" s="308"/>
      <c r="W68" s="308"/>
      <c r="X68" s="308"/>
      <c r="Y68" s="308"/>
      <c r="Z68" s="308"/>
      <c r="AA68" s="308"/>
      <c r="AB68" s="308"/>
      <c r="AC68" s="308"/>
      <c r="AD68" s="308"/>
      <c r="AE68" s="308"/>
      <c r="AF68" s="308"/>
      <c r="AG68" s="308"/>
      <c r="AH68" s="308"/>
      <c r="AI68" s="308"/>
      <c r="AJ68" s="308"/>
      <c r="AK68" s="308"/>
      <c r="AL68" s="308"/>
      <c r="AM68" s="308"/>
      <c r="AN68" s="308"/>
      <c r="AO68" s="308"/>
      <c r="AP68" s="308"/>
      <c r="AQ68" s="308"/>
      <c r="AR68" s="308"/>
      <c r="AS68" s="308"/>
      <c r="AT68" s="308"/>
      <c r="AU68" s="308"/>
      <c r="AV68" s="308"/>
      <c r="AW68" s="308"/>
      <c r="AX68" s="308"/>
      <c r="AY68" s="308"/>
      <c r="AZ68" s="308"/>
      <c r="BA68" s="308"/>
      <c r="BB68" s="308"/>
      <c r="BC68" s="308"/>
      <c r="BD68" s="308"/>
      <c r="BE68" s="308"/>
      <c r="BF68" s="308"/>
      <c r="BG68" s="308"/>
      <c r="BH68" s="308"/>
      <c r="BI68" s="301"/>
      <c r="BJ68" s="301"/>
      <c r="BK68" s="301"/>
      <c r="BL68" s="301"/>
      <c r="BM68" s="301"/>
      <c r="BN68" s="301"/>
      <c r="BO68" s="301"/>
      <c r="BP68" s="301"/>
      <c r="BQ68" s="301"/>
      <c r="BR68" s="301"/>
      <c r="BS68" s="301"/>
      <c r="BT68" s="301"/>
      <c r="BU68" s="301"/>
      <c r="BV68" s="289"/>
      <c r="BW68" s="407"/>
      <c r="BX68" s="408"/>
      <c r="BY68" s="366"/>
      <c r="BZ68" s="366"/>
      <c r="CA68" s="366"/>
      <c r="CB68" s="366"/>
      <c r="CC68" s="366"/>
      <c r="CD68" s="366"/>
      <c r="CE68" s="366"/>
    </row>
    <row r="69" spans="1:83" ht="15" customHeight="1" x14ac:dyDescent="0.2">
      <c r="A69" s="359"/>
      <c r="B69" s="1189"/>
      <c r="C69" s="1189"/>
      <c r="D69" s="360"/>
      <c r="E69" s="360"/>
      <c r="F69" s="1189">
        <f>SUM(P69:P70,U69:U70,Z69:Z70,AE69:AE70,AJ69:AJ70,AO69:AO70,AT69:AT70,AY69:AY70,BD69:BD70)</f>
        <v>0</v>
      </c>
      <c r="G69" s="1189">
        <f>SUM(Q69:Q70,V69:V70,AA69:AA70,AF69:AF70,AK69:AK70,AP69:AP70,AU69:AU70,AZ69:AZ70,BE69:BE70)</f>
        <v>0</v>
      </c>
      <c r="H69" s="1189">
        <f>SUM(R69:R70,W69:W70,AB69:AB70,AG69:AG70,AL69:AL70,AQ69:AQ70,AV69:AV70,BA69:BA70,BF69:BF70)</f>
        <v>0</v>
      </c>
      <c r="I69" s="1189">
        <f>SUM(S69:S70,X69:X70,AC69:AC70,AH69:AH70,AM69:AM70,AR69:AR70,AW69:AW70,BB69:BB70,BG69:BG70)</f>
        <v>0</v>
      </c>
      <c r="J69" s="1189">
        <f>SUM(T69:T70,Y69:Y70,AD69:AD70,AI69:AI70,AN69:AN70,AS69:AS70,AX69:AX70,BC69:BC70,BH69:BH70)</f>
        <v>0</v>
      </c>
      <c r="K69" s="360"/>
      <c r="L69" s="360"/>
      <c r="M69" s="360"/>
      <c r="N69" s="360"/>
      <c r="O69" s="361"/>
      <c r="P69" s="308"/>
      <c r="Q69" s="308"/>
      <c r="R69" s="308"/>
      <c r="S69" s="308"/>
      <c r="T69" s="308"/>
      <c r="U69" s="308"/>
      <c r="V69" s="308"/>
      <c r="W69" s="308"/>
      <c r="X69" s="308"/>
      <c r="Y69" s="308"/>
      <c r="Z69" s="308"/>
      <c r="AA69" s="308"/>
      <c r="AB69" s="308"/>
      <c r="AC69" s="308"/>
      <c r="AD69" s="308"/>
      <c r="AE69" s="308"/>
      <c r="AF69" s="308"/>
      <c r="AG69" s="308"/>
      <c r="AH69" s="308"/>
      <c r="AI69" s="308"/>
      <c r="AJ69" s="308"/>
      <c r="AK69" s="308"/>
      <c r="AL69" s="308"/>
      <c r="AM69" s="308"/>
      <c r="AN69" s="308"/>
      <c r="AO69" s="308"/>
      <c r="AP69" s="308"/>
      <c r="AQ69" s="308"/>
      <c r="AR69" s="308"/>
      <c r="AS69" s="308"/>
      <c r="AT69" s="308"/>
      <c r="AU69" s="308"/>
      <c r="AV69" s="308"/>
      <c r="AW69" s="308"/>
      <c r="AX69" s="308"/>
      <c r="AY69" s="308"/>
      <c r="AZ69" s="308"/>
      <c r="BA69" s="308"/>
      <c r="BB69" s="308"/>
      <c r="BC69" s="308"/>
      <c r="BD69" s="308"/>
      <c r="BE69" s="308"/>
      <c r="BF69" s="308"/>
      <c r="BG69" s="308"/>
      <c r="BH69" s="308"/>
      <c r="BI69" s="301"/>
      <c r="BJ69" s="301"/>
      <c r="BK69" s="301"/>
      <c r="BL69" s="301"/>
      <c r="BM69" s="301"/>
      <c r="BN69" s="301"/>
      <c r="BO69" s="301"/>
      <c r="BP69" s="301"/>
      <c r="BQ69" s="301"/>
      <c r="BR69" s="301"/>
      <c r="BS69" s="301"/>
      <c r="BT69" s="301"/>
      <c r="BU69" s="301"/>
      <c r="BV69" s="289"/>
      <c r="BW69" s="407"/>
      <c r="BX69" s="408"/>
      <c r="BY69" s="366"/>
      <c r="BZ69" s="366"/>
      <c r="CA69" s="366"/>
      <c r="CB69" s="366"/>
      <c r="CC69" s="366"/>
      <c r="CD69" s="366"/>
      <c r="CE69" s="366"/>
    </row>
    <row r="70" spans="1:83" ht="15" customHeight="1" x14ac:dyDescent="0.2">
      <c r="A70" s="359"/>
      <c r="B70" s="1189"/>
      <c r="C70" s="1189"/>
      <c r="D70" s="360"/>
      <c r="E70" s="360"/>
      <c r="F70" s="1189"/>
      <c r="G70" s="1189"/>
      <c r="H70" s="1189"/>
      <c r="I70" s="1189"/>
      <c r="J70" s="1189"/>
      <c r="K70" s="360"/>
      <c r="L70" s="360"/>
      <c r="M70" s="360"/>
      <c r="N70" s="360"/>
      <c r="O70" s="361"/>
      <c r="P70" s="308"/>
      <c r="Q70" s="308"/>
      <c r="R70" s="308"/>
      <c r="S70" s="308"/>
      <c r="T70" s="308"/>
      <c r="U70" s="308"/>
      <c r="V70" s="308"/>
      <c r="W70" s="308"/>
      <c r="X70" s="308"/>
      <c r="Y70" s="308"/>
      <c r="Z70" s="308"/>
      <c r="AA70" s="308"/>
      <c r="AB70" s="308"/>
      <c r="AC70" s="308"/>
      <c r="AD70" s="308"/>
      <c r="AE70" s="308"/>
      <c r="AF70" s="308"/>
      <c r="AG70" s="308"/>
      <c r="AH70" s="308"/>
      <c r="AI70" s="308"/>
      <c r="AJ70" s="308"/>
      <c r="AK70" s="308"/>
      <c r="AL70" s="308"/>
      <c r="AM70" s="308"/>
      <c r="AN70" s="308"/>
      <c r="AO70" s="308"/>
      <c r="AP70" s="308"/>
      <c r="AQ70" s="308"/>
      <c r="AR70" s="308"/>
      <c r="AS70" s="308"/>
      <c r="AT70" s="308"/>
      <c r="AU70" s="308"/>
      <c r="AV70" s="308"/>
      <c r="AW70" s="308"/>
      <c r="AX70" s="308"/>
      <c r="AY70" s="308"/>
      <c r="AZ70" s="308"/>
      <c r="BA70" s="308"/>
      <c r="BB70" s="308"/>
      <c r="BC70" s="308"/>
      <c r="BD70" s="308"/>
      <c r="BE70" s="308"/>
      <c r="BF70" s="308"/>
      <c r="BG70" s="308"/>
      <c r="BH70" s="308"/>
      <c r="BI70" s="301"/>
      <c r="BJ70" s="301"/>
      <c r="BK70" s="301"/>
      <c r="BL70" s="301"/>
      <c r="BM70" s="301"/>
      <c r="BN70" s="301"/>
      <c r="BO70" s="301"/>
      <c r="BP70" s="301"/>
      <c r="BQ70" s="301"/>
      <c r="BR70" s="301"/>
      <c r="BS70" s="301"/>
      <c r="BT70" s="301"/>
      <c r="BU70" s="301"/>
      <c r="BV70" s="289"/>
      <c r="BW70" s="407"/>
      <c r="BX70" s="408"/>
      <c r="BY70" s="366"/>
      <c r="BZ70" s="366"/>
      <c r="CA70" s="366"/>
      <c r="CB70" s="366"/>
      <c r="CC70" s="366"/>
      <c r="CD70" s="366"/>
      <c r="CE70" s="366"/>
    </row>
    <row r="71" spans="1:83" ht="15" customHeight="1" x14ac:dyDescent="0.2">
      <c r="A71" s="359"/>
      <c r="B71" s="1189"/>
      <c r="C71" s="1189"/>
      <c r="D71" s="360"/>
      <c r="E71" s="360"/>
      <c r="F71" s="1189">
        <f>SUM(P71:P72,U71:U72,Z71:Z72,AE71:AE72,AJ71:AJ72,AO71:AO72,AT71:AT72,AY71:AY72,BD71:BD72)</f>
        <v>0</v>
      </c>
      <c r="G71" s="1189">
        <f>SUM(Q71:Q72,V71:V72,AA71:AA72,AF71:AF72,AK71:AK72,AP71:AP72,AU71:AU72,AZ71:AZ72,BE71:BE72)</f>
        <v>0</v>
      </c>
      <c r="H71" s="1189">
        <f>SUM(R71:R72,W71:W72,AB71:AB72,AG71:AG72,AL71:AL72,AQ71:AQ72,AV71:AV72,BA71:BA72,BF71:BF72)</f>
        <v>0</v>
      </c>
      <c r="I71" s="1189">
        <f>SUM(S71:S72,X71:X72,AC71:AC72,AH71:AH72,AM71:AM72,AR71:AR72,AW71:AW72,BB71:BB72,BG71:BG72)</f>
        <v>0</v>
      </c>
      <c r="J71" s="1189">
        <f>SUM(T71:T72,Y71:Y72,AD71:AD72,AI71:AI72,AN71:AN72,AS71:AS72,AX71:AX72,BC71:BC72,BH71:BH72)</f>
        <v>0</v>
      </c>
      <c r="K71" s="360"/>
      <c r="L71" s="360"/>
      <c r="M71" s="360"/>
      <c r="N71" s="360"/>
      <c r="O71" s="361"/>
      <c r="P71" s="308"/>
      <c r="Q71" s="308"/>
      <c r="R71" s="308"/>
      <c r="S71" s="308"/>
      <c r="T71" s="308"/>
      <c r="U71" s="308"/>
      <c r="V71" s="308"/>
      <c r="W71" s="308"/>
      <c r="X71" s="308"/>
      <c r="Y71" s="308"/>
      <c r="Z71" s="308"/>
      <c r="AA71" s="308"/>
      <c r="AB71" s="308"/>
      <c r="AC71" s="308"/>
      <c r="AD71" s="308"/>
      <c r="AE71" s="308"/>
      <c r="AF71" s="308"/>
      <c r="AG71" s="308"/>
      <c r="AH71" s="308"/>
      <c r="AI71" s="308"/>
      <c r="AJ71" s="308"/>
      <c r="AK71" s="308"/>
      <c r="AL71" s="308"/>
      <c r="AM71" s="308"/>
      <c r="AN71" s="308"/>
      <c r="AO71" s="308"/>
      <c r="AP71" s="308"/>
      <c r="AQ71" s="308"/>
      <c r="AR71" s="308"/>
      <c r="AS71" s="308"/>
      <c r="AT71" s="308"/>
      <c r="AU71" s="308"/>
      <c r="AV71" s="308"/>
      <c r="AW71" s="308"/>
      <c r="AX71" s="308"/>
      <c r="AY71" s="308"/>
      <c r="AZ71" s="308"/>
      <c r="BA71" s="308"/>
      <c r="BB71" s="308"/>
      <c r="BC71" s="308"/>
      <c r="BD71" s="308"/>
      <c r="BE71" s="308"/>
      <c r="BF71" s="308"/>
      <c r="BG71" s="308"/>
      <c r="BH71" s="308"/>
      <c r="BI71" s="301"/>
      <c r="BJ71" s="301"/>
      <c r="BK71" s="301"/>
      <c r="BL71" s="301"/>
      <c r="BM71" s="301"/>
      <c r="BN71" s="301"/>
      <c r="BO71" s="301"/>
      <c r="BP71" s="301"/>
      <c r="BQ71" s="301"/>
      <c r="BR71" s="301"/>
      <c r="BS71" s="301"/>
      <c r="BT71" s="301"/>
      <c r="BU71" s="301"/>
      <c r="BV71" s="289"/>
      <c r="BW71" s="407"/>
      <c r="BX71" s="408"/>
      <c r="BY71" s="366"/>
      <c r="BZ71" s="366"/>
      <c r="CA71" s="366"/>
      <c r="CB71" s="366"/>
      <c r="CC71" s="366"/>
      <c r="CD71" s="366"/>
      <c r="CE71" s="366"/>
    </row>
    <row r="72" spans="1:83" ht="15" customHeight="1" x14ac:dyDescent="0.2">
      <c r="A72" s="359"/>
      <c r="B72" s="1189"/>
      <c r="C72" s="1189"/>
      <c r="D72" s="360"/>
      <c r="E72" s="360"/>
      <c r="F72" s="1189"/>
      <c r="G72" s="1189"/>
      <c r="H72" s="1189"/>
      <c r="I72" s="1189"/>
      <c r="J72" s="1189"/>
      <c r="K72" s="360"/>
      <c r="L72" s="360"/>
      <c r="M72" s="360"/>
      <c r="N72" s="360"/>
      <c r="O72" s="361"/>
      <c r="P72" s="308"/>
      <c r="Q72" s="308"/>
      <c r="R72" s="308"/>
      <c r="S72" s="308"/>
      <c r="T72" s="308"/>
      <c r="U72" s="308"/>
      <c r="V72" s="308"/>
      <c r="W72" s="308"/>
      <c r="X72" s="308"/>
      <c r="Y72" s="308"/>
      <c r="Z72" s="308"/>
      <c r="AA72" s="308"/>
      <c r="AB72" s="308"/>
      <c r="AC72" s="308"/>
      <c r="AD72" s="308"/>
      <c r="AE72" s="308"/>
      <c r="AF72" s="308"/>
      <c r="AG72" s="308"/>
      <c r="AH72" s="308"/>
      <c r="AI72" s="308"/>
      <c r="AJ72" s="308"/>
      <c r="AK72" s="308"/>
      <c r="AL72" s="308"/>
      <c r="AM72" s="308"/>
      <c r="AN72" s="308"/>
      <c r="AO72" s="308"/>
      <c r="AP72" s="308"/>
      <c r="AQ72" s="308"/>
      <c r="AR72" s="308"/>
      <c r="AS72" s="308"/>
      <c r="AT72" s="308"/>
      <c r="AU72" s="308"/>
      <c r="AV72" s="308"/>
      <c r="AW72" s="308"/>
      <c r="AX72" s="308"/>
      <c r="AY72" s="308"/>
      <c r="AZ72" s="308"/>
      <c r="BA72" s="308"/>
      <c r="BB72" s="308"/>
      <c r="BC72" s="308"/>
      <c r="BD72" s="308"/>
      <c r="BE72" s="308"/>
      <c r="BF72" s="308"/>
      <c r="BG72" s="308"/>
      <c r="BH72" s="308"/>
      <c r="BI72" s="301"/>
      <c r="BJ72" s="301"/>
      <c r="BK72" s="301"/>
      <c r="BL72" s="301"/>
      <c r="BM72" s="301"/>
      <c r="BN72" s="301"/>
      <c r="BO72" s="301"/>
      <c r="BP72" s="301"/>
      <c r="BQ72" s="301"/>
      <c r="BR72" s="301"/>
      <c r="BS72" s="301"/>
      <c r="BT72" s="301"/>
      <c r="BU72" s="301"/>
      <c r="BV72" s="289"/>
      <c r="BW72" s="407"/>
      <c r="BX72" s="408"/>
      <c r="BY72" s="366"/>
      <c r="BZ72" s="366"/>
      <c r="CA72" s="366"/>
      <c r="CB72" s="366"/>
      <c r="CC72" s="366"/>
      <c r="CD72" s="366"/>
      <c r="CE72" s="366"/>
    </row>
    <row r="73" spans="1:83" ht="15" customHeight="1" x14ac:dyDescent="0.2">
      <c r="A73" s="359"/>
      <c r="B73" s="1189"/>
      <c r="C73" s="1189"/>
      <c r="D73" s="360"/>
      <c r="E73" s="360"/>
      <c r="F73" s="1189">
        <f>SUM(P73:P74,U73:U74,Z73:Z74,AE73:AE74,AJ73:AJ74,AO73:AO74,AT73:AT74,AY73:AY74,BD73:BD74)</f>
        <v>0</v>
      </c>
      <c r="G73" s="1189">
        <f>SUM(Q73:Q74,V73:V74,AA73:AA74,AF73:AF74,AK73:AK74,AP73:AP74,AU73:AU74,AZ73:AZ74,BE73:BE74)</f>
        <v>0</v>
      </c>
      <c r="H73" s="1189">
        <f>SUM(R73:R74,W73:W74,AB73:AB74,AG73:AG74,AL73:AL74,AQ73:AQ74,AV73:AV74,BA73:BA74,BF73:BF74)</f>
        <v>0</v>
      </c>
      <c r="I73" s="1189">
        <f>SUM(S73:S74,X73:X74,AC73:AC74,AH73:AH74,AM73:AM74,AR73:AR74,AW73:AW74,BB73:BB74,BG73:BG74)</f>
        <v>0</v>
      </c>
      <c r="J73" s="1189">
        <f>SUM(T73:T74,Y73:Y74,AD73:AD74,AI73:AI74,AN73:AN74,AS73:AS74,AX73:AX74,BC73:BC74,BH73:BH74)</f>
        <v>0</v>
      </c>
      <c r="K73" s="360"/>
      <c r="L73" s="360"/>
      <c r="M73" s="360"/>
      <c r="N73" s="360"/>
      <c r="O73" s="361"/>
      <c r="P73" s="308"/>
      <c r="Q73" s="308"/>
      <c r="R73" s="308"/>
      <c r="S73" s="308"/>
      <c r="T73" s="308"/>
      <c r="U73" s="308"/>
      <c r="V73" s="308"/>
      <c r="W73" s="308"/>
      <c r="X73" s="308"/>
      <c r="Y73" s="308"/>
      <c r="Z73" s="308"/>
      <c r="AA73" s="308"/>
      <c r="AB73" s="308"/>
      <c r="AC73" s="308"/>
      <c r="AD73" s="308"/>
      <c r="AE73" s="308"/>
      <c r="AF73" s="308"/>
      <c r="AG73" s="308"/>
      <c r="AH73" s="308"/>
      <c r="AI73" s="308"/>
      <c r="AJ73" s="308"/>
      <c r="AK73" s="308"/>
      <c r="AL73" s="308"/>
      <c r="AM73" s="308"/>
      <c r="AN73" s="308"/>
      <c r="AO73" s="308"/>
      <c r="AP73" s="308"/>
      <c r="AQ73" s="308"/>
      <c r="AR73" s="308"/>
      <c r="AS73" s="308"/>
      <c r="AT73" s="308"/>
      <c r="AU73" s="308"/>
      <c r="AV73" s="308"/>
      <c r="AW73" s="308"/>
      <c r="AX73" s="308"/>
      <c r="AY73" s="308"/>
      <c r="AZ73" s="308"/>
      <c r="BA73" s="308"/>
      <c r="BB73" s="308"/>
      <c r="BC73" s="308"/>
      <c r="BD73" s="308"/>
      <c r="BE73" s="308"/>
      <c r="BF73" s="308"/>
      <c r="BG73" s="308"/>
      <c r="BH73" s="308"/>
      <c r="BI73" s="301"/>
      <c r="BJ73" s="301"/>
      <c r="BK73" s="301"/>
      <c r="BL73" s="301"/>
      <c r="BM73" s="301"/>
      <c r="BN73" s="301"/>
      <c r="BO73" s="301"/>
      <c r="BP73" s="301"/>
      <c r="BQ73" s="301"/>
      <c r="BR73" s="301"/>
      <c r="BS73" s="301"/>
      <c r="BT73" s="301"/>
      <c r="BU73" s="301"/>
      <c r="BV73" s="289"/>
      <c r="BW73" s="407"/>
      <c r="BX73" s="408"/>
      <c r="BY73" s="366"/>
      <c r="BZ73" s="366"/>
      <c r="CA73" s="366"/>
      <c r="CB73" s="366"/>
      <c r="CC73" s="366"/>
      <c r="CD73" s="366"/>
      <c r="CE73" s="366"/>
    </row>
    <row r="74" spans="1:83" ht="15" customHeight="1" x14ac:dyDescent="0.2">
      <c r="A74" s="359"/>
      <c r="B74" s="1189"/>
      <c r="C74" s="1189"/>
      <c r="D74" s="360"/>
      <c r="E74" s="360"/>
      <c r="F74" s="1189"/>
      <c r="G74" s="1189"/>
      <c r="H74" s="1189"/>
      <c r="I74" s="1189"/>
      <c r="J74" s="1189"/>
      <c r="K74" s="360"/>
      <c r="L74" s="360"/>
      <c r="M74" s="360"/>
      <c r="N74" s="360"/>
      <c r="O74" s="361"/>
      <c r="P74" s="308"/>
      <c r="Q74" s="308"/>
      <c r="R74" s="308"/>
      <c r="S74" s="308"/>
      <c r="T74" s="308"/>
      <c r="U74" s="308"/>
      <c r="V74" s="308"/>
      <c r="W74" s="308"/>
      <c r="X74" s="308"/>
      <c r="Y74" s="308"/>
      <c r="Z74" s="308"/>
      <c r="AA74" s="308"/>
      <c r="AB74" s="308"/>
      <c r="AC74" s="308"/>
      <c r="AD74" s="308"/>
      <c r="AE74" s="308"/>
      <c r="AF74" s="308"/>
      <c r="AG74" s="308"/>
      <c r="AH74" s="308"/>
      <c r="AI74" s="308"/>
      <c r="AJ74" s="308"/>
      <c r="AK74" s="308"/>
      <c r="AL74" s="308"/>
      <c r="AM74" s="308"/>
      <c r="AN74" s="308"/>
      <c r="AO74" s="308"/>
      <c r="AP74" s="308"/>
      <c r="AQ74" s="308"/>
      <c r="AR74" s="308"/>
      <c r="AS74" s="308"/>
      <c r="AT74" s="308"/>
      <c r="AU74" s="308"/>
      <c r="AV74" s="308"/>
      <c r="AW74" s="308"/>
      <c r="AX74" s="308"/>
      <c r="AY74" s="308"/>
      <c r="AZ74" s="308"/>
      <c r="BA74" s="308"/>
      <c r="BB74" s="308"/>
      <c r="BC74" s="308"/>
      <c r="BD74" s="308"/>
      <c r="BE74" s="308"/>
      <c r="BF74" s="308"/>
      <c r="BG74" s="308"/>
      <c r="BH74" s="308"/>
      <c r="BI74" s="301"/>
      <c r="BJ74" s="301"/>
      <c r="BK74" s="301"/>
      <c r="BL74" s="301"/>
      <c r="BM74" s="301"/>
      <c r="BN74" s="301"/>
      <c r="BO74" s="301"/>
      <c r="BP74" s="301"/>
      <c r="BQ74" s="301"/>
      <c r="BR74" s="301"/>
      <c r="BS74" s="301"/>
      <c r="BT74" s="301"/>
      <c r="BU74" s="301"/>
      <c r="BV74" s="289"/>
      <c r="BW74" s="407"/>
      <c r="BX74" s="408"/>
      <c r="BY74" s="366"/>
      <c r="BZ74" s="366"/>
      <c r="CA74" s="366"/>
      <c r="CB74" s="366"/>
      <c r="CC74" s="366"/>
      <c r="CD74" s="366"/>
      <c r="CE74" s="366"/>
    </row>
    <row r="75" spans="1:83" ht="15" customHeight="1" x14ac:dyDescent="0.2">
      <c r="A75" s="359"/>
      <c r="B75" s="1189"/>
      <c r="C75" s="1189"/>
      <c r="D75" s="360"/>
      <c r="E75" s="360"/>
      <c r="F75" s="1189">
        <f>SUM(P75:P76,U75:U76,Z75:Z76,AE75:AE76,AJ75:AJ76,AO75:AO76,AT75:AT76,AY75:AY76,BD75:BD76)</f>
        <v>0</v>
      </c>
      <c r="G75" s="1189">
        <f>SUM(Q75:Q76,V75:V76,AA75:AA76,AF75:AF76,AK75:AK76,AP75:AP76,AU75:AU76,AZ75:AZ76,BE75:BE76)</f>
        <v>0</v>
      </c>
      <c r="H75" s="1189">
        <f>SUM(R75:R76,W75:W76,AB75:AB76,AG75:AG76,AL75:AL76,AQ75:AQ76,AV75:AV76,BA75:BA76,BF75:BF76)</f>
        <v>0</v>
      </c>
      <c r="I75" s="1189">
        <f>SUM(S75:S76,X75:X76,AC75:AC76,AH75:AH76,AM75:AM76,AR75:AR76,AW75:AW76,BB75:BB76,BG75:BG76)</f>
        <v>0</v>
      </c>
      <c r="J75" s="1189">
        <f>SUM(T75:T76,Y75:Y76,AD75:AD76,AI75:AI76,AN75:AN76,AS75:AS76,AX75:AX76,BC75:BC76,BH75:BH76)</f>
        <v>0</v>
      </c>
      <c r="K75" s="360"/>
      <c r="L75" s="360"/>
      <c r="M75" s="360"/>
      <c r="N75" s="360"/>
      <c r="O75" s="361"/>
      <c r="P75" s="308"/>
      <c r="Q75" s="308"/>
      <c r="R75" s="308"/>
      <c r="S75" s="308"/>
      <c r="T75" s="308"/>
      <c r="U75" s="308"/>
      <c r="V75" s="308"/>
      <c r="W75" s="308"/>
      <c r="X75" s="308"/>
      <c r="Y75" s="308"/>
      <c r="Z75" s="308"/>
      <c r="AA75" s="308"/>
      <c r="AB75" s="308"/>
      <c r="AC75" s="308"/>
      <c r="AD75" s="308"/>
      <c r="AE75" s="308"/>
      <c r="AF75" s="308"/>
      <c r="AG75" s="308"/>
      <c r="AH75" s="308"/>
      <c r="AI75" s="308"/>
      <c r="AJ75" s="308"/>
      <c r="AK75" s="308"/>
      <c r="AL75" s="308"/>
      <c r="AM75" s="308"/>
      <c r="AN75" s="308"/>
      <c r="AO75" s="308"/>
      <c r="AP75" s="308"/>
      <c r="AQ75" s="308"/>
      <c r="AR75" s="308"/>
      <c r="AS75" s="308"/>
      <c r="AT75" s="308"/>
      <c r="AU75" s="308"/>
      <c r="AV75" s="308"/>
      <c r="AW75" s="308"/>
      <c r="AX75" s="308"/>
      <c r="AY75" s="308"/>
      <c r="AZ75" s="308"/>
      <c r="BA75" s="308"/>
      <c r="BB75" s="308"/>
      <c r="BC75" s="308"/>
      <c r="BD75" s="308"/>
      <c r="BE75" s="308"/>
      <c r="BF75" s="308"/>
      <c r="BG75" s="308"/>
      <c r="BH75" s="308"/>
      <c r="BI75" s="301"/>
      <c r="BJ75" s="301"/>
      <c r="BK75" s="301"/>
      <c r="BL75" s="301"/>
      <c r="BM75" s="301"/>
      <c r="BN75" s="301"/>
      <c r="BO75" s="301"/>
      <c r="BP75" s="301"/>
      <c r="BQ75" s="301"/>
      <c r="BR75" s="301"/>
      <c r="BS75" s="301"/>
      <c r="BT75" s="301"/>
      <c r="BU75" s="301"/>
      <c r="BV75" s="289"/>
      <c r="BW75" s="407"/>
      <c r="BX75" s="408"/>
      <c r="BY75" s="366"/>
      <c r="BZ75" s="366"/>
      <c r="CA75" s="366"/>
      <c r="CB75" s="366"/>
      <c r="CC75" s="366"/>
      <c r="CD75" s="366"/>
      <c r="CE75" s="366"/>
    </row>
    <row r="76" spans="1:83" ht="15" customHeight="1" x14ac:dyDescent="0.2">
      <c r="A76" s="359"/>
      <c r="B76" s="1189"/>
      <c r="C76" s="1189"/>
      <c r="D76" s="360"/>
      <c r="E76" s="360"/>
      <c r="F76" s="1189"/>
      <c r="G76" s="1189"/>
      <c r="H76" s="1189"/>
      <c r="I76" s="1189"/>
      <c r="J76" s="1189"/>
      <c r="K76" s="360"/>
      <c r="L76" s="360"/>
      <c r="M76" s="360"/>
      <c r="N76" s="360"/>
      <c r="O76" s="361"/>
      <c r="P76" s="308"/>
      <c r="Q76" s="308"/>
      <c r="R76" s="308"/>
      <c r="S76" s="308"/>
      <c r="T76" s="308"/>
      <c r="U76" s="308"/>
      <c r="V76" s="308"/>
      <c r="W76" s="308"/>
      <c r="X76" s="308"/>
      <c r="Y76" s="308"/>
      <c r="Z76" s="308"/>
      <c r="AA76" s="308"/>
      <c r="AB76" s="308"/>
      <c r="AC76" s="308"/>
      <c r="AD76" s="308"/>
      <c r="AE76" s="308"/>
      <c r="AF76" s="308"/>
      <c r="AG76" s="308"/>
      <c r="AH76" s="308"/>
      <c r="AI76" s="308"/>
      <c r="AJ76" s="308"/>
      <c r="AK76" s="308"/>
      <c r="AL76" s="308"/>
      <c r="AM76" s="308"/>
      <c r="AN76" s="308"/>
      <c r="AO76" s="308"/>
      <c r="AP76" s="308"/>
      <c r="AQ76" s="308"/>
      <c r="AR76" s="308"/>
      <c r="AS76" s="308"/>
      <c r="AT76" s="308"/>
      <c r="AU76" s="308"/>
      <c r="AV76" s="308"/>
      <c r="AW76" s="308"/>
      <c r="AX76" s="308"/>
      <c r="AY76" s="308"/>
      <c r="AZ76" s="308"/>
      <c r="BA76" s="308"/>
      <c r="BB76" s="308"/>
      <c r="BC76" s="308"/>
      <c r="BD76" s="308"/>
      <c r="BE76" s="308"/>
      <c r="BF76" s="308"/>
      <c r="BG76" s="308"/>
      <c r="BH76" s="308"/>
      <c r="BI76" s="301"/>
      <c r="BJ76" s="301"/>
      <c r="BK76" s="301"/>
      <c r="BL76" s="301"/>
      <c r="BM76" s="301"/>
      <c r="BN76" s="301"/>
      <c r="BO76" s="301"/>
      <c r="BP76" s="301"/>
      <c r="BQ76" s="301"/>
      <c r="BR76" s="301"/>
      <c r="BS76" s="301"/>
      <c r="BT76" s="301"/>
      <c r="BU76" s="301"/>
      <c r="BV76" s="289"/>
      <c r="BW76" s="407"/>
      <c r="BX76" s="408"/>
      <c r="BY76" s="366"/>
      <c r="BZ76" s="366"/>
      <c r="CA76" s="366"/>
      <c r="CB76" s="366"/>
      <c r="CC76" s="366"/>
      <c r="CD76" s="366"/>
      <c r="CE76" s="366"/>
    </row>
    <row r="77" spans="1:83" ht="15" customHeight="1" x14ac:dyDescent="0.2">
      <c r="A77" s="359"/>
      <c r="B77" s="1189"/>
      <c r="C77" s="1189"/>
      <c r="D77" s="360"/>
      <c r="E77" s="360"/>
      <c r="F77" s="1189">
        <f>SUM(P77:P78,U77:U78,Z77:Z78,AE77:AE78,AJ77:AJ78,AO77:AO78,AT77:AT78,AY77:AY78,BD77:BD78)</f>
        <v>0</v>
      </c>
      <c r="G77" s="1189">
        <f>SUM(Q77:Q78,V77:V78,AA77:AA78,AF77:AF78,AK77:AK78,AP77:AP78,AU77:AU78,AZ77:AZ78,BE77:BE78)</f>
        <v>0</v>
      </c>
      <c r="H77" s="1189">
        <f>SUM(R77:R78,W77:W78,AB77:AB78,AG77:AG78,AL77:AL78,AQ77:AQ78,AV77:AV78,BA77:BA78,BF77:BF78)</f>
        <v>0</v>
      </c>
      <c r="I77" s="1189">
        <f>SUM(S77:S78,X77:X78,AC77:AC78,AH77:AH78,AM77:AM78,AR77:AR78,AW77:AW78,BB77:BB78,BG77:BG78)</f>
        <v>0</v>
      </c>
      <c r="J77" s="1189">
        <f>SUM(T77:T78,Y77:Y78,AD77:AD78,AI77:AI78,AN77:AN78,AS77:AS78,AX77:AX78,BC77:BC78,BH77:BH78)</f>
        <v>0</v>
      </c>
      <c r="K77" s="360"/>
      <c r="L77" s="360"/>
      <c r="M77" s="360"/>
      <c r="N77" s="360"/>
      <c r="O77" s="361"/>
      <c r="P77" s="308"/>
      <c r="Q77" s="308"/>
      <c r="R77" s="308"/>
      <c r="S77" s="308"/>
      <c r="T77" s="308"/>
      <c r="U77" s="308"/>
      <c r="V77" s="308"/>
      <c r="W77" s="308"/>
      <c r="X77" s="308"/>
      <c r="Y77" s="308"/>
      <c r="Z77" s="308"/>
      <c r="AA77" s="308"/>
      <c r="AB77" s="308"/>
      <c r="AC77" s="308"/>
      <c r="AD77" s="308"/>
      <c r="AE77" s="308"/>
      <c r="AF77" s="308"/>
      <c r="AG77" s="308"/>
      <c r="AH77" s="308"/>
      <c r="AI77" s="308"/>
      <c r="AJ77" s="308"/>
      <c r="AK77" s="308"/>
      <c r="AL77" s="308"/>
      <c r="AM77" s="308"/>
      <c r="AN77" s="308"/>
      <c r="AO77" s="308"/>
      <c r="AP77" s="308"/>
      <c r="AQ77" s="308"/>
      <c r="AR77" s="308"/>
      <c r="AS77" s="308"/>
      <c r="AT77" s="308"/>
      <c r="AU77" s="308"/>
      <c r="AV77" s="308"/>
      <c r="AW77" s="308"/>
      <c r="AX77" s="308"/>
      <c r="AY77" s="308"/>
      <c r="AZ77" s="308"/>
      <c r="BA77" s="308"/>
      <c r="BB77" s="308"/>
      <c r="BC77" s="308"/>
      <c r="BD77" s="308"/>
      <c r="BE77" s="308"/>
      <c r="BF77" s="308"/>
      <c r="BG77" s="308"/>
      <c r="BH77" s="308"/>
      <c r="BI77" s="301"/>
      <c r="BJ77" s="301"/>
      <c r="BK77" s="301"/>
      <c r="BL77" s="301"/>
      <c r="BM77" s="301"/>
      <c r="BN77" s="301"/>
      <c r="BO77" s="301"/>
      <c r="BP77" s="301"/>
      <c r="BQ77" s="301"/>
      <c r="BR77" s="301"/>
      <c r="BS77" s="301"/>
      <c r="BT77" s="301"/>
      <c r="BU77" s="301"/>
      <c r="BV77" s="289"/>
      <c r="BW77" s="407"/>
      <c r="BX77" s="408"/>
      <c r="BY77" s="366"/>
      <c r="BZ77" s="366"/>
      <c r="CA77" s="366"/>
      <c r="CB77" s="366"/>
      <c r="CC77" s="366"/>
      <c r="CD77" s="366"/>
      <c r="CE77" s="366"/>
    </row>
    <row r="78" spans="1:83" ht="15" customHeight="1" x14ac:dyDescent="0.2">
      <c r="A78" s="359"/>
      <c r="B78" s="1189"/>
      <c r="C78" s="1189"/>
      <c r="D78" s="360"/>
      <c r="E78" s="360"/>
      <c r="F78" s="1189"/>
      <c r="G78" s="1189"/>
      <c r="H78" s="1189"/>
      <c r="I78" s="1189"/>
      <c r="J78" s="1189"/>
      <c r="K78" s="360"/>
      <c r="L78" s="360"/>
      <c r="M78" s="360"/>
      <c r="N78" s="360"/>
      <c r="O78" s="361"/>
      <c r="P78" s="308"/>
      <c r="Q78" s="308"/>
      <c r="R78" s="308"/>
      <c r="S78" s="308"/>
      <c r="T78" s="308"/>
      <c r="U78" s="308"/>
      <c r="V78" s="308"/>
      <c r="W78" s="308"/>
      <c r="X78" s="308"/>
      <c r="Y78" s="308"/>
      <c r="Z78" s="308"/>
      <c r="AA78" s="308"/>
      <c r="AB78" s="308"/>
      <c r="AC78" s="308"/>
      <c r="AD78" s="308"/>
      <c r="AE78" s="308"/>
      <c r="AF78" s="308"/>
      <c r="AG78" s="308"/>
      <c r="AH78" s="308"/>
      <c r="AI78" s="308"/>
      <c r="AJ78" s="308"/>
      <c r="AK78" s="308"/>
      <c r="AL78" s="308"/>
      <c r="AM78" s="308"/>
      <c r="AN78" s="308"/>
      <c r="AO78" s="308"/>
      <c r="AP78" s="308"/>
      <c r="AQ78" s="308"/>
      <c r="AR78" s="308"/>
      <c r="AS78" s="308"/>
      <c r="AT78" s="308"/>
      <c r="AU78" s="308"/>
      <c r="AV78" s="308"/>
      <c r="AW78" s="308"/>
      <c r="AX78" s="308"/>
      <c r="AY78" s="308"/>
      <c r="AZ78" s="308"/>
      <c r="BA78" s="308"/>
      <c r="BB78" s="308"/>
      <c r="BC78" s="308"/>
      <c r="BD78" s="308"/>
      <c r="BE78" s="308"/>
      <c r="BF78" s="308"/>
      <c r="BG78" s="308"/>
      <c r="BH78" s="308"/>
      <c r="BI78" s="301"/>
      <c r="BJ78" s="301"/>
      <c r="BK78" s="301"/>
      <c r="BL78" s="301"/>
      <c r="BM78" s="301"/>
      <c r="BN78" s="301"/>
      <c r="BO78" s="301"/>
      <c r="BP78" s="301"/>
      <c r="BQ78" s="301"/>
      <c r="BR78" s="301"/>
      <c r="BS78" s="301"/>
      <c r="BT78" s="301"/>
      <c r="BU78" s="301"/>
      <c r="BV78" s="289"/>
      <c r="BW78" s="407"/>
      <c r="BX78" s="408"/>
      <c r="BY78" s="366"/>
      <c r="BZ78" s="366"/>
      <c r="CA78" s="366"/>
      <c r="CB78" s="366"/>
      <c r="CC78" s="366"/>
      <c r="CD78" s="366"/>
      <c r="CE78" s="366"/>
    </row>
    <row r="79" spans="1:83" ht="15" customHeight="1" x14ac:dyDescent="0.2">
      <c r="A79" s="359"/>
      <c r="B79" s="1189"/>
      <c r="C79" s="1189"/>
      <c r="D79" s="360"/>
      <c r="E79" s="360"/>
      <c r="F79" s="1189">
        <f>SUM(P79:P80,U79:U80,Z79:Z80,AE79:AE80,AJ79:AJ80,AO79:AO80,AT79:AT80,AY79:AY80,BD79:BD80)</f>
        <v>0</v>
      </c>
      <c r="G79" s="1189">
        <f>SUM(Q79:Q80,V79:V80,AA79:AA80,AF79:AF80,AK79:AK80,AP79:AP80,AU79:AU80,AZ79:AZ80,BE79:BE80)</f>
        <v>0</v>
      </c>
      <c r="H79" s="1189">
        <f>SUM(R79:R80,W79:W80,AB79:AB80,AG79:AG80,AL79:AL80,AQ79:AQ80,AV79:AV80,BA79:BA80,BF79:BF80)</f>
        <v>0</v>
      </c>
      <c r="I79" s="1189">
        <f>SUM(S79:S80,X79:X80,AC79:AC80,AH79:AH80,AM79:AM80,AR79:AR80,AW79:AW80,BB79:BB80,BG79:BG80)</f>
        <v>0</v>
      </c>
      <c r="J79" s="1189">
        <f>SUM(T79:T80,Y79:Y80,AD79:AD80,AI79:AI80,AN79:AN80,AS79:AS80,AX79:AX80,BC79:BC80,BH79:BH80)</f>
        <v>0</v>
      </c>
      <c r="K79" s="360"/>
      <c r="L79" s="360"/>
      <c r="M79" s="360"/>
      <c r="N79" s="360"/>
      <c r="O79" s="361"/>
      <c r="P79" s="308"/>
      <c r="Q79" s="308"/>
      <c r="R79" s="308"/>
      <c r="S79" s="308"/>
      <c r="T79" s="308"/>
      <c r="U79" s="308"/>
      <c r="V79" s="308"/>
      <c r="W79" s="308"/>
      <c r="X79" s="308"/>
      <c r="Y79" s="308"/>
      <c r="Z79" s="308"/>
      <c r="AA79" s="308"/>
      <c r="AB79" s="308"/>
      <c r="AC79" s="308"/>
      <c r="AD79" s="308"/>
      <c r="AE79" s="308"/>
      <c r="AF79" s="308"/>
      <c r="AG79" s="308"/>
      <c r="AH79" s="308"/>
      <c r="AI79" s="308"/>
      <c r="AJ79" s="308"/>
      <c r="AK79" s="308"/>
      <c r="AL79" s="308"/>
      <c r="AM79" s="308"/>
      <c r="AN79" s="308"/>
      <c r="AO79" s="308"/>
      <c r="AP79" s="308"/>
      <c r="AQ79" s="308"/>
      <c r="AR79" s="308"/>
      <c r="AS79" s="308"/>
      <c r="AT79" s="308"/>
      <c r="AU79" s="308"/>
      <c r="AV79" s="308"/>
      <c r="AW79" s="308"/>
      <c r="AX79" s="308"/>
      <c r="AY79" s="308"/>
      <c r="AZ79" s="308"/>
      <c r="BA79" s="308"/>
      <c r="BB79" s="308"/>
      <c r="BC79" s="308"/>
      <c r="BD79" s="308"/>
      <c r="BE79" s="308"/>
      <c r="BF79" s="308"/>
      <c r="BG79" s="308"/>
      <c r="BH79" s="308"/>
      <c r="BI79" s="301"/>
      <c r="BJ79" s="301"/>
      <c r="BK79" s="301"/>
      <c r="BL79" s="301"/>
      <c r="BM79" s="301"/>
      <c r="BN79" s="301"/>
      <c r="BO79" s="301"/>
      <c r="BP79" s="301"/>
      <c r="BQ79" s="301"/>
      <c r="BR79" s="301"/>
      <c r="BS79" s="301"/>
      <c r="BT79" s="301"/>
      <c r="BU79" s="301"/>
      <c r="BV79" s="289"/>
      <c r="BW79" s="407"/>
      <c r="BX79" s="408"/>
      <c r="BY79" s="366"/>
      <c r="BZ79" s="366"/>
      <c r="CA79" s="366"/>
      <c r="CB79" s="366"/>
      <c r="CC79" s="366"/>
      <c r="CD79" s="366"/>
      <c r="CE79" s="366"/>
    </row>
    <row r="80" spans="1:83" ht="15" customHeight="1" x14ac:dyDescent="0.2">
      <c r="A80" s="359"/>
      <c r="B80" s="1189"/>
      <c r="C80" s="1189"/>
      <c r="D80" s="360"/>
      <c r="E80" s="360"/>
      <c r="F80" s="1189"/>
      <c r="G80" s="1189"/>
      <c r="H80" s="1189"/>
      <c r="I80" s="1189"/>
      <c r="J80" s="1189"/>
      <c r="K80" s="360"/>
      <c r="L80" s="360"/>
      <c r="M80" s="360"/>
      <c r="N80" s="360"/>
      <c r="O80" s="361"/>
      <c r="P80" s="308"/>
      <c r="Q80" s="308"/>
      <c r="R80" s="308"/>
      <c r="S80" s="308"/>
      <c r="T80" s="308"/>
      <c r="U80" s="308"/>
      <c r="V80" s="308"/>
      <c r="W80" s="308"/>
      <c r="X80" s="308"/>
      <c r="Y80" s="308"/>
      <c r="Z80" s="308"/>
      <c r="AA80" s="308"/>
      <c r="AB80" s="308"/>
      <c r="AC80" s="308"/>
      <c r="AD80" s="308"/>
      <c r="AE80" s="308"/>
      <c r="AF80" s="308"/>
      <c r="AG80" s="308"/>
      <c r="AH80" s="308"/>
      <c r="AI80" s="308"/>
      <c r="AJ80" s="308"/>
      <c r="AK80" s="308"/>
      <c r="AL80" s="308"/>
      <c r="AM80" s="308"/>
      <c r="AN80" s="308"/>
      <c r="AO80" s="308"/>
      <c r="AP80" s="308"/>
      <c r="AQ80" s="308"/>
      <c r="AR80" s="308"/>
      <c r="AS80" s="308"/>
      <c r="AT80" s="308"/>
      <c r="AU80" s="308"/>
      <c r="AV80" s="308"/>
      <c r="AW80" s="308"/>
      <c r="AX80" s="308"/>
      <c r="AY80" s="308"/>
      <c r="AZ80" s="308"/>
      <c r="BA80" s="308"/>
      <c r="BB80" s="308"/>
      <c r="BC80" s="308"/>
      <c r="BD80" s="308"/>
      <c r="BE80" s="308"/>
      <c r="BF80" s="308"/>
      <c r="BG80" s="308"/>
      <c r="BH80" s="308"/>
      <c r="BI80" s="301"/>
      <c r="BJ80" s="301"/>
      <c r="BK80" s="301"/>
      <c r="BL80" s="301"/>
      <c r="BM80" s="301"/>
      <c r="BN80" s="301"/>
      <c r="BO80" s="301"/>
      <c r="BP80" s="301"/>
      <c r="BQ80" s="301"/>
      <c r="BR80" s="301"/>
      <c r="BS80" s="301"/>
      <c r="BT80" s="301"/>
      <c r="BU80" s="301"/>
      <c r="BV80" s="289"/>
      <c r="BW80" s="407"/>
      <c r="BX80" s="408"/>
      <c r="BY80" s="366"/>
      <c r="BZ80" s="366"/>
      <c r="CA80" s="366"/>
      <c r="CB80" s="366"/>
      <c r="CC80" s="366"/>
      <c r="CD80" s="366"/>
      <c r="CE80" s="366"/>
    </row>
    <row r="81" spans="1:83" ht="15" customHeight="1" x14ac:dyDescent="0.2">
      <c r="A81" s="359"/>
      <c r="B81" s="1189"/>
      <c r="C81" s="1189"/>
      <c r="D81" s="360"/>
      <c r="E81" s="360"/>
      <c r="F81" s="1189">
        <f>SUM(P81:P82,U81:U82,Z81:Z82,AE81:AE82,AJ81:AJ82,AO81:AO82,AT81:AT82,AY81:AY82,BD81:BD82)</f>
        <v>0</v>
      </c>
      <c r="G81" s="1189">
        <f>SUM(Q81:Q82,V81:V82,AA81:AA82,AF81:AF82,AK81:AK82,AP81:AP82,AU81:AU82,AZ81:AZ82,BE81:BE82)</f>
        <v>0</v>
      </c>
      <c r="H81" s="1189">
        <f>SUM(R81:R82,W81:W82,AB81:AB82,AG81:AG82,AL81:AL82,AQ81:AQ82,AV81:AV82,BA81:BA82,BF81:BF82)</f>
        <v>0</v>
      </c>
      <c r="I81" s="1189">
        <f>SUM(S81:S82,X81:X82,AC81:AC82,AH81:AH82,AM81:AM82,AR81:AR82,AW81:AW82,BB81:BB82,BG81:BG82)</f>
        <v>0</v>
      </c>
      <c r="J81" s="1189">
        <f>SUM(T81:T82,Y81:Y82,AD81:AD82,AI81:AI82,AN81:AN82,AS81:AS82,AX81:AX82,BC81:BC82,BH81:BH82)</f>
        <v>0</v>
      </c>
      <c r="K81" s="360"/>
      <c r="L81" s="360"/>
      <c r="M81" s="360"/>
      <c r="N81" s="360"/>
      <c r="O81" s="361"/>
      <c r="P81" s="308"/>
      <c r="Q81" s="308"/>
      <c r="R81" s="308"/>
      <c r="S81" s="308"/>
      <c r="T81" s="308"/>
      <c r="U81" s="308"/>
      <c r="V81" s="308"/>
      <c r="W81" s="308"/>
      <c r="X81" s="308"/>
      <c r="Y81" s="308"/>
      <c r="Z81" s="308"/>
      <c r="AA81" s="308"/>
      <c r="AB81" s="308"/>
      <c r="AC81" s="308"/>
      <c r="AD81" s="308"/>
      <c r="AE81" s="308"/>
      <c r="AF81" s="308"/>
      <c r="AG81" s="308"/>
      <c r="AH81" s="308"/>
      <c r="AI81" s="308"/>
      <c r="AJ81" s="308"/>
      <c r="AK81" s="308"/>
      <c r="AL81" s="308"/>
      <c r="AM81" s="308"/>
      <c r="AN81" s="308"/>
      <c r="AO81" s="308"/>
      <c r="AP81" s="308"/>
      <c r="AQ81" s="308"/>
      <c r="AR81" s="308"/>
      <c r="AS81" s="308"/>
      <c r="AT81" s="308"/>
      <c r="AU81" s="308"/>
      <c r="AV81" s="308"/>
      <c r="AW81" s="308"/>
      <c r="AX81" s="308"/>
      <c r="AY81" s="308"/>
      <c r="AZ81" s="308"/>
      <c r="BA81" s="308"/>
      <c r="BB81" s="308"/>
      <c r="BC81" s="308"/>
      <c r="BD81" s="308"/>
      <c r="BE81" s="308"/>
      <c r="BF81" s="308"/>
      <c r="BG81" s="308"/>
      <c r="BH81" s="308"/>
      <c r="BI81" s="301"/>
      <c r="BJ81" s="301"/>
      <c r="BK81" s="301"/>
      <c r="BL81" s="301"/>
      <c r="BM81" s="301"/>
      <c r="BN81" s="301"/>
      <c r="BO81" s="301"/>
      <c r="BP81" s="301"/>
      <c r="BQ81" s="301"/>
      <c r="BR81" s="301"/>
      <c r="BS81" s="301"/>
      <c r="BT81" s="301"/>
      <c r="BU81" s="301"/>
      <c r="BV81" s="289"/>
      <c r="BW81" s="407"/>
      <c r="BX81" s="408"/>
      <c r="BY81" s="366"/>
      <c r="BZ81" s="366"/>
      <c r="CA81" s="366"/>
      <c r="CB81" s="366"/>
      <c r="CC81" s="366"/>
      <c r="CD81" s="366"/>
      <c r="CE81" s="366"/>
    </row>
    <row r="82" spans="1:83" ht="15" customHeight="1" x14ac:dyDescent="0.2">
      <c r="A82" s="359"/>
      <c r="B82" s="1189"/>
      <c r="C82" s="1189"/>
      <c r="D82" s="360"/>
      <c r="E82" s="360"/>
      <c r="F82" s="1189"/>
      <c r="G82" s="1189"/>
      <c r="H82" s="1189"/>
      <c r="I82" s="1189"/>
      <c r="J82" s="1189"/>
      <c r="K82" s="360"/>
      <c r="L82" s="360"/>
      <c r="M82" s="360"/>
      <c r="N82" s="360"/>
      <c r="O82" s="361"/>
      <c r="P82" s="308"/>
      <c r="Q82" s="308"/>
      <c r="R82" s="308"/>
      <c r="S82" s="308"/>
      <c r="T82" s="308"/>
      <c r="U82" s="308"/>
      <c r="V82" s="308"/>
      <c r="W82" s="308"/>
      <c r="X82" s="308"/>
      <c r="Y82" s="308"/>
      <c r="Z82" s="308"/>
      <c r="AA82" s="308"/>
      <c r="AB82" s="308"/>
      <c r="AC82" s="308"/>
      <c r="AD82" s="308"/>
      <c r="AE82" s="308"/>
      <c r="AF82" s="308"/>
      <c r="AG82" s="308"/>
      <c r="AH82" s="308"/>
      <c r="AI82" s="308"/>
      <c r="AJ82" s="308"/>
      <c r="AK82" s="308"/>
      <c r="AL82" s="308"/>
      <c r="AM82" s="308"/>
      <c r="AN82" s="308"/>
      <c r="AO82" s="308"/>
      <c r="AP82" s="308"/>
      <c r="AQ82" s="308"/>
      <c r="AR82" s="308"/>
      <c r="AS82" s="308"/>
      <c r="AT82" s="308"/>
      <c r="AU82" s="308"/>
      <c r="AV82" s="308"/>
      <c r="AW82" s="308"/>
      <c r="AX82" s="308"/>
      <c r="AY82" s="308"/>
      <c r="AZ82" s="308"/>
      <c r="BA82" s="308"/>
      <c r="BB82" s="308"/>
      <c r="BC82" s="308"/>
      <c r="BD82" s="308"/>
      <c r="BE82" s="308"/>
      <c r="BF82" s="308"/>
      <c r="BG82" s="308"/>
      <c r="BH82" s="308"/>
      <c r="BI82" s="301"/>
      <c r="BJ82" s="301"/>
      <c r="BK82" s="301"/>
      <c r="BL82" s="301"/>
      <c r="BM82" s="301"/>
      <c r="BN82" s="301"/>
      <c r="BO82" s="301"/>
      <c r="BP82" s="301"/>
      <c r="BQ82" s="301"/>
      <c r="BR82" s="301"/>
      <c r="BS82" s="301"/>
      <c r="BT82" s="301"/>
      <c r="BU82" s="301"/>
      <c r="BV82" s="289"/>
      <c r="BW82" s="407"/>
      <c r="BX82" s="408"/>
      <c r="BY82" s="366"/>
      <c r="BZ82" s="366"/>
      <c r="CA82" s="366"/>
      <c r="CB82" s="366"/>
      <c r="CC82" s="366"/>
      <c r="CD82" s="366"/>
      <c r="CE82" s="366"/>
    </row>
    <row r="83" spans="1:83" ht="15" customHeight="1" x14ac:dyDescent="0.2">
      <c r="A83" s="359"/>
      <c r="B83" s="1189"/>
      <c r="C83" s="1189"/>
      <c r="D83" s="360"/>
      <c r="E83" s="360"/>
      <c r="F83" s="1189">
        <f>SUM(P83:P84,U83:U84,Z83:Z84,AE83:AE84,AJ83:AJ84,AO83:AO84,AT83:AT84,AY83:AY84,BD83:BD84)</f>
        <v>0</v>
      </c>
      <c r="G83" s="1189">
        <f>SUM(Q83:Q84,V83:V84,AA83:AA84,AF83:AF84,AK83:AK84,AP83:AP84,AU83:AU84,AZ83:AZ84,BE83:BE84)</f>
        <v>0</v>
      </c>
      <c r="H83" s="1189">
        <f>SUM(R83:R84,W83:W84,AB83:AB84,AG83:AG84,AL83:AL84,AQ83:AQ84,AV83:AV84,BA83:BA84,BF83:BF84)</f>
        <v>0</v>
      </c>
      <c r="I83" s="1189">
        <f>SUM(S83:S84,X83:X84,AC83:AC84,AH83:AH84,AM83:AM84,AR83:AR84,AW83:AW84,BB83:BB84,BG83:BG84)</f>
        <v>0</v>
      </c>
      <c r="J83" s="1189">
        <f>SUM(T83:T84,Y83:Y84,AD83:AD84,AI83:AI84,AN83:AN84,AS83:AS84,AX83:AX84,BC83:BC84,BH83:BH84)</f>
        <v>0</v>
      </c>
      <c r="K83" s="360"/>
      <c r="L83" s="360"/>
      <c r="M83" s="360"/>
      <c r="N83" s="360"/>
      <c r="O83" s="361"/>
      <c r="P83" s="308"/>
      <c r="Q83" s="308"/>
      <c r="R83" s="308"/>
      <c r="S83" s="308"/>
      <c r="T83" s="308"/>
      <c r="U83" s="308"/>
      <c r="V83" s="308"/>
      <c r="W83" s="308"/>
      <c r="X83" s="308"/>
      <c r="Y83" s="308"/>
      <c r="Z83" s="308"/>
      <c r="AA83" s="308"/>
      <c r="AB83" s="308"/>
      <c r="AC83" s="308"/>
      <c r="AD83" s="308"/>
      <c r="AE83" s="308"/>
      <c r="AF83" s="308"/>
      <c r="AG83" s="308"/>
      <c r="AH83" s="308"/>
      <c r="AI83" s="308"/>
      <c r="AJ83" s="308"/>
      <c r="AK83" s="308"/>
      <c r="AL83" s="308"/>
      <c r="AM83" s="308"/>
      <c r="AN83" s="308"/>
      <c r="AO83" s="308"/>
      <c r="AP83" s="308"/>
      <c r="AQ83" s="308"/>
      <c r="AR83" s="308"/>
      <c r="AS83" s="308"/>
      <c r="AT83" s="308"/>
      <c r="AU83" s="308"/>
      <c r="AV83" s="308"/>
      <c r="AW83" s="308"/>
      <c r="AX83" s="308"/>
      <c r="AY83" s="308"/>
      <c r="AZ83" s="308"/>
      <c r="BA83" s="308"/>
      <c r="BB83" s="308"/>
      <c r="BC83" s="308"/>
      <c r="BD83" s="308"/>
      <c r="BE83" s="308"/>
      <c r="BF83" s="308"/>
      <c r="BG83" s="308"/>
      <c r="BH83" s="308"/>
      <c r="BI83" s="301"/>
      <c r="BJ83" s="301"/>
      <c r="BK83" s="301"/>
      <c r="BL83" s="301"/>
      <c r="BM83" s="301"/>
      <c r="BN83" s="301"/>
      <c r="BO83" s="301"/>
      <c r="BP83" s="301"/>
      <c r="BQ83" s="301"/>
      <c r="BR83" s="301"/>
      <c r="BS83" s="301"/>
      <c r="BT83" s="301"/>
      <c r="BU83" s="301"/>
      <c r="BV83" s="289"/>
      <c r="BW83" s="407"/>
      <c r="BX83" s="408"/>
      <c r="BY83" s="366"/>
      <c r="BZ83" s="366"/>
      <c r="CA83" s="366"/>
      <c r="CB83" s="366"/>
      <c r="CC83" s="366"/>
      <c r="CD83" s="366"/>
      <c r="CE83" s="366"/>
    </row>
    <row r="84" spans="1:83" ht="15" customHeight="1" x14ac:dyDescent="0.2">
      <c r="A84" s="359"/>
      <c r="B84" s="1189"/>
      <c r="C84" s="1189"/>
      <c r="D84" s="360"/>
      <c r="E84" s="360"/>
      <c r="F84" s="1189"/>
      <c r="G84" s="1189"/>
      <c r="H84" s="1189"/>
      <c r="I84" s="1189"/>
      <c r="J84" s="1189"/>
      <c r="K84" s="360"/>
      <c r="L84" s="360"/>
      <c r="M84" s="360"/>
      <c r="N84" s="360"/>
      <c r="O84" s="361"/>
      <c r="P84" s="308"/>
      <c r="Q84" s="308"/>
      <c r="R84" s="308"/>
      <c r="S84" s="308"/>
      <c r="T84" s="308"/>
      <c r="U84" s="308"/>
      <c r="V84" s="308"/>
      <c r="W84" s="308"/>
      <c r="X84" s="308"/>
      <c r="Y84" s="308"/>
      <c r="Z84" s="308"/>
      <c r="AA84" s="308"/>
      <c r="AB84" s="308"/>
      <c r="AC84" s="308"/>
      <c r="AD84" s="308"/>
      <c r="AE84" s="308"/>
      <c r="AF84" s="308"/>
      <c r="AG84" s="308"/>
      <c r="AH84" s="308"/>
      <c r="AI84" s="308"/>
      <c r="AJ84" s="308"/>
      <c r="AK84" s="308"/>
      <c r="AL84" s="308"/>
      <c r="AM84" s="308"/>
      <c r="AN84" s="308"/>
      <c r="AO84" s="308"/>
      <c r="AP84" s="308"/>
      <c r="AQ84" s="308"/>
      <c r="AR84" s="308"/>
      <c r="AS84" s="308"/>
      <c r="AT84" s="308"/>
      <c r="AU84" s="308"/>
      <c r="AV84" s="308"/>
      <c r="AW84" s="308"/>
      <c r="AX84" s="308"/>
      <c r="AY84" s="308"/>
      <c r="AZ84" s="308"/>
      <c r="BA84" s="308"/>
      <c r="BB84" s="308"/>
      <c r="BC84" s="308"/>
      <c r="BD84" s="308"/>
      <c r="BE84" s="308"/>
      <c r="BF84" s="308"/>
      <c r="BG84" s="308"/>
      <c r="BH84" s="308"/>
      <c r="BI84" s="301"/>
      <c r="BJ84" s="301"/>
      <c r="BK84" s="301"/>
      <c r="BL84" s="301"/>
      <c r="BM84" s="301"/>
      <c r="BN84" s="301"/>
      <c r="BO84" s="301"/>
      <c r="BP84" s="301"/>
      <c r="BQ84" s="301"/>
      <c r="BR84" s="301"/>
      <c r="BS84" s="301"/>
      <c r="BT84" s="301"/>
      <c r="BU84" s="301"/>
      <c r="BV84" s="289"/>
      <c r="BW84" s="407"/>
      <c r="BX84" s="408"/>
      <c r="BY84" s="366"/>
      <c r="BZ84" s="366"/>
      <c r="CA84" s="366"/>
      <c r="CB84" s="366"/>
      <c r="CC84" s="366"/>
      <c r="CD84" s="366"/>
      <c r="CE84" s="366"/>
    </row>
    <row r="85" spans="1:83" ht="15" customHeight="1" x14ac:dyDescent="0.2">
      <c r="A85" s="359"/>
      <c r="B85" s="1189"/>
      <c r="C85" s="1189"/>
      <c r="D85" s="360"/>
      <c r="E85" s="360"/>
      <c r="F85" s="1189">
        <f>SUM(P85:P86,U85:U86,Z85:Z86,AE85:AE86,AJ85:AJ86,AO85:AO86,AT85:AT86,AY85:AY86,BD85:BD86)</f>
        <v>0</v>
      </c>
      <c r="G85" s="1189">
        <f>SUM(Q85:Q86,V85:V86,AA85:AA86,AF85:AF86,AK85:AK86,AP85:AP86,AU85:AU86,AZ85:AZ86,BE85:BE86)</f>
        <v>0</v>
      </c>
      <c r="H85" s="1189">
        <f>SUM(R85:R86,W85:W86,AB85:AB86,AG85:AG86,AL85:AL86,AQ85:AQ86,AV85:AV86,BA85:BA86,BF85:BF86)</f>
        <v>0</v>
      </c>
      <c r="I85" s="1189">
        <f>SUM(S85:S86,X85:X86,AC85:AC86,AH85:AH86,AM85:AM86,AR85:AR86,AW85:AW86,BB85:BB86,BG85:BG86)</f>
        <v>0</v>
      </c>
      <c r="J85" s="1189">
        <f>SUM(T85:T86,Y85:Y86,AD85:AD86,AI85:AI86,AN85:AN86,AS85:AS86,AX85:AX86,BC85:BC86,BH85:BH86)</f>
        <v>0</v>
      </c>
      <c r="K85" s="360"/>
      <c r="L85" s="360"/>
      <c r="M85" s="360"/>
      <c r="N85" s="360"/>
      <c r="O85" s="361"/>
      <c r="P85" s="308"/>
      <c r="Q85" s="308"/>
      <c r="R85" s="308"/>
      <c r="S85" s="308"/>
      <c r="T85" s="308"/>
      <c r="U85" s="308"/>
      <c r="V85" s="308"/>
      <c r="W85" s="308"/>
      <c r="X85" s="308"/>
      <c r="Y85" s="308"/>
      <c r="Z85" s="308"/>
      <c r="AA85" s="308"/>
      <c r="AB85" s="308"/>
      <c r="AC85" s="308"/>
      <c r="AD85" s="308"/>
      <c r="AE85" s="308"/>
      <c r="AF85" s="308"/>
      <c r="AG85" s="308"/>
      <c r="AH85" s="308"/>
      <c r="AI85" s="308"/>
      <c r="AJ85" s="308"/>
      <c r="AK85" s="308"/>
      <c r="AL85" s="308"/>
      <c r="AM85" s="308"/>
      <c r="AN85" s="308"/>
      <c r="AO85" s="308"/>
      <c r="AP85" s="308"/>
      <c r="AQ85" s="308"/>
      <c r="AR85" s="308"/>
      <c r="AS85" s="308"/>
      <c r="AT85" s="308"/>
      <c r="AU85" s="308"/>
      <c r="AV85" s="308"/>
      <c r="AW85" s="308"/>
      <c r="AX85" s="308"/>
      <c r="AY85" s="308"/>
      <c r="AZ85" s="308"/>
      <c r="BA85" s="308"/>
      <c r="BB85" s="308"/>
      <c r="BC85" s="308"/>
      <c r="BD85" s="308"/>
      <c r="BE85" s="308"/>
      <c r="BF85" s="308"/>
      <c r="BG85" s="308"/>
      <c r="BH85" s="308"/>
      <c r="BI85" s="301"/>
      <c r="BJ85" s="301"/>
      <c r="BK85" s="301"/>
      <c r="BL85" s="301"/>
      <c r="BM85" s="301"/>
      <c r="BN85" s="301"/>
      <c r="BO85" s="301"/>
      <c r="BP85" s="301"/>
      <c r="BQ85" s="301"/>
      <c r="BR85" s="301"/>
      <c r="BS85" s="301"/>
      <c r="BT85" s="301"/>
      <c r="BU85" s="301"/>
      <c r="BV85" s="289"/>
      <c r="BW85" s="407"/>
      <c r="BX85" s="408"/>
      <c r="BY85" s="366"/>
      <c r="BZ85" s="366"/>
      <c r="CA85" s="366"/>
      <c r="CB85" s="366"/>
      <c r="CC85" s="366"/>
      <c r="CD85" s="366"/>
      <c r="CE85" s="366"/>
    </row>
    <row r="86" spans="1:83" ht="15" customHeight="1" x14ac:dyDescent="0.2">
      <c r="A86" s="359"/>
      <c r="B86" s="1189"/>
      <c r="C86" s="1189"/>
      <c r="D86" s="360"/>
      <c r="E86" s="360"/>
      <c r="F86" s="1189"/>
      <c r="G86" s="1189"/>
      <c r="H86" s="1189"/>
      <c r="I86" s="1189"/>
      <c r="J86" s="1189"/>
      <c r="K86" s="360"/>
      <c r="L86" s="360"/>
      <c r="M86" s="360"/>
      <c r="N86" s="360"/>
      <c r="O86" s="361"/>
      <c r="P86" s="308"/>
      <c r="Q86" s="308"/>
      <c r="R86" s="308"/>
      <c r="S86" s="308"/>
      <c r="T86" s="308"/>
      <c r="U86" s="308"/>
      <c r="V86" s="308"/>
      <c r="W86" s="308"/>
      <c r="X86" s="308"/>
      <c r="Y86" s="308"/>
      <c r="Z86" s="308"/>
      <c r="AA86" s="308"/>
      <c r="AB86" s="308"/>
      <c r="AC86" s="308"/>
      <c r="AD86" s="308"/>
      <c r="AE86" s="308"/>
      <c r="AF86" s="308"/>
      <c r="AG86" s="308"/>
      <c r="AH86" s="308"/>
      <c r="AI86" s="308"/>
      <c r="AJ86" s="308"/>
      <c r="AK86" s="308"/>
      <c r="AL86" s="308"/>
      <c r="AM86" s="308"/>
      <c r="AN86" s="308"/>
      <c r="AO86" s="308"/>
      <c r="AP86" s="308"/>
      <c r="AQ86" s="308"/>
      <c r="AR86" s="308"/>
      <c r="AS86" s="308"/>
      <c r="AT86" s="308"/>
      <c r="AU86" s="308"/>
      <c r="AV86" s="308"/>
      <c r="AW86" s="308"/>
      <c r="AX86" s="308"/>
      <c r="AY86" s="308"/>
      <c r="AZ86" s="308"/>
      <c r="BA86" s="308"/>
      <c r="BB86" s="308"/>
      <c r="BC86" s="308"/>
      <c r="BD86" s="308"/>
      <c r="BE86" s="308"/>
      <c r="BF86" s="308"/>
      <c r="BG86" s="308"/>
      <c r="BH86" s="308"/>
      <c r="BI86" s="301"/>
      <c r="BJ86" s="301"/>
      <c r="BK86" s="301"/>
      <c r="BL86" s="301"/>
      <c r="BM86" s="301"/>
      <c r="BN86" s="301"/>
      <c r="BO86" s="301"/>
      <c r="BP86" s="301"/>
      <c r="BQ86" s="301"/>
      <c r="BR86" s="301"/>
      <c r="BS86" s="301"/>
      <c r="BT86" s="301"/>
      <c r="BU86" s="301"/>
      <c r="BV86" s="289"/>
      <c r="BW86" s="407"/>
      <c r="BX86" s="408"/>
      <c r="BY86" s="366"/>
      <c r="BZ86" s="366"/>
      <c r="CA86" s="366"/>
      <c r="CB86" s="366"/>
      <c r="CC86" s="366"/>
      <c r="CD86" s="366"/>
      <c r="CE86" s="366"/>
    </row>
    <row r="87" spans="1:83" ht="15" customHeight="1" x14ac:dyDescent="0.2">
      <c r="A87" s="359"/>
      <c r="B87" s="1189"/>
      <c r="C87" s="1189"/>
      <c r="D87" s="360"/>
      <c r="E87" s="360"/>
      <c r="F87" s="1189">
        <f>SUM(P87:P88,U87:U88,Z87:Z88,AE87:AE88,AJ87:AJ88,AO87:AO88,AT87:AT88,AY87:AY88,BD87:BD88)</f>
        <v>0</v>
      </c>
      <c r="G87" s="1189">
        <f>SUM(Q87:Q88,V87:V88,AA87:AA88,AF87:AF88,AK87:AK88,AP87:AP88,AU87:AU88,AZ87:AZ88,BE87:BE88)</f>
        <v>0</v>
      </c>
      <c r="H87" s="1189">
        <f>SUM(R87:R88,W87:W88,AB87:AB88,AG87:AG88,AL87:AL88,AQ87:AQ88,AV87:AV88,BA87:BA88,BF87:BF88)</f>
        <v>0</v>
      </c>
      <c r="I87" s="1189">
        <f>SUM(S87:S88,X87:X88,AC87:AC88,AH87:AH88,AM87:AM88,AR87:AR88,AW87:AW88,BB87:BB88,BG87:BG88)</f>
        <v>0</v>
      </c>
      <c r="J87" s="1189">
        <f>SUM(T87:T88,Y87:Y88,AD87:AD88,AI87:AI88,AN87:AN88,AS87:AS88,AX87:AX88,BC87:BC88,BH87:BH88)</f>
        <v>0</v>
      </c>
      <c r="K87" s="360"/>
      <c r="L87" s="360"/>
      <c r="M87" s="360"/>
      <c r="N87" s="360"/>
      <c r="O87" s="361"/>
      <c r="P87" s="308"/>
      <c r="Q87" s="308"/>
      <c r="R87" s="308"/>
      <c r="S87" s="308"/>
      <c r="T87" s="308"/>
      <c r="U87" s="308"/>
      <c r="V87" s="308"/>
      <c r="W87" s="308"/>
      <c r="X87" s="308"/>
      <c r="Y87" s="308"/>
      <c r="Z87" s="308"/>
      <c r="AA87" s="308"/>
      <c r="AB87" s="308"/>
      <c r="AC87" s="308"/>
      <c r="AD87" s="308"/>
      <c r="AE87" s="308"/>
      <c r="AF87" s="308"/>
      <c r="AG87" s="308"/>
      <c r="AH87" s="308"/>
      <c r="AI87" s="308"/>
      <c r="AJ87" s="308"/>
      <c r="AK87" s="308"/>
      <c r="AL87" s="308"/>
      <c r="AM87" s="308"/>
      <c r="AN87" s="308"/>
      <c r="AO87" s="308"/>
      <c r="AP87" s="308"/>
      <c r="AQ87" s="308"/>
      <c r="AR87" s="308"/>
      <c r="AS87" s="308"/>
      <c r="AT87" s="308"/>
      <c r="AU87" s="308"/>
      <c r="AV87" s="308"/>
      <c r="AW87" s="308"/>
      <c r="AX87" s="308"/>
      <c r="AY87" s="308"/>
      <c r="AZ87" s="308"/>
      <c r="BA87" s="308"/>
      <c r="BB87" s="308"/>
      <c r="BC87" s="308"/>
      <c r="BD87" s="308"/>
      <c r="BE87" s="308"/>
      <c r="BF87" s="308"/>
      <c r="BG87" s="308"/>
      <c r="BH87" s="308"/>
      <c r="BI87" s="301"/>
      <c r="BJ87" s="301"/>
      <c r="BK87" s="301"/>
      <c r="BL87" s="301"/>
      <c r="BM87" s="301"/>
      <c r="BN87" s="301"/>
      <c r="BO87" s="301"/>
      <c r="BP87" s="301"/>
      <c r="BQ87" s="301"/>
      <c r="BR87" s="301"/>
      <c r="BS87" s="301"/>
      <c r="BT87" s="301"/>
      <c r="BU87" s="301"/>
      <c r="BV87" s="289"/>
      <c r="BW87" s="407"/>
      <c r="BX87" s="408"/>
      <c r="BY87" s="366"/>
      <c r="BZ87" s="366"/>
      <c r="CA87" s="366"/>
      <c r="CB87" s="366"/>
      <c r="CC87" s="366"/>
      <c r="CD87" s="366"/>
      <c r="CE87" s="366"/>
    </row>
    <row r="88" spans="1:83" ht="15" customHeight="1" x14ac:dyDescent="0.2">
      <c r="A88" s="359"/>
      <c r="B88" s="1189"/>
      <c r="C88" s="1189"/>
      <c r="D88" s="360"/>
      <c r="E88" s="360"/>
      <c r="F88" s="1189"/>
      <c r="G88" s="1189"/>
      <c r="H88" s="1189"/>
      <c r="I88" s="1189"/>
      <c r="J88" s="1189"/>
      <c r="K88" s="360"/>
      <c r="L88" s="360"/>
      <c r="M88" s="360"/>
      <c r="N88" s="360"/>
      <c r="O88" s="361"/>
      <c r="P88" s="308"/>
      <c r="Q88" s="308"/>
      <c r="R88" s="308"/>
      <c r="S88" s="308"/>
      <c r="T88" s="308"/>
      <c r="U88" s="308"/>
      <c r="V88" s="308"/>
      <c r="W88" s="308"/>
      <c r="X88" s="308"/>
      <c r="Y88" s="308"/>
      <c r="Z88" s="308"/>
      <c r="AA88" s="308"/>
      <c r="AB88" s="308"/>
      <c r="AC88" s="308"/>
      <c r="AD88" s="308"/>
      <c r="AE88" s="308"/>
      <c r="AF88" s="308"/>
      <c r="AG88" s="308"/>
      <c r="AH88" s="308"/>
      <c r="AI88" s="308"/>
      <c r="AJ88" s="308"/>
      <c r="AK88" s="308"/>
      <c r="AL88" s="308"/>
      <c r="AM88" s="308"/>
      <c r="AN88" s="308"/>
      <c r="AO88" s="308"/>
      <c r="AP88" s="308"/>
      <c r="AQ88" s="308"/>
      <c r="AR88" s="308"/>
      <c r="AS88" s="308"/>
      <c r="AT88" s="308"/>
      <c r="AU88" s="308"/>
      <c r="AV88" s="308"/>
      <c r="AW88" s="308"/>
      <c r="AX88" s="308"/>
      <c r="AY88" s="308"/>
      <c r="AZ88" s="308"/>
      <c r="BA88" s="308"/>
      <c r="BB88" s="308"/>
      <c r="BC88" s="308"/>
      <c r="BD88" s="308"/>
      <c r="BE88" s="308"/>
      <c r="BF88" s="308"/>
      <c r="BG88" s="308"/>
      <c r="BH88" s="308"/>
      <c r="BI88" s="301"/>
      <c r="BJ88" s="301"/>
      <c r="BK88" s="301"/>
      <c r="BL88" s="301"/>
      <c r="BM88" s="301"/>
      <c r="BN88" s="301"/>
      <c r="BO88" s="301"/>
      <c r="BP88" s="301"/>
      <c r="BQ88" s="301"/>
      <c r="BR88" s="301"/>
      <c r="BS88" s="301"/>
      <c r="BT88" s="301"/>
      <c r="BU88" s="301"/>
      <c r="BV88" s="289"/>
      <c r="BW88" s="407"/>
      <c r="BX88" s="408"/>
      <c r="BY88" s="366"/>
      <c r="BZ88" s="366"/>
      <c r="CA88" s="366"/>
      <c r="CB88" s="366"/>
      <c r="CC88" s="366"/>
      <c r="CD88" s="366"/>
      <c r="CE88" s="366"/>
    </row>
    <row r="89" spans="1:83" ht="15" customHeight="1" x14ac:dyDescent="0.2">
      <c r="A89" s="359"/>
      <c r="B89" s="1189"/>
      <c r="C89" s="1189"/>
      <c r="D89" s="360"/>
      <c r="E89" s="360"/>
      <c r="F89" s="1189">
        <f>SUM(P88:P88,U88:U88,Z88:Z88,AE88:AE88,AJ88:AJ88,AO88:AO88,AT88:AT88,AY88:AY88,BD88:BD88)</f>
        <v>0</v>
      </c>
      <c r="G89" s="1189">
        <f>SUM(Q89:Q90,V89:V90,AA89:AA90,AF89:AF90,AK89:AK90,AP89:AP90,AU89:AU90,AZ89:AZ90,BE89:BE90)</f>
        <v>0</v>
      </c>
      <c r="H89" s="1189">
        <f>SUM(R89:R90,W89:W90,AB89:AB90,AG89:AG90,AL89:AL90,AQ89:AQ90,AV89:AV90,BA89:BA90,BF89:BF90)</f>
        <v>0</v>
      </c>
      <c r="I89" s="1189">
        <f>SUM(S89:S90,X89:X90,AC89:AC90,AH89:AH90,AM89:AM90,AR89:AR90,AW89:AW90,BB89:BB90,BG89:BG90)</f>
        <v>0</v>
      </c>
      <c r="J89" s="1189">
        <f>SUM(T89:T90,Y89:Y90,AD89:AD90,AI89:AI90,AN89:AN90,AS89:AS90,AX89:AX90,BC89:BC90,BH89:BH90)</f>
        <v>0</v>
      </c>
      <c r="K89" s="360"/>
      <c r="L89" s="360"/>
      <c r="M89" s="360"/>
      <c r="N89" s="360"/>
      <c r="O89" s="361"/>
      <c r="P89" s="308"/>
      <c r="Q89" s="308"/>
      <c r="R89" s="308"/>
      <c r="S89" s="308"/>
      <c r="T89" s="308"/>
      <c r="U89" s="308"/>
      <c r="V89" s="308"/>
      <c r="W89" s="308"/>
      <c r="X89" s="308"/>
      <c r="Y89" s="308"/>
      <c r="Z89" s="308"/>
      <c r="AA89" s="308"/>
      <c r="AB89" s="308"/>
      <c r="AC89" s="308"/>
      <c r="AD89" s="308"/>
      <c r="AE89" s="308"/>
      <c r="AF89" s="308"/>
      <c r="AG89" s="308"/>
      <c r="AH89" s="308"/>
      <c r="AI89" s="308"/>
      <c r="AJ89" s="308"/>
      <c r="AK89" s="308"/>
      <c r="AL89" s="308"/>
      <c r="AM89" s="308"/>
      <c r="AN89" s="308"/>
      <c r="AO89" s="308"/>
      <c r="AP89" s="308"/>
      <c r="AQ89" s="308"/>
      <c r="AR89" s="308"/>
      <c r="AS89" s="308"/>
      <c r="AT89" s="308"/>
      <c r="AU89" s="308"/>
      <c r="AV89" s="308"/>
      <c r="AW89" s="308"/>
      <c r="AX89" s="308"/>
      <c r="AY89" s="308"/>
      <c r="AZ89" s="308"/>
      <c r="BA89" s="308"/>
      <c r="BB89" s="308"/>
      <c r="BC89" s="308"/>
      <c r="BD89" s="308"/>
      <c r="BE89" s="308"/>
      <c r="BF89" s="308"/>
      <c r="BG89" s="308"/>
      <c r="BH89" s="308"/>
      <c r="BI89" s="301"/>
      <c r="BJ89" s="301"/>
      <c r="BK89" s="301"/>
      <c r="BL89" s="301"/>
      <c r="BM89" s="301"/>
      <c r="BN89" s="301"/>
      <c r="BO89" s="301"/>
      <c r="BP89" s="301"/>
      <c r="BQ89" s="301"/>
      <c r="BR89" s="301"/>
      <c r="BS89" s="301"/>
      <c r="BT89" s="301"/>
      <c r="BU89" s="301"/>
      <c r="BV89" s="289"/>
      <c r="BW89" s="407"/>
      <c r="BX89" s="408"/>
      <c r="BY89" s="366"/>
      <c r="BZ89" s="366"/>
      <c r="CA89" s="366"/>
      <c r="CB89" s="366"/>
      <c r="CC89" s="366"/>
      <c r="CD89" s="366"/>
      <c r="CE89" s="366"/>
    </row>
    <row r="90" spans="1:83" ht="15" customHeight="1" x14ac:dyDescent="0.2">
      <c r="A90" s="359"/>
      <c r="B90" s="1189"/>
      <c r="C90" s="1189"/>
      <c r="D90" s="360"/>
      <c r="E90" s="360"/>
      <c r="F90" s="1189"/>
      <c r="G90" s="1189"/>
      <c r="H90" s="1189"/>
      <c r="I90" s="1189"/>
      <c r="J90" s="1189"/>
      <c r="K90" s="360"/>
      <c r="L90" s="360"/>
      <c r="M90" s="360"/>
      <c r="N90" s="360"/>
      <c r="O90" s="361"/>
      <c r="P90" s="308"/>
      <c r="Q90" s="308"/>
      <c r="R90" s="308"/>
      <c r="S90" s="308"/>
      <c r="T90" s="308"/>
      <c r="U90" s="308"/>
      <c r="V90" s="308"/>
      <c r="W90" s="308"/>
      <c r="X90" s="308"/>
      <c r="Y90" s="308"/>
      <c r="Z90" s="308"/>
      <c r="AA90" s="308"/>
      <c r="AB90" s="308"/>
      <c r="AC90" s="308"/>
      <c r="AD90" s="308"/>
      <c r="AE90" s="308"/>
      <c r="AF90" s="308"/>
      <c r="AG90" s="308"/>
      <c r="AH90" s="308"/>
      <c r="AI90" s="308"/>
      <c r="AJ90" s="308"/>
      <c r="AK90" s="308"/>
      <c r="AL90" s="308"/>
      <c r="AM90" s="308"/>
      <c r="AN90" s="308"/>
      <c r="AO90" s="308"/>
      <c r="AP90" s="308"/>
      <c r="AQ90" s="308"/>
      <c r="AR90" s="308"/>
      <c r="AS90" s="308"/>
      <c r="AT90" s="308"/>
      <c r="AU90" s="308"/>
      <c r="AV90" s="308"/>
      <c r="AW90" s="308"/>
      <c r="AX90" s="308"/>
      <c r="AY90" s="308"/>
      <c r="AZ90" s="308"/>
      <c r="BA90" s="308"/>
      <c r="BB90" s="308"/>
      <c r="BC90" s="308"/>
      <c r="BD90" s="308"/>
      <c r="BE90" s="308"/>
      <c r="BF90" s="308"/>
      <c r="BG90" s="308"/>
      <c r="BH90" s="308"/>
      <c r="BI90" s="301"/>
      <c r="BJ90" s="301"/>
      <c r="BK90" s="301"/>
      <c r="BL90" s="301"/>
      <c r="BM90" s="301"/>
      <c r="BN90" s="301"/>
      <c r="BO90" s="301"/>
      <c r="BP90" s="301"/>
      <c r="BQ90" s="301"/>
      <c r="BR90" s="301"/>
      <c r="BS90" s="301"/>
      <c r="BT90" s="301"/>
      <c r="BU90" s="301"/>
      <c r="BV90" s="289"/>
      <c r="BW90" s="407"/>
      <c r="BX90" s="408"/>
      <c r="BY90" s="366"/>
      <c r="BZ90" s="366"/>
      <c r="CA90" s="366"/>
      <c r="CB90" s="366"/>
      <c r="CC90" s="366"/>
      <c r="CD90" s="366"/>
      <c r="CE90" s="366"/>
    </row>
    <row r="91" spans="1:83" ht="15" customHeight="1" x14ac:dyDescent="0.2">
      <c r="A91" s="359"/>
      <c r="B91" s="1189"/>
      <c r="C91" s="1189"/>
      <c r="D91" s="360"/>
      <c r="E91" s="360"/>
      <c r="F91" s="1189">
        <f>SUM(P90:P90,U90:U90,Z90:Z90,AE90:AE90,AJ90:AJ90,AO90:AO90,AT90:AT90,AY90:AY90,BD90:BD90)</f>
        <v>0</v>
      </c>
      <c r="G91" s="1189">
        <f>SUM(Q91:Q92,V91:V92,AA91:AA92,AF91:AF92,AK91:AK92,AP91:AP92,AU91:AU92,AZ91:AZ92,BE91:BE92)</f>
        <v>0</v>
      </c>
      <c r="H91" s="1189">
        <f>SUM(R91:R92,W91:W92,AB91:AB92,AG91:AG92,AL91:AL92,AQ91:AQ92,AV91:AV92,BA91:BA92,BF91:BF92)</f>
        <v>0</v>
      </c>
      <c r="I91" s="1189">
        <f>SUM(S91:S92,X91:X92,AC91:AC92,AH91:AH92,AM91:AM92,AR91:AR92,AW91:AW92,BB91:BB92,BG91:BG92)</f>
        <v>0</v>
      </c>
      <c r="J91" s="1189">
        <f>SUM(T91:T92,Y91:Y92,AD91:AD92,AI91:AI92,AN91:AN92,AS91:AS92,AX91:AX92,BC91:BC92,BH91:BH92)</f>
        <v>0</v>
      </c>
      <c r="K91" s="360"/>
      <c r="L91" s="360"/>
      <c r="M91" s="360"/>
      <c r="N91" s="360"/>
      <c r="O91" s="361"/>
      <c r="P91" s="308"/>
      <c r="Q91" s="308"/>
      <c r="R91" s="308"/>
      <c r="S91" s="308"/>
      <c r="T91" s="308"/>
      <c r="U91" s="308"/>
      <c r="V91" s="308"/>
      <c r="W91" s="308"/>
      <c r="X91" s="308"/>
      <c r="Y91" s="308"/>
      <c r="Z91" s="308"/>
      <c r="AA91" s="308"/>
      <c r="AB91" s="308"/>
      <c r="AC91" s="308"/>
      <c r="AD91" s="308"/>
      <c r="AE91" s="308"/>
      <c r="AF91" s="308"/>
      <c r="AG91" s="308"/>
      <c r="AH91" s="308"/>
      <c r="AI91" s="308"/>
      <c r="AJ91" s="308"/>
      <c r="AK91" s="308"/>
      <c r="AL91" s="308"/>
      <c r="AM91" s="308"/>
      <c r="AN91" s="308"/>
      <c r="AO91" s="308"/>
      <c r="AP91" s="308"/>
      <c r="AQ91" s="308"/>
      <c r="AR91" s="308"/>
      <c r="AS91" s="308"/>
      <c r="AT91" s="308"/>
      <c r="AU91" s="308"/>
      <c r="AV91" s="308"/>
      <c r="AW91" s="308"/>
      <c r="AX91" s="308"/>
      <c r="AY91" s="308"/>
      <c r="AZ91" s="308"/>
      <c r="BA91" s="308"/>
      <c r="BB91" s="308"/>
      <c r="BC91" s="308"/>
      <c r="BD91" s="308"/>
      <c r="BE91" s="308"/>
      <c r="BF91" s="308"/>
      <c r="BG91" s="308"/>
      <c r="BH91" s="308"/>
      <c r="BI91" s="301"/>
      <c r="BJ91" s="301"/>
      <c r="BK91" s="301"/>
      <c r="BL91" s="301"/>
      <c r="BM91" s="301"/>
      <c r="BN91" s="301"/>
      <c r="BO91" s="301"/>
      <c r="BP91" s="301"/>
      <c r="BQ91" s="301"/>
      <c r="BR91" s="301"/>
      <c r="BS91" s="301"/>
      <c r="BT91" s="301"/>
      <c r="BU91" s="301"/>
      <c r="BV91" s="289"/>
      <c r="BW91" s="407"/>
      <c r="BX91" s="408"/>
      <c r="BY91" s="366"/>
      <c r="BZ91" s="366"/>
      <c r="CA91" s="366"/>
      <c r="CB91" s="366"/>
      <c r="CC91" s="366"/>
      <c r="CD91" s="366"/>
      <c r="CE91" s="366"/>
    </row>
    <row r="92" spans="1:83" ht="15" customHeight="1" x14ac:dyDescent="0.2">
      <c r="A92" s="359"/>
      <c r="B92" s="1189"/>
      <c r="C92" s="1189"/>
      <c r="D92" s="360"/>
      <c r="E92" s="360"/>
      <c r="F92" s="1189"/>
      <c r="G92" s="1189"/>
      <c r="H92" s="1189"/>
      <c r="I92" s="1189"/>
      <c r="J92" s="1189"/>
      <c r="K92" s="360"/>
      <c r="L92" s="360"/>
      <c r="M92" s="360"/>
      <c r="N92" s="360"/>
      <c r="O92" s="361"/>
      <c r="P92" s="308"/>
      <c r="Q92" s="308"/>
      <c r="R92" s="308"/>
      <c r="S92" s="308"/>
      <c r="T92" s="308"/>
      <c r="U92" s="308"/>
      <c r="V92" s="308"/>
      <c r="W92" s="308"/>
      <c r="X92" s="308"/>
      <c r="Y92" s="308"/>
      <c r="Z92" s="308"/>
      <c r="AA92" s="308"/>
      <c r="AB92" s="308"/>
      <c r="AC92" s="308"/>
      <c r="AD92" s="308"/>
      <c r="AE92" s="308"/>
      <c r="AF92" s="308"/>
      <c r="AG92" s="308"/>
      <c r="AH92" s="308"/>
      <c r="AI92" s="308"/>
      <c r="AJ92" s="308"/>
      <c r="AK92" s="308"/>
      <c r="AL92" s="308"/>
      <c r="AM92" s="308"/>
      <c r="AN92" s="308"/>
      <c r="AO92" s="308"/>
      <c r="AP92" s="308"/>
      <c r="AQ92" s="308"/>
      <c r="AR92" s="308"/>
      <c r="AS92" s="308"/>
      <c r="AT92" s="308"/>
      <c r="AU92" s="308"/>
      <c r="AV92" s="308"/>
      <c r="AW92" s="308"/>
      <c r="AX92" s="308"/>
      <c r="AY92" s="308"/>
      <c r="AZ92" s="308"/>
      <c r="BA92" s="308"/>
      <c r="BB92" s="308"/>
      <c r="BC92" s="308"/>
      <c r="BD92" s="308"/>
      <c r="BE92" s="308"/>
      <c r="BF92" s="308"/>
      <c r="BG92" s="308"/>
      <c r="BH92" s="308"/>
      <c r="BI92" s="301"/>
      <c r="BJ92" s="301"/>
      <c r="BK92" s="301"/>
      <c r="BL92" s="301"/>
      <c r="BM92" s="301"/>
      <c r="BN92" s="301"/>
      <c r="BO92" s="301"/>
      <c r="BP92" s="301"/>
      <c r="BQ92" s="301"/>
      <c r="BR92" s="301"/>
      <c r="BS92" s="301"/>
      <c r="BT92" s="301"/>
      <c r="BU92" s="301"/>
      <c r="BV92" s="289"/>
      <c r="BW92" s="407"/>
      <c r="BX92" s="408"/>
      <c r="BY92" s="366"/>
      <c r="BZ92" s="366"/>
      <c r="CA92" s="366"/>
      <c r="CB92" s="366"/>
      <c r="CC92" s="366"/>
      <c r="CD92" s="366"/>
      <c r="CE92" s="366"/>
    </row>
    <row r="93" spans="1:83" ht="15" customHeight="1" x14ac:dyDescent="0.2">
      <c r="A93" s="359"/>
      <c r="B93" s="1189"/>
      <c r="C93" s="1189"/>
      <c r="D93" s="360"/>
      <c r="E93" s="360"/>
      <c r="F93" s="1189">
        <f>SUM(P92:P92,U92:U92,Z92:Z92,AE92:AE92,AJ92:AJ92,AO92:AO92,AT92:AT92,AY92:AY92,BD92:BD92)</f>
        <v>0</v>
      </c>
      <c r="G93" s="1189">
        <f>SUM(Q93:Q94,V93:V94,AA93:AA94,AF93:AF94,AK93:AK94,AP93:AP94,AU93:AU94,AZ93:AZ94,BE93:BE94)</f>
        <v>0</v>
      </c>
      <c r="H93" s="1189">
        <f>SUM(R93:R94,W93:W94,AB93:AB94,AG93:AG94,AL93:AL94,AQ93:AQ94,AV93:AV94,BA93:BA94,BF93:BF94)</f>
        <v>0</v>
      </c>
      <c r="I93" s="1189">
        <f>SUM(S93:S94,X93:X94,AC93:AC94,AH93:AH94,AM93:AM94,AR93:AR94,AW93:AW94,BB93:BB94,BG93:BG94)</f>
        <v>0</v>
      </c>
      <c r="J93" s="1189">
        <f>SUM(T93:T94,Y93:Y94,AD93:AD94,AI93:AI94,AN93:AN94,AS93:AS94,AX93:AX94,BC93:BC94,BH93:BH94)</f>
        <v>0</v>
      </c>
      <c r="K93" s="360"/>
      <c r="L93" s="360"/>
      <c r="M93" s="360"/>
      <c r="N93" s="360"/>
      <c r="O93" s="361"/>
      <c r="P93" s="308"/>
      <c r="Q93" s="308"/>
      <c r="R93" s="308"/>
      <c r="S93" s="308"/>
      <c r="T93" s="308"/>
      <c r="U93" s="308"/>
      <c r="V93" s="308"/>
      <c r="W93" s="308"/>
      <c r="X93" s="308"/>
      <c r="Y93" s="308"/>
      <c r="Z93" s="308"/>
      <c r="AA93" s="308"/>
      <c r="AB93" s="308"/>
      <c r="AC93" s="308"/>
      <c r="AD93" s="308"/>
      <c r="AE93" s="308"/>
      <c r="AF93" s="308"/>
      <c r="AG93" s="308"/>
      <c r="AH93" s="308"/>
      <c r="AI93" s="308"/>
      <c r="AJ93" s="308"/>
      <c r="AK93" s="308"/>
      <c r="AL93" s="308"/>
      <c r="AM93" s="308"/>
      <c r="AN93" s="308"/>
      <c r="AO93" s="308"/>
      <c r="AP93" s="308"/>
      <c r="AQ93" s="308"/>
      <c r="AR93" s="308"/>
      <c r="AS93" s="308"/>
      <c r="AT93" s="308"/>
      <c r="AU93" s="308"/>
      <c r="AV93" s="308"/>
      <c r="AW93" s="308"/>
      <c r="AX93" s="308"/>
      <c r="AY93" s="308"/>
      <c r="AZ93" s="308"/>
      <c r="BA93" s="308"/>
      <c r="BB93" s="308"/>
      <c r="BC93" s="308"/>
      <c r="BD93" s="308"/>
      <c r="BE93" s="308"/>
      <c r="BF93" s="308"/>
      <c r="BG93" s="308"/>
      <c r="BH93" s="308"/>
      <c r="BI93" s="301"/>
      <c r="BJ93" s="301"/>
      <c r="BK93" s="301"/>
      <c r="BL93" s="301"/>
      <c r="BM93" s="301"/>
      <c r="BN93" s="301"/>
      <c r="BO93" s="301"/>
      <c r="BP93" s="301"/>
      <c r="BQ93" s="301"/>
      <c r="BR93" s="301"/>
      <c r="BS93" s="301"/>
      <c r="BT93" s="301"/>
      <c r="BU93" s="301"/>
      <c r="BV93" s="289"/>
      <c r="BW93" s="407"/>
      <c r="BX93" s="408"/>
      <c r="BY93" s="366"/>
      <c r="BZ93" s="366"/>
      <c r="CA93" s="366"/>
      <c r="CB93" s="366"/>
      <c r="CC93" s="366"/>
      <c r="CD93" s="366"/>
      <c r="CE93" s="366"/>
    </row>
    <row r="94" spans="1:83" ht="15" customHeight="1" x14ac:dyDescent="0.2">
      <c r="A94" s="359"/>
      <c r="B94" s="1189"/>
      <c r="C94" s="1189"/>
      <c r="D94" s="360"/>
      <c r="E94" s="360"/>
      <c r="F94" s="1189"/>
      <c r="G94" s="1189"/>
      <c r="H94" s="1189"/>
      <c r="I94" s="1189"/>
      <c r="J94" s="1189"/>
      <c r="K94" s="360"/>
      <c r="L94" s="360"/>
      <c r="M94" s="360"/>
      <c r="N94" s="360"/>
      <c r="O94" s="361"/>
      <c r="P94" s="308"/>
      <c r="Q94" s="308"/>
      <c r="R94" s="308"/>
      <c r="S94" s="308"/>
      <c r="T94" s="308"/>
      <c r="U94" s="308"/>
      <c r="V94" s="308"/>
      <c r="W94" s="308"/>
      <c r="X94" s="308"/>
      <c r="Y94" s="308"/>
      <c r="Z94" s="308"/>
      <c r="AA94" s="308"/>
      <c r="AB94" s="308"/>
      <c r="AC94" s="308"/>
      <c r="AD94" s="308"/>
      <c r="AE94" s="308"/>
      <c r="AF94" s="308"/>
      <c r="AG94" s="308"/>
      <c r="AH94" s="308"/>
      <c r="AI94" s="308"/>
      <c r="AJ94" s="308"/>
      <c r="AK94" s="308"/>
      <c r="AL94" s="308"/>
      <c r="AM94" s="308"/>
      <c r="AN94" s="308"/>
      <c r="AO94" s="308"/>
      <c r="AP94" s="308"/>
      <c r="AQ94" s="308"/>
      <c r="AR94" s="308"/>
      <c r="AS94" s="308"/>
      <c r="AT94" s="308"/>
      <c r="AU94" s="308"/>
      <c r="AV94" s="308"/>
      <c r="AW94" s="308"/>
      <c r="AX94" s="308"/>
      <c r="AY94" s="308"/>
      <c r="AZ94" s="308"/>
      <c r="BA94" s="308"/>
      <c r="BB94" s="308"/>
      <c r="BC94" s="308"/>
      <c r="BD94" s="308"/>
      <c r="BE94" s="308"/>
      <c r="BF94" s="308"/>
      <c r="BG94" s="308"/>
      <c r="BH94" s="308"/>
      <c r="BI94" s="301"/>
      <c r="BJ94" s="301"/>
      <c r="BK94" s="301"/>
      <c r="BL94" s="301"/>
      <c r="BM94" s="301"/>
      <c r="BN94" s="301"/>
      <c r="BO94" s="301"/>
      <c r="BP94" s="301"/>
      <c r="BQ94" s="301"/>
      <c r="BR94" s="301"/>
      <c r="BS94" s="301"/>
      <c r="BT94" s="301"/>
      <c r="BU94" s="301"/>
      <c r="BV94" s="289"/>
      <c r="BW94" s="407"/>
      <c r="BX94" s="408"/>
      <c r="BY94" s="366"/>
      <c r="BZ94" s="366"/>
      <c r="CA94" s="366"/>
      <c r="CB94" s="366"/>
      <c r="CC94" s="366"/>
      <c r="CD94" s="366"/>
      <c r="CE94" s="366"/>
    </row>
    <row r="95" spans="1:83" ht="15" customHeight="1" x14ac:dyDescent="0.2">
      <c r="A95" s="359"/>
      <c r="B95" s="1189"/>
      <c r="C95" s="1189"/>
      <c r="D95" s="360"/>
      <c r="E95" s="360"/>
      <c r="F95" s="1189">
        <f>SUM(P94:P94,U94:U94,Z94:Z94,AE94:AE94,AJ94:AJ94,AO94:AO94,AT94:AT94,AY94:AY94,BD94:BD94)</f>
        <v>0</v>
      </c>
      <c r="G95" s="1189">
        <f>SUM(Q95:Q96,V95:V96,AA95:AA96,AF95:AF96,AK95:AK96,AP95:AP96,AU95:AU96,AZ95:AZ96,BE95:BE96)</f>
        <v>0</v>
      </c>
      <c r="H95" s="1189">
        <f>SUM(R95:R96,W95:W96,AB95:AB96,AG95:AG96,AL95:AL96,AQ95:AQ96,AV95:AV96,BA95:BA96,BF95:BF96)</f>
        <v>0</v>
      </c>
      <c r="I95" s="1189">
        <f>SUM(S95:S96,X95:X96,AC95:AC96,AH95:AH96,AM95:AM96,AR95:AR96,AW95:AW96,BB95:BB96,BG95:BG96)</f>
        <v>0</v>
      </c>
      <c r="J95" s="1189">
        <f>SUM(T95:T96,Y95:Y96,AD95:AD96,AI95:AI96,AN95:AN96,AS95:AS96,AX95:AX96,BC95:BC96,BH95:BH96)</f>
        <v>0</v>
      </c>
      <c r="K95" s="360"/>
      <c r="L95" s="360"/>
      <c r="M95" s="360"/>
      <c r="N95" s="360"/>
      <c r="O95" s="361"/>
      <c r="P95" s="308"/>
      <c r="Q95" s="308"/>
      <c r="R95" s="308"/>
      <c r="S95" s="308"/>
      <c r="T95" s="308"/>
      <c r="U95" s="308"/>
      <c r="V95" s="308"/>
      <c r="W95" s="308"/>
      <c r="X95" s="308"/>
      <c r="Y95" s="308"/>
      <c r="Z95" s="308"/>
      <c r="AA95" s="308"/>
      <c r="AB95" s="308"/>
      <c r="AC95" s="308"/>
      <c r="AD95" s="308"/>
      <c r="AE95" s="308"/>
      <c r="AF95" s="308"/>
      <c r="AG95" s="308"/>
      <c r="AH95" s="308"/>
      <c r="AI95" s="308"/>
      <c r="AJ95" s="308"/>
      <c r="AK95" s="308"/>
      <c r="AL95" s="308"/>
      <c r="AM95" s="308"/>
      <c r="AN95" s="308"/>
      <c r="AO95" s="308"/>
      <c r="AP95" s="308"/>
      <c r="AQ95" s="308"/>
      <c r="AR95" s="308"/>
      <c r="AS95" s="308"/>
      <c r="AT95" s="308"/>
      <c r="AU95" s="308"/>
      <c r="AV95" s="308"/>
      <c r="AW95" s="308"/>
      <c r="AX95" s="308"/>
      <c r="AY95" s="308"/>
      <c r="AZ95" s="308"/>
      <c r="BA95" s="308"/>
      <c r="BB95" s="308"/>
      <c r="BC95" s="308"/>
      <c r="BD95" s="308"/>
      <c r="BE95" s="308"/>
      <c r="BF95" s="308"/>
      <c r="BG95" s="308"/>
      <c r="BH95" s="308"/>
      <c r="BI95" s="301"/>
      <c r="BJ95" s="301"/>
      <c r="BK95" s="301"/>
      <c r="BL95" s="301"/>
      <c r="BM95" s="301"/>
      <c r="BN95" s="301"/>
      <c r="BO95" s="301"/>
      <c r="BP95" s="301"/>
      <c r="BQ95" s="301"/>
      <c r="BR95" s="301"/>
      <c r="BS95" s="301"/>
      <c r="BT95" s="301"/>
      <c r="BU95" s="301"/>
      <c r="BV95" s="289"/>
      <c r="BW95" s="407"/>
      <c r="BX95" s="408"/>
      <c r="BY95" s="366"/>
      <c r="BZ95" s="366"/>
      <c r="CA95" s="366"/>
      <c r="CB95" s="366"/>
      <c r="CC95" s="366"/>
      <c r="CD95" s="366"/>
      <c r="CE95" s="366"/>
    </row>
    <row r="96" spans="1:83" ht="15" customHeight="1" x14ac:dyDescent="0.2">
      <c r="A96" s="359"/>
      <c r="B96" s="1189"/>
      <c r="C96" s="1189"/>
      <c r="D96" s="360"/>
      <c r="E96" s="360"/>
      <c r="F96" s="1189"/>
      <c r="G96" s="1189"/>
      <c r="H96" s="1189"/>
      <c r="I96" s="1189"/>
      <c r="J96" s="1189"/>
      <c r="K96" s="360"/>
      <c r="L96" s="360"/>
      <c r="M96" s="360"/>
      <c r="N96" s="360"/>
      <c r="O96" s="361"/>
      <c r="P96" s="308"/>
      <c r="Q96" s="308"/>
      <c r="R96" s="308"/>
      <c r="S96" s="308"/>
      <c r="T96" s="308"/>
      <c r="U96" s="308"/>
      <c r="V96" s="308"/>
      <c r="W96" s="308"/>
      <c r="X96" s="308"/>
      <c r="Y96" s="308"/>
      <c r="Z96" s="308"/>
      <c r="AA96" s="308"/>
      <c r="AB96" s="308"/>
      <c r="AC96" s="308"/>
      <c r="AD96" s="308"/>
      <c r="AE96" s="308"/>
      <c r="AF96" s="308"/>
      <c r="AG96" s="308"/>
      <c r="AH96" s="308"/>
      <c r="AI96" s="308"/>
      <c r="AJ96" s="308"/>
      <c r="AK96" s="308"/>
      <c r="AL96" s="308"/>
      <c r="AM96" s="308"/>
      <c r="AN96" s="308"/>
      <c r="AO96" s="308"/>
      <c r="AP96" s="308"/>
      <c r="AQ96" s="308"/>
      <c r="AR96" s="308"/>
      <c r="AS96" s="308"/>
      <c r="AT96" s="308"/>
      <c r="AU96" s="308"/>
      <c r="AV96" s="308"/>
      <c r="AW96" s="308"/>
      <c r="AX96" s="308"/>
      <c r="AY96" s="308"/>
      <c r="AZ96" s="308"/>
      <c r="BA96" s="308"/>
      <c r="BB96" s="308"/>
      <c r="BC96" s="308"/>
      <c r="BD96" s="308"/>
      <c r="BE96" s="308"/>
      <c r="BF96" s="308"/>
      <c r="BG96" s="308"/>
      <c r="BH96" s="308"/>
      <c r="BI96" s="301"/>
      <c r="BJ96" s="301"/>
      <c r="BK96" s="301"/>
      <c r="BL96" s="301"/>
      <c r="BM96" s="301"/>
      <c r="BN96" s="301"/>
      <c r="BO96" s="301"/>
      <c r="BP96" s="301"/>
      <c r="BQ96" s="301"/>
      <c r="BR96" s="301"/>
      <c r="BS96" s="301"/>
      <c r="BT96" s="301"/>
      <c r="BU96" s="301"/>
      <c r="BV96" s="289"/>
      <c r="BW96" s="407"/>
      <c r="BX96" s="408"/>
      <c r="BY96" s="366"/>
      <c r="BZ96" s="366"/>
      <c r="CA96" s="366"/>
      <c r="CB96" s="366"/>
      <c r="CC96" s="366"/>
      <c r="CD96" s="366"/>
      <c r="CE96" s="366"/>
    </row>
    <row r="97" spans="1:76" ht="15" customHeight="1" x14ac:dyDescent="0.2">
      <c r="A97" s="366"/>
      <c r="B97" s="1203"/>
      <c r="C97" s="1191"/>
      <c r="D97" s="367"/>
      <c r="E97" s="367"/>
      <c r="F97" s="1189">
        <f>SUM(P96:P96,U96:U96,Z96:Z96,AE96:AE96,AJ96:AJ96,AO96:AO96,AT96:AT96,AY96:AY96,BD96:BD96)</f>
        <v>0</v>
      </c>
      <c r="G97" s="1189">
        <f>SUM(Q97:Q98,V97:V98,AA97:AA98,AF97:AF98,AK97:AK98,AP97:AP98,AU97:AU98,AZ97:AZ98,BE97:BE98)</f>
        <v>0</v>
      </c>
      <c r="H97" s="1189">
        <f>SUM(R97:R98,W97:W98,AB97:AB98,AG97:AG98,AL97:AL98,AQ97:AQ98,AV97:AV98,BA97:BA98,BF97:BF98)</f>
        <v>0</v>
      </c>
      <c r="I97" s="1189">
        <f>SUM(S97:S98,X97:X98,AC97:AC98,AH97:AH98,AM97:AM98,AR97:AR98,AW97:AW98,BB97:BB98,BG97:BG98)</f>
        <v>0</v>
      </c>
      <c r="J97" s="1189">
        <f>SUM(T97:T98,Y97:Y98,AD97:AD98,AI97:AI98,AN97:AN98,AS97:AS98,AX97:AX98,BC97:BC98,BH97:BH98)</f>
        <v>0</v>
      </c>
      <c r="K97" s="360"/>
      <c r="L97" s="360"/>
      <c r="M97" s="360"/>
      <c r="N97" s="360"/>
      <c r="O97" s="305"/>
      <c r="P97" s="301"/>
      <c r="Q97" s="301"/>
      <c r="R97" s="301"/>
      <c r="S97" s="301"/>
      <c r="T97" s="301"/>
      <c r="U97" s="301"/>
      <c r="V97" s="301"/>
      <c r="W97" s="301"/>
      <c r="X97" s="301"/>
      <c r="Y97" s="301"/>
      <c r="Z97" s="301"/>
      <c r="AA97" s="301"/>
      <c r="AB97" s="301"/>
      <c r="AC97" s="301"/>
      <c r="AD97" s="301"/>
      <c r="AE97" s="301"/>
      <c r="AF97" s="301"/>
      <c r="AG97" s="301"/>
      <c r="AH97" s="301"/>
      <c r="AI97" s="301"/>
      <c r="AJ97" s="301"/>
      <c r="AK97" s="301"/>
      <c r="AL97" s="301"/>
      <c r="AM97" s="301"/>
      <c r="AN97" s="301"/>
      <c r="AO97" s="301"/>
      <c r="AP97" s="301"/>
      <c r="AQ97" s="301"/>
      <c r="AR97" s="301"/>
      <c r="AS97" s="301"/>
      <c r="AT97" s="301"/>
      <c r="AU97" s="301"/>
      <c r="AV97" s="301"/>
      <c r="AW97" s="301"/>
      <c r="AX97" s="301"/>
      <c r="AY97" s="301"/>
      <c r="AZ97" s="301"/>
      <c r="BA97" s="301"/>
      <c r="BB97" s="301"/>
      <c r="BC97" s="301"/>
      <c r="BD97" s="301"/>
      <c r="BE97" s="301"/>
      <c r="BF97" s="301"/>
      <c r="BG97" s="301"/>
      <c r="BH97" s="301"/>
      <c r="BI97" s="301"/>
      <c r="BJ97" s="301"/>
      <c r="BK97" s="301"/>
      <c r="BL97" s="301"/>
      <c r="BM97" s="301"/>
      <c r="BN97" s="301"/>
      <c r="BO97" s="301"/>
      <c r="BP97" s="301"/>
      <c r="BQ97" s="301"/>
      <c r="BR97" s="301"/>
      <c r="BS97" s="301"/>
      <c r="BT97" s="301"/>
      <c r="BU97" s="301"/>
      <c r="BV97" s="289"/>
      <c r="BW97" s="407"/>
      <c r="BX97" s="424"/>
    </row>
    <row r="98" spans="1:76" ht="15" customHeight="1" x14ac:dyDescent="0.2">
      <c r="A98" s="366"/>
      <c r="B98" s="1203"/>
      <c r="C98" s="1191"/>
      <c r="D98" s="367"/>
      <c r="E98" s="367"/>
      <c r="F98" s="1189"/>
      <c r="G98" s="1189"/>
      <c r="H98" s="1189"/>
      <c r="I98" s="1189"/>
      <c r="J98" s="1189"/>
      <c r="K98" s="360"/>
      <c r="L98" s="360"/>
      <c r="M98" s="360"/>
      <c r="N98" s="360"/>
      <c r="O98" s="305"/>
      <c r="P98" s="301"/>
      <c r="Q98" s="301"/>
      <c r="R98" s="301"/>
      <c r="S98" s="301"/>
      <c r="T98" s="301"/>
      <c r="U98" s="301"/>
      <c r="V98" s="301"/>
      <c r="W98" s="301"/>
      <c r="X98" s="301"/>
      <c r="Y98" s="301"/>
      <c r="Z98" s="301"/>
      <c r="AA98" s="301"/>
      <c r="AB98" s="301"/>
      <c r="AC98" s="301"/>
      <c r="AD98" s="301"/>
      <c r="AE98" s="301"/>
      <c r="AF98" s="301"/>
      <c r="AG98" s="301"/>
      <c r="AH98" s="301"/>
      <c r="AI98" s="301"/>
      <c r="AJ98" s="301"/>
      <c r="AK98" s="301"/>
      <c r="AL98" s="301"/>
      <c r="AM98" s="301"/>
      <c r="AN98" s="301"/>
      <c r="AO98" s="301"/>
      <c r="AP98" s="301"/>
      <c r="AQ98" s="301"/>
      <c r="AR98" s="301"/>
      <c r="AS98" s="301"/>
      <c r="AT98" s="301"/>
      <c r="AU98" s="301"/>
      <c r="AV98" s="301"/>
      <c r="AW98" s="301"/>
      <c r="AX98" s="301"/>
      <c r="AY98" s="301"/>
      <c r="AZ98" s="301"/>
      <c r="BA98" s="301"/>
      <c r="BB98" s="301"/>
      <c r="BC98" s="301"/>
      <c r="BD98" s="301"/>
      <c r="BE98" s="301"/>
      <c r="BF98" s="301"/>
      <c r="BG98" s="301"/>
      <c r="BH98" s="301"/>
      <c r="BI98" s="301"/>
      <c r="BJ98" s="301"/>
      <c r="BK98" s="301"/>
      <c r="BL98" s="301"/>
      <c r="BM98" s="301"/>
      <c r="BN98" s="301"/>
      <c r="BO98" s="301"/>
      <c r="BP98" s="301"/>
      <c r="BQ98" s="301"/>
      <c r="BR98" s="301"/>
      <c r="BS98" s="301"/>
      <c r="BT98" s="301"/>
      <c r="BU98" s="301"/>
      <c r="BV98" s="289"/>
      <c r="BW98" s="407"/>
      <c r="BX98" s="408"/>
    </row>
    <row r="99" spans="1:76" ht="15" customHeight="1" x14ac:dyDescent="0.2">
      <c r="A99" s="366"/>
      <c r="B99" s="1203"/>
      <c r="C99" s="1191"/>
      <c r="D99" s="367"/>
      <c r="E99" s="367"/>
      <c r="F99" s="1189">
        <f>SUM(P98:P98,U98:U98,Z98:Z98,AE98:AE98,AJ98:AJ98,AO98:AO98,AT98:AT98,AY98:AY98,BD98:BD98)</f>
        <v>0</v>
      </c>
      <c r="G99" s="1189">
        <f>SUM(Q99:Q100,V99:V100,AA99:AA100,AF99:AF100,AK99:AK100,AP99:AP100,AU99:AU100,AZ99:AZ100,BE99:BE100)</f>
        <v>0</v>
      </c>
      <c r="H99" s="1189">
        <f>SUM(R99:R100,W99:W100,AB99:AB100,AG99:AG100,AL99:AL100,AQ99:AQ100,AV99:AV100,BA99:BA100,BF99:BF100)</f>
        <v>0</v>
      </c>
      <c r="I99" s="1189">
        <f>SUM(S99:S100,X99:X100,AC99:AC100,AH99:AH100,AM99:AM100,AR99:AR100,AW99:AW100,BB99:BB100,BG99:BG100)</f>
        <v>0</v>
      </c>
      <c r="J99" s="1189">
        <f>SUM(T99:T100,Y99:Y100,AD99:AD100,AI99:AI100,AN99:AN100,AS99:AS100,AX99:AX100,BC99:BC100,BH99:BH100)</f>
        <v>0</v>
      </c>
      <c r="K99" s="360"/>
      <c r="L99" s="360"/>
      <c r="M99" s="360"/>
      <c r="N99" s="360"/>
      <c r="O99" s="305"/>
      <c r="P99" s="301"/>
      <c r="Q99" s="301"/>
      <c r="R99" s="301"/>
      <c r="S99" s="301"/>
      <c r="T99" s="301"/>
      <c r="U99" s="301"/>
      <c r="V99" s="301"/>
      <c r="W99" s="301"/>
      <c r="X99" s="301"/>
      <c r="Y99" s="301"/>
      <c r="Z99" s="301"/>
      <c r="AA99" s="301"/>
      <c r="AB99" s="301"/>
      <c r="AC99" s="301"/>
      <c r="AD99" s="301"/>
      <c r="AE99" s="301"/>
      <c r="AF99" s="301"/>
      <c r="AG99" s="301"/>
      <c r="AH99" s="301"/>
      <c r="AI99" s="301"/>
      <c r="AJ99" s="301"/>
      <c r="AK99" s="301"/>
      <c r="AL99" s="301"/>
      <c r="AM99" s="301"/>
      <c r="AN99" s="301"/>
      <c r="AO99" s="301"/>
      <c r="AP99" s="301"/>
      <c r="AQ99" s="301"/>
      <c r="AR99" s="301"/>
      <c r="AS99" s="301"/>
      <c r="AT99" s="301"/>
      <c r="AU99" s="301"/>
      <c r="AV99" s="301"/>
      <c r="AW99" s="301"/>
      <c r="AX99" s="301"/>
      <c r="AY99" s="301"/>
      <c r="AZ99" s="301"/>
      <c r="BA99" s="301"/>
      <c r="BB99" s="301"/>
      <c r="BC99" s="301"/>
      <c r="BD99" s="301"/>
      <c r="BE99" s="301"/>
      <c r="BF99" s="301"/>
      <c r="BG99" s="301"/>
      <c r="BH99" s="301"/>
      <c r="BI99" s="301"/>
      <c r="BJ99" s="301"/>
      <c r="BK99" s="301"/>
      <c r="BL99" s="301"/>
      <c r="BM99" s="301"/>
      <c r="BN99" s="301"/>
      <c r="BO99" s="301"/>
      <c r="BP99" s="301"/>
      <c r="BQ99" s="301"/>
      <c r="BR99" s="301"/>
      <c r="BS99" s="301"/>
      <c r="BT99" s="301"/>
      <c r="BU99" s="301"/>
      <c r="BV99" s="289"/>
      <c r="BW99" s="407"/>
      <c r="BX99" s="408"/>
    </row>
    <row r="100" spans="1:76" ht="15" customHeight="1" x14ac:dyDescent="0.2">
      <c r="A100" s="366"/>
      <c r="B100" s="1203"/>
      <c r="C100" s="1191"/>
      <c r="D100" s="367"/>
      <c r="E100" s="367"/>
      <c r="F100" s="1189"/>
      <c r="G100" s="1189"/>
      <c r="H100" s="1189"/>
      <c r="I100" s="1189"/>
      <c r="J100" s="1189"/>
      <c r="K100" s="360"/>
      <c r="L100" s="360"/>
      <c r="M100" s="360"/>
      <c r="N100" s="360"/>
      <c r="O100" s="305"/>
      <c r="P100" s="301"/>
      <c r="Q100" s="301"/>
      <c r="R100" s="301"/>
      <c r="S100" s="301"/>
      <c r="T100" s="301"/>
      <c r="U100" s="301"/>
      <c r="V100" s="301"/>
      <c r="W100" s="301"/>
      <c r="X100" s="301"/>
      <c r="Y100" s="301"/>
      <c r="Z100" s="301"/>
      <c r="AA100" s="301"/>
      <c r="AB100" s="301"/>
      <c r="AC100" s="301"/>
      <c r="AD100" s="301"/>
      <c r="AE100" s="301"/>
      <c r="AF100" s="301"/>
      <c r="AG100" s="301"/>
      <c r="AH100" s="301"/>
      <c r="AI100" s="301"/>
      <c r="AJ100" s="301"/>
      <c r="AK100" s="301"/>
      <c r="AL100" s="301"/>
      <c r="AM100" s="301"/>
      <c r="AN100" s="301"/>
      <c r="AO100" s="301"/>
      <c r="AP100" s="301"/>
      <c r="AQ100" s="301"/>
      <c r="AR100" s="301"/>
      <c r="AS100" s="301"/>
      <c r="AT100" s="301"/>
      <c r="AU100" s="301"/>
      <c r="AV100" s="301"/>
      <c r="AW100" s="301"/>
      <c r="AX100" s="301"/>
      <c r="AY100" s="301"/>
      <c r="AZ100" s="301"/>
      <c r="BA100" s="301"/>
      <c r="BB100" s="301"/>
      <c r="BC100" s="301"/>
      <c r="BD100" s="301"/>
      <c r="BE100" s="301"/>
      <c r="BF100" s="301"/>
      <c r="BG100" s="301"/>
      <c r="BH100" s="301"/>
      <c r="BI100" s="301"/>
      <c r="BJ100" s="301"/>
      <c r="BK100" s="301"/>
      <c r="BL100" s="301"/>
      <c r="BM100" s="301"/>
      <c r="BN100" s="301"/>
      <c r="BO100" s="301"/>
      <c r="BP100" s="301"/>
      <c r="BQ100" s="301"/>
      <c r="BR100" s="301"/>
      <c r="BS100" s="301"/>
      <c r="BT100" s="301"/>
      <c r="BU100" s="301"/>
      <c r="BV100" s="289"/>
      <c r="BW100" s="407"/>
      <c r="BX100" s="408"/>
    </row>
    <row r="101" spans="1:76" ht="15" customHeight="1" x14ac:dyDescent="0.2">
      <c r="A101" s="366"/>
      <c r="B101" s="1203"/>
      <c r="C101" s="1191"/>
      <c r="D101" s="367"/>
      <c r="E101" s="367"/>
      <c r="F101" s="1189">
        <f>SUM(P100:P100,U100:U100,Z100:Z100,AE100:AE100,AJ100:AJ100,AO100:AO100,AT100:AT100,AY100:AY100,BD100:BD100)</f>
        <v>0</v>
      </c>
      <c r="G101" s="1189">
        <f>SUM(Q101:Q102,V101:V102,AA101:AA102,AF101:AF102,AK101:AK102,AP101:AP102,AU101:AU102,AZ101:AZ102,BE101:BE102)</f>
        <v>0</v>
      </c>
      <c r="H101" s="1189">
        <f>SUM(R101:R102,W101:W102,AB101:AB102,AG101:AG102,AL101:AL102,AQ101:AQ102,AV101:AV102,BA101:BA102,BF101:BF102)</f>
        <v>0</v>
      </c>
      <c r="I101" s="1189">
        <f>SUM(S101:S102,X101:X102,AC101:AC102,AH101:AH102,AM101:AM102,AR101:AR102,AW101:AW102,BB101:BB102,BG101:BG102)</f>
        <v>0</v>
      </c>
      <c r="J101" s="1189">
        <f>SUM(T101:T102,Y101:Y102,AD101:AD102,AI101:AI102,AN101:AN102,AS101:AS102,AX101:AX102,BC101:BC102,BH101:BH102)</f>
        <v>0</v>
      </c>
      <c r="K101" s="360"/>
      <c r="L101" s="360"/>
      <c r="M101" s="360"/>
      <c r="N101" s="360"/>
      <c r="O101" s="305"/>
      <c r="P101" s="301"/>
      <c r="Q101" s="301"/>
      <c r="R101" s="301"/>
      <c r="S101" s="301"/>
      <c r="T101" s="301"/>
      <c r="U101" s="301"/>
      <c r="V101" s="301"/>
      <c r="W101" s="301"/>
      <c r="X101" s="301"/>
      <c r="Y101" s="301"/>
      <c r="Z101" s="301"/>
      <c r="AA101" s="301"/>
      <c r="AB101" s="301"/>
      <c r="AC101" s="301"/>
      <c r="AD101" s="301"/>
      <c r="AE101" s="301"/>
      <c r="AF101" s="301"/>
      <c r="AG101" s="301"/>
      <c r="AH101" s="301"/>
      <c r="AI101" s="301"/>
      <c r="AJ101" s="301"/>
      <c r="AK101" s="301"/>
      <c r="AL101" s="301"/>
      <c r="AM101" s="301"/>
      <c r="AN101" s="301"/>
      <c r="AO101" s="301"/>
      <c r="AP101" s="301"/>
      <c r="AQ101" s="301"/>
      <c r="AR101" s="301"/>
      <c r="AS101" s="301"/>
      <c r="AT101" s="301"/>
      <c r="AU101" s="301"/>
      <c r="AV101" s="301"/>
      <c r="AW101" s="301"/>
      <c r="AX101" s="301"/>
      <c r="AY101" s="301"/>
      <c r="AZ101" s="301"/>
      <c r="BA101" s="301"/>
      <c r="BB101" s="301"/>
      <c r="BC101" s="301"/>
      <c r="BD101" s="301"/>
      <c r="BE101" s="301"/>
      <c r="BF101" s="301"/>
      <c r="BG101" s="301"/>
      <c r="BH101" s="301"/>
      <c r="BI101" s="301"/>
      <c r="BJ101" s="301"/>
      <c r="BK101" s="301"/>
      <c r="BL101" s="301"/>
      <c r="BM101" s="301"/>
      <c r="BN101" s="301"/>
      <c r="BO101" s="301"/>
      <c r="BP101" s="301"/>
      <c r="BQ101" s="301"/>
      <c r="BR101" s="301"/>
      <c r="BS101" s="301"/>
      <c r="BT101" s="301"/>
      <c r="BU101" s="301"/>
      <c r="BV101" s="289"/>
      <c r="BW101" s="407"/>
      <c r="BX101" s="408"/>
    </row>
    <row r="102" spans="1:76" ht="15" customHeight="1" x14ac:dyDescent="0.2">
      <c r="A102" s="366">
        <v>39</v>
      </c>
      <c r="B102" s="1203"/>
      <c r="C102" s="1191"/>
      <c r="D102" s="367"/>
      <c r="E102" s="367"/>
      <c r="F102" s="1189"/>
      <c r="G102" s="1189"/>
      <c r="H102" s="1189"/>
      <c r="I102" s="1189"/>
      <c r="J102" s="1189"/>
      <c r="K102" s="360"/>
      <c r="L102" s="360"/>
      <c r="M102" s="360"/>
      <c r="N102" s="360"/>
      <c r="O102" s="305"/>
      <c r="P102" s="301"/>
      <c r="Q102" s="301"/>
      <c r="R102" s="301"/>
      <c r="S102" s="301"/>
      <c r="T102" s="301"/>
      <c r="U102" s="301"/>
      <c r="V102" s="301"/>
      <c r="W102" s="301"/>
      <c r="X102" s="301"/>
      <c r="Y102" s="301"/>
      <c r="Z102" s="301"/>
      <c r="AA102" s="301"/>
      <c r="AB102" s="301"/>
      <c r="AC102" s="301"/>
      <c r="AD102" s="301"/>
      <c r="AE102" s="301"/>
      <c r="AF102" s="301"/>
      <c r="AG102" s="301"/>
      <c r="AH102" s="301"/>
      <c r="AI102" s="301"/>
      <c r="AJ102" s="301"/>
      <c r="AK102" s="301"/>
      <c r="AL102" s="301"/>
      <c r="AM102" s="301"/>
      <c r="AN102" s="301"/>
      <c r="AO102" s="301"/>
      <c r="AP102" s="301"/>
      <c r="AQ102" s="301"/>
      <c r="AR102" s="301"/>
      <c r="AS102" s="301"/>
      <c r="AT102" s="301"/>
      <c r="AU102" s="301"/>
      <c r="AV102" s="301"/>
      <c r="AW102" s="301"/>
      <c r="AX102" s="301"/>
      <c r="AY102" s="301"/>
      <c r="AZ102" s="301"/>
      <c r="BA102" s="301"/>
      <c r="BB102" s="301"/>
      <c r="BC102" s="301"/>
      <c r="BD102" s="301"/>
      <c r="BE102" s="301"/>
      <c r="BF102" s="301"/>
      <c r="BG102" s="301"/>
      <c r="BH102" s="301"/>
      <c r="BI102" s="301"/>
      <c r="BJ102" s="301"/>
      <c r="BK102" s="301"/>
      <c r="BL102" s="301"/>
      <c r="BM102" s="301"/>
      <c r="BN102" s="301"/>
      <c r="BO102" s="301"/>
      <c r="BP102" s="301"/>
      <c r="BQ102" s="301"/>
      <c r="BR102" s="301"/>
      <c r="BS102" s="301"/>
      <c r="BT102" s="301"/>
      <c r="BU102" s="301"/>
      <c r="BV102" s="289"/>
      <c r="BW102" s="407"/>
      <c r="BX102" s="408"/>
    </row>
    <row r="103" spans="1:76" ht="15" customHeight="1" x14ac:dyDescent="0.2">
      <c r="A103" s="366">
        <v>40</v>
      </c>
      <c r="B103" s="1204"/>
      <c r="C103" s="1191"/>
      <c r="D103" s="367"/>
      <c r="E103" s="367"/>
      <c r="F103" s="1189">
        <f>SUM(P102:P102,U102:U102,Z102:Z102,AE102:AE102,AJ102:AJ102,AO102:AO102,AT102:AT102,AY102:AY102,BD102:BD102)</f>
        <v>0</v>
      </c>
      <c r="G103" s="1189">
        <f>SUM(Q103:Q104,V103:V104,AA103:AA104,AF103:AF104,AK103:AK104,AP103:AP104,AU103:AU104,AZ103:AZ104,BE103:BE104)</f>
        <v>0</v>
      </c>
      <c r="H103" s="1189">
        <f>SUM(R103:R104,W103:W104,AB103:AB104,AG103:AG104,AL103:AL104,AQ103:AQ104,AV103:AV104,BA103:BA104,BF103:BF104)</f>
        <v>0</v>
      </c>
      <c r="I103" s="1189">
        <f>SUM(S103:S104,X103:X104,AC103:AC104,AH103:AH104,AM103:AM104,AR103:AR104,AW103:AW104,BB103:BB104,BG103:BG104)</f>
        <v>0</v>
      </c>
      <c r="J103" s="1189">
        <f>SUM(T103:T104,Y103:Y104,AD103:AD104,AI103:AI104,AN103:AN104,AS103:AS104,AX103:AX104,BC103:BC104,BH103:BH104)</f>
        <v>0</v>
      </c>
      <c r="K103" s="360"/>
      <c r="L103" s="360"/>
      <c r="M103" s="360"/>
      <c r="N103" s="360"/>
      <c r="O103" s="305"/>
      <c r="P103" s="301"/>
      <c r="Q103" s="301"/>
      <c r="R103" s="301"/>
      <c r="S103" s="301"/>
      <c r="T103" s="301"/>
      <c r="U103" s="301"/>
      <c r="V103" s="301"/>
      <c r="W103" s="301"/>
      <c r="X103" s="301"/>
      <c r="Y103" s="301"/>
      <c r="Z103" s="301"/>
      <c r="AA103" s="301"/>
      <c r="AB103" s="301"/>
      <c r="AC103" s="301"/>
      <c r="AD103" s="301"/>
      <c r="AE103" s="301"/>
      <c r="AF103" s="301"/>
      <c r="AG103" s="301"/>
      <c r="AH103" s="301"/>
      <c r="AI103" s="301"/>
      <c r="AJ103" s="301"/>
      <c r="AK103" s="301"/>
      <c r="AL103" s="301"/>
      <c r="AM103" s="301"/>
      <c r="AN103" s="301"/>
      <c r="AO103" s="301"/>
      <c r="AP103" s="301"/>
      <c r="AQ103" s="301"/>
      <c r="AR103" s="301"/>
      <c r="AS103" s="301"/>
      <c r="AT103" s="301"/>
      <c r="AU103" s="301"/>
      <c r="AV103" s="301"/>
      <c r="AW103" s="301"/>
      <c r="AX103" s="301"/>
      <c r="AY103" s="301"/>
      <c r="AZ103" s="301"/>
      <c r="BA103" s="301"/>
      <c r="BB103" s="301"/>
      <c r="BC103" s="301"/>
      <c r="BD103" s="301"/>
      <c r="BE103" s="301"/>
      <c r="BF103" s="301"/>
      <c r="BG103" s="301"/>
      <c r="BH103" s="301"/>
      <c r="BI103" s="301"/>
      <c r="BJ103" s="301"/>
      <c r="BK103" s="301"/>
      <c r="BL103" s="301"/>
      <c r="BM103" s="301"/>
      <c r="BN103" s="301"/>
      <c r="BO103" s="301"/>
      <c r="BP103" s="301"/>
      <c r="BQ103" s="301"/>
      <c r="BR103" s="301"/>
      <c r="BS103" s="301"/>
      <c r="BT103" s="301"/>
      <c r="BU103" s="301"/>
      <c r="BV103" s="289"/>
      <c r="BW103" s="407"/>
      <c r="BX103" s="408"/>
    </row>
    <row r="104" spans="1:76" ht="15" customHeight="1" x14ac:dyDescent="0.2">
      <c r="A104" s="366">
        <v>41</v>
      </c>
      <c r="B104" s="1204"/>
      <c r="C104" s="1191"/>
      <c r="D104" s="367"/>
      <c r="E104" s="367"/>
      <c r="F104" s="1189"/>
      <c r="G104" s="1189"/>
      <c r="H104" s="1189"/>
      <c r="I104" s="1189"/>
      <c r="J104" s="1189"/>
      <c r="K104" s="360"/>
      <c r="L104" s="360"/>
      <c r="M104" s="360"/>
      <c r="N104" s="360"/>
      <c r="O104" s="305"/>
      <c r="P104" s="301"/>
      <c r="Q104" s="301"/>
      <c r="R104" s="301"/>
      <c r="S104" s="301"/>
      <c r="T104" s="301"/>
      <c r="U104" s="301"/>
      <c r="V104" s="301"/>
      <c r="W104" s="301"/>
      <c r="X104" s="301"/>
      <c r="Y104" s="301"/>
      <c r="Z104" s="301"/>
      <c r="AA104" s="301"/>
      <c r="AB104" s="301"/>
      <c r="AC104" s="301"/>
      <c r="AD104" s="301"/>
      <c r="AE104" s="301"/>
      <c r="AF104" s="301"/>
      <c r="AG104" s="301"/>
      <c r="AH104" s="301"/>
      <c r="AI104" s="301"/>
      <c r="AJ104" s="301"/>
      <c r="AK104" s="301"/>
      <c r="AL104" s="301"/>
      <c r="AM104" s="301"/>
      <c r="AN104" s="301"/>
      <c r="AO104" s="301"/>
      <c r="AP104" s="301"/>
      <c r="AQ104" s="301"/>
      <c r="AR104" s="301"/>
      <c r="AS104" s="301"/>
      <c r="AT104" s="301"/>
      <c r="AU104" s="301"/>
      <c r="AV104" s="301"/>
      <c r="AW104" s="301"/>
      <c r="AX104" s="301"/>
      <c r="AY104" s="301"/>
      <c r="AZ104" s="301"/>
      <c r="BA104" s="301"/>
      <c r="BB104" s="301"/>
      <c r="BC104" s="301"/>
      <c r="BD104" s="301"/>
      <c r="BE104" s="301"/>
      <c r="BF104" s="301"/>
      <c r="BG104" s="301"/>
      <c r="BH104" s="301"/>
      <c r="BI104" s="301"/>
      <c r="BJ104" s="301"/>
      <c r="BK104" s="301"/>
      <c r="BL104" s="301"/>
      <c r="BM104" s="301"/>
      <c r="BN104" s="301"/>
      <c r="BO104" s="301"/>
      <c r="BP104" s="301"/>
      <c r="BQ104" s="301"/>
      <c r="BR104" s="301"/>
      <c r="BS104" s="301"/>
      <c r="BT104" s="301"/>
      <c r="BU104" s="301"/>
      <c r="BV104" s="289"/>
      <c r="BW104" s="407"/>
      <c r="BX104" s="408"/>
    </row>
    <row r="105" spans="1:76" ht="15" customHeight="1" x14ac:dyDescent="0.2">
      <c r="A105" s="366">
        <v>42</v>
      </c>
      <c r="B105" s="1203"/>
      <c r="C105" s="1191"/>
      <c r="D105" s="367"/>
      <c r="E105" s="367"/>
      <c r="F105" s="1189">
        <f>SUM(P104:P104,U104:U104,Z104:Z104,AE104:AE104,AJ104:AJ104,AO104:AO104,AT104:AT104,AY104:AY104,BD104:BD104)</f>
        <v>0</v>
      </c>
      <c r="G105" s="1189">
        <f>SUM(Q105:Q106,V105:V106,AA105:AA106,AF105:AF106,AK105:AK106,AP105:AP106,AU105:AU106,AZ105:AZ106,BE105:BE106)</f>
        <v>0</v>
      </c>
      <c r="H105" s="1189">
        <f>SUM(R105:R106,W105:W106,AB105:AB106,AG105:AG106,AL105:AL106,AQ105:AQ106,AV105:AV106,BA105:BA106,BF105:BF106)</f>
        <v>0</v>
      </c>
      <c r="I105" s="1189">
        <f>SUM(S105:S106,X105:X106,AC105:AC106,AH105:AH106,AM105:AM106,AR105:AR106,AW105:AW106,BB105:BB106,BG105:BG106)</f>
        <v>0</v>
      </c>
      <c r="J105" s="1189">
        <f>SUM(T105:T106,Y105:Y106,AD105:AD106,AI105:AI106,AN105:AN106,AS105:AS106,AX105:AX106,BC105:BC106,BH105:BH106)</f>
        <v>0</v>
      </c>
      <c r="K105" s="360"/>
      <c r="L105" s="360"/>
      <c r="M105" s="360"/>
      <c r="N105" s="360"/>
      <c r="O105" s="305"/>
      <c r="P105" s="301"/>
      <c r="Q105" s="301"/>
      <c r="R105" s="301"/>
      <c r="S105" s="301"/>
      <c r="T105" s="301"/>
      <c r="U105" s="301"/>
      <c r="V105" s="301"/>
      <c r="W105" s="301"/>
      <c r="X105" s="301"/>
      <c r="Y105" s="301"/>
      <c r="Z105" s="301"/>
      <c r="AA105" s="301"/>
      <c r="AB105" s="301"/>
      <c r="AC105" s="301"/>
      <c r="AD105" s="301"/>
      <c r="AE105" s="301"/>
      <c r="AF105" s="301"/>
      <c r="AG105" s="301"/>
      <c r="AH105" s="301"/>
      <c r="AI105" s="301"/>
      <c r="AJ105" s="301"/>
      <c r="AK105" s="301"/>
      <c r="AL105" s="301"/>
      <c r="AM105" s="301"/>
      <c r="AN105" s="301"/>
      <c r="AO105" s="301"/>
      <c r="AP105" s="301"/>
      <c r="AQ105" s="301"/>
      <c r="AR105" s="301"/>
      <c r="AS105" s="301"/>
      <c r="AT105" s="301"/>
      <c r="AU105" s="301"/>
      <c r="AV105" s="301"/>
      <c r="AW105" s="301"/>
      <c r="AX105" s="301"/>
      <c r="AY105" s="301"/>
      <c r="AZ105" s="301"/>
      <c r="BA105" s="301"/>
      <c r="BB105" s="301"/>
      <c r="BC105" s="301"/>
      <c r="BD105" s="301"/>
      <c r="BE105" s="301"/>
      <c r="BF105" s="301"/>
      <c r="BG105" s="301"/>
      <c r="BH105" s="301"/>
      <c r="BI105" s="301"/>
      <c r="BJ105" s="301"/>
      <c r="BK105" s="301"/>
      <c r="BL105" s="301"/>
      <c r="BM105" s="301"/>
      <c r="BN105" s="301"/>
      <c r="BO105" s="301"/>
      <c r="BP105" s="301"/>
      <c r="BQ105" s="301"/>
      <c r="BR105" s="301"/>
      <c r="BS105" s="301"/>
      <c r="BT105" s="301"/>
      <c r="BU105" s="301"/>
      <c r="BV105" s="289"/>
      <c r="BW105" s="407"/>
      <c r="BX105" s="408"/>
    </row>
    <row r="106" spans="1:76" ht="15" customHeight="1" x14ac:dyDescent="0.2">
      <c r="A106" s="366">
        <v>43</v>
      </c>
      <c r="B106" s="1203"/>
      <c r="C106" s="1191"/>
      <c r="D106" s="367"/>
      <c r="E106" s="367"/>
      <c r="F106" s="1189"/>
      <c r="G106" s="1189"/>
      <c r="H106" s="1189"/>
      <c r="I106" s="1189"/>
      <c r="J106" s="1189"/>
      <c r="K106" s="360"/>
      <c r="L106" s="360"/>
      <c r="M106" s="360"/>
      <c r="N106" s="360"/>
      <c r="O106" s="305"/>
      <c r="P106" s="301"/>
      <c r="Q106" s="301"/>
      <c r="R106" s="301"/>
      <c r="S106" s="301"/>
      <c r="T106" s="301"/>
      <c r="U106" s="301"/>
      <c r="V106" s="301"/>
      <c r="W106" s="301"/>
      <c r="X106" s="301"/>
      <c r="Y106" s="301"/>
      <c r="Z106" s="301"/>
      <c r="AA106" s="301"/>
      <c r="AB106" s="301"/>
      <c r="AC106" s="301"/>
      <c r="AD106" s="301"/>
      <c r="AE106" s="301"/>
      <c r="AF106" s="301"/>
      <c r="AG106" s="301"/>
      <c r="AH106" s="301"/>
      <c r="AI106" s="301"/>
      <c r="AJ106" s="301"/>
      <c r="AK106" s="301"/>
      <c r="AL106" s="301"/>
      <c r="AM106" s="301"/>
      <c r="AN106" s="301"/>
      <c r="AO106" s="301"/>
      <c r="AP106" s="301"/>
      <c r="AQ106" s="301"/>
      <c r="AR106" s="301"/>
      <c r="AS106" s="301"/>
      <c r="AT106" s="301"/>
      <c r="AU106" s="301"/>
      <c r="AV106" s="301"/>
      <c r="AW106" s="301"/>
      <c r="AX106" s="301"/>
      <c r="AY106" s="301"/>
      <c r="AZ106" s="301"/>
      <c r="BA106" s="301"/>
      <c r="BB106" s="301"/>
      <c r="BC106" s="301"/>
      <c r="BD106" s="301"/>
      <c r="BE106" s="301"/>
      <c r="BF106" s="301"/>
      <c r="BG106" s="301"/>
      <c r="BH106" s="301"/>
      <c r="BI106" s="301"/>
      <c r="BJ106" s="301"/>
      <c r="BK106" s="301"/>
      <c r="BL106" s="301"/>
      <c r="BM106" s="301"/>
      <c r="BN106" s="301"/>
      <c r="BO106" s="301"/>
      <c r="BP106" s="301"/>
      <c r="BQ106" s="301"/>
      <c r="BR106" s="301"/>
      <c r="BS106" s="301"/>
      <c r="BT106" s="301"/>
      <c r="BU106" s="301"/>
      <c r="BV106" s="289"/>
      <c r="BW106" s="407"/>
      <c r="BX106" s="408"/>
    </row>
    <row r="107" spans="1:76" ht="15" customHeight="1" x14ac:dyDescent="0.2">
      <c r="A107" s="366">
        <v>44</v>
      </c>
      <c r="B107" s="1203"/>
      <c r="C107" s="1191"/>
      <c r="D107" s="367"/>
      <c r="E107" s="367"/>
      <c r="F107" s="1189">
        <f>SUM(P106:P106,U106:U106,Z106:Z106,AE106:AE106,AJ106:AJ106,AO106:AO106,AT106:AT106,AY106:AY106,BD106:BD106)</f>
        <v>0</v>
      </c>
      <c r="G107" s="1189">
        <f>SUM(Q107:Q108,V107:V108,AA107:AA108,AF107:AF108,AK107:AK108,AP107:AP108,AU107:AU108,AZ107:AZ108,BE107:BE108)</f>
        <v>0</v>
      </c>
      <c r="H107" s="1189">
        <f>SUM(R107:R108,W107:W108,AB107:AB108,AG107:AG108,AL107:AL108,AQ107:AQ108,AV107:AV108,BA107:BA108,BF107:BF108)</f>
        <v>0</v>
      </c>
      <c r="I107" s="1189">
        <f>SUM(S107:S108,X107:X108,AC107:AC108,AH107:AH108,AM107:AM108,AR107:AR108,AW107:AW108,BB107:BB108,BG107:BG108)</f>
        <v>0</v>
      </c>
      <c r="J107" s="1189">
        <f>SUM(T107:T108,Y107:Y108,AD107:AD108,AI107:AI108,AN107:AN108,AS107:AS108,AX107:AX108,BC107:BC108,BH107:BH108)</f>
        <v>0</v>
      </c>
      <c r="K107" s="360"/>
      <c r="L107" s="360"/>
      <c r="M107" s="360"/>
      <c r="N107" s="360"/>
      <c r="O107" s="305"/>
      <c r="P107" s="301"/>
      <c r="Q107" s="301"/>
      <c r="R107" s="301"/>
      <c r="S107" s="301"/>
      <c r="T107" s="301"/>
      <c r="U107" s="301"/>
      <c r="V107" s="301"/>
      <c r="W107" s="301"/>
      <c r="X107" s="301"/>
      <c r="Y107" s="301"/>
      <c r="Z107" s="301"/>
      <c r="AA107" s="301"/>
      <c r="AB107" s="301"/>
      <c r="AC107" s="301"/>
      <c r="AD107" s="301"/>
      <c r="AE107" s="301"/>
      <c r="AF107" s="301"/>
      <c r="AG107" s="301"/>
      <c r="AH107" s="301"/>
      <c r="AI107" s="301"/>
      <c r="AJ107" s="301"/>
      <c r="AK107" s="301"/>
      <c r="AL107" s="301"/>
      <c r="AM107" s="301"/>
      <c r="AN107" s="301"/>
      <c r="AO107" s="301"/>
      <c r="AP107" s="301"/>
      <c r="AQ107" s="301"/>
      <c r="AR107" s="301"/>
      <c r="AS107" s="301"/>
      <c r="AT107" s="301"/>
      <c r="AU107" s="301"/>
      <c r="AV107" s="301"/>
      <c r="AW107" s="301"/>
      <c r="AX107" s="301"/>
      <c r="AY107" s="301"/>
      <c r="AZ107" s="301"/>
      <c r="BA107" s="301"/>
      <c r="BB107" s="301"/>
      <c r="BC107" s="301"/>
      <c r="BD107" s="301"/>
      <c r="BE107" s="301"/>
      <c r="BF107" s="301"/>
      <c r="BG107" s="301"/>
      <c r="BH107" s="301"/>
      <c r="BI107" s="301"/>
      <c r="BJ107" s="301"/>
      <c r="BK107" s="301"/>
      <c r="BL107" s="301"/>
      <c r="BM107" s="301"/>
      <c r="BN107" s="301"/>
      <c r="BO107" s="301"/>
      <c r="BP107" s="301"/>
      <c r="BQ107" s="301"/>
      <c r="BR107" s="301"/>
      <c r="BS107" s="301"/>
      <c r="BT107" s="301"/>
      <c r="BU107" s="301"/>
      <c r="BV107" s="289"/>
      <c r="BW107" s="407"/>
      <c r="BX107" s="408"/>
    </row>
    <row r="108" spans="1:76" ht="15" customHeight="1" x14ac:dyDescent="0.2">
      <c r="A108" s="366">
        <v>45</v>
      </c>
      <c r="B108" s="1203"/>
      <c r="C108" s="1191"/>
      <c r="D108" s="367"/>
      <c r="E108" s="367"/>
      <c r="F108" s="1189"/>
      <c r="G108" s="1189"/>
      <c r="H108" s="1189"/>
      <c r="I108" s="1189"/>
      <c r="J108" s="1189"/>
      <c r="K108" s="360"/>
      <c r="L108" s="360"/>
      <c r="M108" s="360"/>
      <c r="N108" s="360"/>
      <c r="O108" s="305"/>
      <c r="P108" s="301"/>
      <c r="Q108" s="301"/>
      <c r="R108" s="301"/>
      <c r="S108" s="301"/>
      <c r="T108" s="301"/>
      <c r="U108" s="301"/>
      <c r="V108" s="301"/>
      <c r="W108" s="301"/>
      <c r="X108" s="301"/>
      <c r="Y108" s="301"/>
      <c r="Z108" s="301"/>
      <c r="AA108" s="301"/>
      <c r="AB108" s="301"/>
      <c r="AC108" s="301"/>
      <c r="AD108" s="301"/>
      <c r="AE108" s="301"/>
      <c r="AF108" s="301"/>
      <c r="AG108" s="301"/>
      <c r="AH108" s="301"/>
      <c r="AI108" s="301"/>
      <c r="AJ108" s="301"/>
      <c r="AK108" s="301"/>
      <c r="AL108" s="301"/>
      <c r="AM108" s="301"/>
      <c r="AN108" s="301"/>
      <c r="AO108" s="301"/>
      <c r="AP108" s="301"/>
      <c r="AQ108" s="301"/>
      <c r="AR108" s="301"/>
      <c r="AS108" s="301"/>
      <c r="AT108" s="301"/>
      <c r="AU108" s="301"/>
      <c r="AV108" s="301"/>
      <c r="AW108" s="301"/>
      <c r="AX108" s="301"/>
      <c r="AY108" s="301"/>
      <c r="AZ108" s="301"/>
      <c r="BA108" s="301"/>
      <c r="BB108" s="301"/>
      <c r="BC108" s="301"/>
      <c r="BD108" s="301"/>
      <c r="BE108" s="301"/>
      <c r="BF108" s="301"/>
      <c r="BG108" s="301"/>
      <c r="BH108" s="301"/>
      <c r="BI108" s="301"/>
      <c r="BJ108" s="301"/>
      <c r="BK108" s="301"/>
      <c r="BL108" s="301"/>
      <c r="BM108" s="301"/>
      <c r="BN108" s="301"/>
      <c r="BO108" s="301"/>
      <c r="BP108" s="301"/>
      <c r="BQ108" s="301"/>
      <c r="BR108" s="301"/>
      <c r="BS108" s="301"/>
      <c r="BT108" s="301"/>
      <c r="BU108" s="301"/>
      <c r="BV108" s="289"/>
      <c r="BW108" s="407"/>
      <c r="BX108" s="408"/>
    </row>
    <row r="109" spans="1:76" ht="15" customHeight="1" x14ac:dyDescent="0.2">
      <c r="A109" s="366">
        <v>46</v>
      </c>
      <c r="B109" s="1203"/>
      <c r="C109" s="1191"/>
      <c r="D109" s="367"/>
      <c r="E109" s="367"/>
      <c r="F109" s="1189">
        <f>SUM(P108:P108,U108:U108,Z108:Z108,AE108:AE108,AJ108:AJ108,AO108:AO108,AT108:AT108,AY108:AY108,BD108:BD108)</f>
        <v>0</v>
      </c>
      <c r="G109" s="1189">
        <f>SUM(Q109:Q110,V109:V110,AA109:AA110,AF109:AF110,AK109:AK110,AP109:AP110,AU109:AU110,AZ109:AZ110,BE109:BE110)</f>
        <v>0</v>
      </c>
      <c r="H109" s="1189">
        <f>SUM(R109:R110,W109:W110,AB109:AB110,AG109:AG110,AL109:AL110,AQ109:AQ110,AV109:AV110,BA109:BA110,BF109:BF110)</f>
        <v>0</v>
      </c>
      <c r="I109" s="1189">
        <f>SUM(S109:S110,X109:X110,AC109:AC110,AH109:AH110,AM109:AM110,AR109:AR110,AW109:AW110,BB109:BB110,BG109:BG110)</f>
        <v>0</v>
      </c>
      <c r="J109" s="1189">
        <f>SUM(T109:T110,Y109:Y110,AD109:AD110,AI109:AI110,AN109:AN110,AS109:AS110,AX109:AX110,BC109:BC110,BH109:BH110)</f>
        <v>0</v>
      </c>
      <c r="K109" s="360"/>
      <c r="L109" s="360"/>
      <c r="M109" s="360"/>
      <c r="N109" s="360"/>
      <c r="O109" s="305"/>
      <c r="P109" s="372"/>
      <c r="Q109" s="372"/>
      <c r="R109" s="372"/>
      <c r="S109" s="372"/>
      <c r="T109" s="372"/>
      <c r="U109" s="372"/>
      <c r="V109" s="372"/>
      <c r="W109" s="372"/>
      <c r="X109" s="372"/>
      <c r="Y109" s="372"/>
      <c r="Z109" s="372"/>
      <c r="AA109" s="372"/>
      <c r="AB109" s="372"/>
      <c r="AC109" s="372"/>
      <c r="AD109" s="372"/>
      <c r="AE109" s="372"/>
      <c r="AF109" s="372"/>
      <c r="AG109" s="372"/>
      <c r="AH109" s="372"/>
      <c r="AI109" s="372"/>
      <c r="AJ109" s="372"/>
      <c r="AK109" s="372"/>
      <c r="AL109" s="372"/>
      <c r="AM109" s="372"/>
      <c r="AN109" s="372"/>
      <c r="AO109" s="372"/>
      <c r="AP109" s="372"/>
      <c r="AQ109" s="372"/>
      <c r="AR109" s="372"/>
      <c r="AS109" s="372"/>
      <c r="AT109" s="372"/>
      <c r="AU109" s="372"/>
      <c r="AV109" s="372"/>
      <c r="AW109" s="372"/>
      <c r="AX109" s="372"/>
      <c r="AY109" s="372"/>
      <c r="AZ109" s="372"/>
      <c r="BA109" s="372"/>
      <c r="BB109" s="372"/>
      <c r="BC109" s="372"/>
      <c r="BD109" s="372"/>
      <c r="BE109" s="372"/>
      <c r="BF109" s="372"/>
      <c r="BG109" s="372"/>
      <c r="BH109" s="372"/>
      <c r="BI109" s="372"/>
      <c r="BJ109" s="372"/>
      <c r="BK109" s="372"/>
      <c r="BL109" s="372"/>
      <c r="BM109" s="372"/>
      <c r="BN109" s="372"/>
      <c r="BO109" s="372"/>
      <c r="BP109" s="372"/>
      <c r="BQ109" s="372"/>
      <c r="BR109" s="372"/>
      <c r="BS109" s="372"/>
      <c r="BT109" s="372"/>
      <c r="BU109" s="372"/>
      <c r="BV109" s="289"/>
      <c r="BW109" s="425"/>
      <c r="BX109" s="386"/>
    </row>
    <row r="110" spans="1:76" ht="15" customHeight="1" x14ac:dyDescent="0.2">
      <c r="A110" s="366">
        <v>47</v>
      </c>
      <c r="B110" s="1203"/>
      <c r="C110" s="1191"/>
      <c r="D110" s="367"/>
      <c r="E110" s="367"/>
      <c r="F110" s="1189"/>
      <c r="G110" s="1189"/>
      <c r="H110" s="1189"/>
      <c r="I110" s="1189"/>
      <c r="J110" s="1189"/>
      <c r="K110" s="360"/>
      <c r="L110" s="360"/>
      <c r="M110" s="360"/>
      <c r="N110" s="360"/>
      <c r="O110" s="305"/>
      <c r="P110" s="372"/>
      <c r="Q110" s="372"/>
      <c r="R110" s="372"/>
      <c r="S110" s="372"/>
      <c r="T110" s="372"/>
      <c r="U110" s="372"/>
      <c r="V110" s="372"/>
      <c r="W110" s="372"/>
      <c r="X110" s="372"/>
      <c r="Y110" s="372"/>
      <c r="Z110" s="372"/>
      <c r="AA110" s="372"/>
      <c r="AB110" s="372"/>
      <c r="AC110" s="372"/>
      <c r="AD110" s="372"/>
      <c r="AE110" s="372"/>
      <c r="AF110" s="372"/>
      <c r="AG110" s="372"/>
      <c r="AH110" s="372"/>
      <c r="AI110" s="372"/>
      <c r="AJ110" s="372"/>
      <c r="AK110" s="372"/>
      <c r="AL110" s="372"/>
      <c r="AM110" s="372"/>
      <c r="AN110" s="372"/>
      <c r="AO110" s="372"/>
      <c r="AP110" s="372"/>
      <c r="AQ110" s="372"/>
      <c r="AR110" s="372"/>
      <c r="AS110" s="372"/>
      <c r="AT110" s="372"/>
      <c r="AU110" s="372"/>
      <c r="AV110" s="372"/>
      <c r="AW110" s="372"/>
      <c r="AX110" s="372"/>
      <c r="AY110" s="372"/>
      <c r="AZ110" s="372"/>
      <c r="BA110" s="372"/>
      <c r="BB110" s="372"/>
      <c r="BC110" s="372"/>
      <c r="BD110" s="372"/>
      <c r="BE110" s="372"/>
      <c r="BF110" s="372"/>
      <c r="BG110" s="372"/>
      <c r="BH110" s="372"/>
      <c r="BI110" s="372"/>
      <c r="BJ110" s="372"/>
      <c r="BK110" s="372"/>
      <c r="BL110" s="372"/>
      <c r="BM110" s="372"/>
      <c r="BN110" s="372"/>
      <c r="BO110" s="372"/>
      <c r="BP110" s="372"/>
      <c r="BQ110" s="372"/>
      <c r="BR110" s="372"/>
      <c r="BS110" s="372"/>
      <c r="BT110" s="372"/>
      <c r="BU110" s="372"/>
      <c r="BV110" s="289"/>
      <c r="BW110" s="425"/>
      <c r="BX110" s="386"/>
    </row>
    <row r="111" spans="1:76" ht="15" customHeight="1" x14ac:dyDescent="0.2">
      <c r="A111" s="366">
        <v>48</v>
      </c>
      <c r="B111" s="1205" t="e">
        <f>SUM(P111,U111,Z111,AE111,AJ111,AO111,AT111,AY111,BD111,#REF!,BS111)</f>
        <v>#REF!</v>
      </c>
      <c r="C111" s="1192"/>
      <c r="D111" s="375"/>
      <c r="E111" s="375"/>
      <c r="F111" s="1189">
        <f>SUM(P110:P110,U110:U110,Z110:Z110,AE110:AE110,AJ110:AJ110,AO110:AO110,AT110:AT110,AY110:AY110,BD110:BD110)</f>
        <v>0</v>
      </c>
      <c r="G111" s="1189">
        <f>SUM(Q111:Q112,V111:V112,AA111:AA112,AF111:AF112,AK111:AK112,AP111:AP112,AU111:AU112,AZ111:AZ112,BE111:BE112)</f>
        <v>0</v>
      </c>
      <c r="H111" s="1189">
        <f>SUM(R111:R112,W111:W112,AB111:AB112,AG111:AG112,AL111:AL112,AQ111:AQ112,AV111:AV112,BA111:BA112,BF111:BF112)</f>
        <v>0</v>
      </c>
      <c r="I111" s="1189">
        <f>SUM(S111:S112,X111:X112,AC111:AC112,AH111:AH112,AM111:AM112,AR111:AR112,AW111:AW112,BB111:BB112,BG111:BG112)</f>
        <v>0</v>
      </c>
      <c r="J111" s="1189">
        <f>SUM(T111:T112,Y111:Y112,AD111:AD112,AI111:AI112,AN111:AN112,AS111:AS112,AX111:AX112,BC111:BC112,BH111:BH112)</f>
        <v>0</v>
      </c>
      <c r="K111" s="360"/>
      <c r="L111" s="360"/>
      <c r="M111" s="360"/>
      <c r="N111" s="360"/>
      <c r="O111" s="305"/>
      <c r="P111" s="372"/>
      <c r="Q111" s="372"/>
      <c r="R111" s="372"/>
      <c r="S111" s="372"/>
      <c r="T111" s="372"/>
      <c r="U111" s="372"/>
      <c r="V111" s="372"/>
      <c r="W111" s="372"/>
      <c r="X111" s="372"/>
      <c r="Y111" s="372"/>
      <c r="Z111" s="372"/>
      <c r="AA111" s="372"/>
      <c r="AB111" s="372"/>
      <c r="AC111" s="372"/>
      <c r="AD111" s="372"/>
      <c r="AE111" s="372"/>
      <c r="AF111" s="372"/>
      <c r="AG111" s="372"/>
      <c r="AH111" s="372"/>
      <c r="AI111" s="372"/>
      <c r="AJ111" s="372"/>
      <c r="AK111" s="372"/>
      <c r="AL111" s="372"/>
      <c r="AM111" s="372"/>
      <c r="AN111" s="372"/>
      <c r="AO111" s="372"/>
      <c r="AP111" s="372"/>
      <c r="AQ111" s="372"/>
      <c r="AR111" s="372"/>
      <c r="AS111" s="372"/>
      <c r="AT111" s="372"/>
      <c r="AU111" s="372"/>
      <c r="AV111" s="372"/>
      <c r="AW111" s="372"/>
      <c r="AX111" s="372"/>
      <c r="AY111" s="372"/>
      <c r="AZ111" s="372"/>
      <c r="BA111" s="372"/>
      <c r="BB111" s="372"/>
      <c r="BC111" s="372"/>
      <c r="BD111" s="372"/>
      <c r="BE111" s="372"/>
      <c r="BF111" s="372"/>
      <c r="BG111" s="372"/>
      <c r="BH111" s="372"/>
      <c r="BI111" s="372"/>
      <c r="BJ111" s="372"/>
      <c r="BK111" s="372"/>
      <c r="BL111" s="372"/>
      <c r="BM111" s="372"/>
      <c r="BN111" s="372"/>
      <c r="BO111" s="372"/>
      <c r="BP111" s="372"/>
      <c r="BQ111" s="372"/>
      <c r="BR111" s="372"/>
      <c r="BS111" s="372"/>
      <c r="BT111" s="372"/>
      <c r="BU111" s="372"/>
      <c r="BV111" s="289"/>
      <c r="BW111" s="425"/>
      <c r="BX111" s="386"/>
    </row>
    <row r="112" spans="1:76" ht="18.75" customHeight="1" x14ac:dyDescent="0.2">
      <c r="A112" s="366">
        <v>49</v>
      </c>
      <c r="B112" s="1206"/>
      <c r="C112" s="1193"/>
      <c r="D112" s="375"/>
      <c r="E112" s="375"/>
      <c r="F112" s="1189"/>
      <c r="G112" s="1189"/>
      <c r="H112" s="1189"/>
      <c r="I112" s="1189"/>
      <c r="J112" s="1189"/>
      <c r="K112" s="360"/>
      <c r="L112" s="360"/>
      <c r="M112" s="360"/>
      <c r="N112" s="360"/>
      <c r="O112" s="305"/>
      <c r="P112" s="376"/>
      <c r="Q112" s="376"/>
      <c r="R112" s="376"/>
      <c r="S112" s="376"/>
      <c r="T112" s="376"/>
      <c r="U112" s="376"/>
      <c r="V112" s="376"/>
      <c r="W112" s="376"/>
      <c r="X112" s="376"/>
      <c r="Y112" s="376"/>
      <c r="Z112" s="376"/>
      <c r="AA112" s="376"/>
      <c r="AB112" s="376"/>
      <c r="AC112" s="376"/>
      <c r="AD112" s="376"/>
      <c r="AE112" s="376"/>
      <c r="AF112" s="376"/>
      <c r="AG112" s="376"/>
      <c r="AH112" s="376"/>
      <c r="AI112" s="376"/>
      <c r="AJ112" s="376"/>
      <c r="AK112" s="376"/>
      <c r="AL112" s="376"/>
      <c r="AM112" s="376"/>
      <c r="AN112" s="376"/>
      <c r="AO112" s="376"/>
      <c r="AP112" s="376"/>
      <c r="AQ112" s="376"/>
      <c r="AR112" s="376"/>
      <c r="AS112" s="376"/>
      <c r="AT112" s="376"/>
      <c r="AU112" s="376"/>
      <c r="AV112" s="376"/>
      <c r="AW112" s="376"/>
      <c r="AX112" s="376"/>
      <c r="AY112" s="376"/>
      <c r="AZ112" s="376"/>
      <c r="BA112" s="376"/>
      <c r="BB112" s="376"/>
      <c r="BC112" s="376"/>
      <c r="BD112" s="376"/>
      <c r="BE112" s="376"/>
      <c r="BF112" s="376"/>
      <c r="BG112" s="376"/>
      <c r="BH112" s="376"/>
      <c r="BI112" s="376"/>
      <c r="BJ112" s="376"/>
      <c r="BK112" s="376"/>
      <c r="BL112" s="376"/>
      <c r="BM112" s="376"/>
      <c r="BN112" s="376"/>
      <c r="BO112" s="376"/>
      <c r="BP112" s="376"/>
      <c r="BQ112" s="376"/>
      <c r="BR112" s="376"/>
      <c r="BS112" s="376"/>
      <c r="BT112" s="376"/>
      <c r="BU112" s="372"/>
      <c r="BV112" s="289"/>
      <c r="BW112" s="425"/>
      <c r="BX112" s="386"/>
    </row>
    <row r="113" spans="1:76" ht="23.4" x14ac:dyDescent="0.2">
      <c r="A113" s="366"/>
      <c r="B113" s="379" t="s">
        <v>146</v>
      </c>
      <c r="C113" s="380"/>
      <c r="D113" s="380"/>
      <c r="E113" s="380"/>
      <c r="F113" s="379">
        <f>SUM(F15:F112)</f>
        <v>110</v>
      </c>
      <c r="G113" s="379">
        <f>SUM(G15:G112)</f>
        <v>72</v>
      </c>
      <c r="H113" s="379">
        <f>SUM(H15:H112)</f>
        <v>6</v>
      </c>
      <c r="I113" s="379">
        <f>SUM(I15:I112)</f>
        <v>49</v>
      </c>
      <c r="J113" s="379">
        <f>SUM(J15:J112)</f>
        <v>45</v>
      </c>
      <c r="K113" s="381"/>
      <c r="L113" s="381"/>
      <c r="M113" s="381"/>
      <c r="N113" s="381"/>
      <c r="O113" s="382"/>
      <c r="P113" s="383">
        <f t="shared" ref="P113:BC113" si="3">SUM(P15:P112)</f>
        <v>0</v>
      </c>
      <c r="Q113" s="383">
        <f t="shared" si="3"/>
        <v>0</v>
      </c>
      <c r="R113" s="383">
        <f t="shared" si="3"/>
        <v>0</v>
      </c>
      <c r="S113" s="383">
        <f t="shared" si="3"/>
        <v>0</v>
      </c>
      <c r="T113" s="383">
        <f t="shared" si="3"/>
        <v>0</v>
      </c>
      <c r="U113" s="383">
        <f t="shared" si="3"/>
        <v>20</v>
      </c>
      <c r="V113" s="383">
        <f t="shared" si="3"/>
        <v>12</v>
      </c>
      <c r="W113" s="383">
        <f t="shared" si="3"/>
        <v>6</v>
      </c>
      <c r="X113" s="383">
        <f t="shared" si="3"/>
        <v>10</v>
      </c>
      <c r="Y113" s="383">
        <f t="shared" si="3"/>
        <v>9</v>
      </c>
      <c r="Z113" s="383">
        <f t="shared" si="3"/>
        <v>17</v>
      </c>
      <c r="AA113" s="383">
        <f t="shared" si="3"/>
        <v>13</v>
      </c>
      <c r="AB113" s="383">
        <f t="shared" si="3"/>
        <v>0</v>
      </c>
      <c r="AC113" s="383">
        <f t="shared" si="3"/>
        <v>8</v>
      </c>
      <c r="AD113" s="383">
        <f t="shared" si="3"/>
        <v>7</v>
      </c>
      <c r="AE113" s="383">
        <f t="shared" si="3"/>
        <v>18</v>
      </c>
      <c r="AF113" s="383">
        <f t="shared" si="3"/>
        <v>12</v>
      </c>
      <c r="AG113" s="383">
        <f t="shared" si="3"/>
        <v>0</v>
      </c>
      <c r="AH113" s="383">
        <f t="shared" si="3"/>
        <v>8</v>
      </c>
      <c r="AI113" s="383">
        <f t="shared" si="3"/>
        <v>7</v>
      </c>
      <c r="AJ113" s="383">
        <f t="shared" si="3"/>
        <v>0</v>
      </c>
      <c r="AK113" s="383">
        <f t="shared" si="3"/>
        <v>0</v>
      </c>
      <c r="AL113" s="383">
        <f t="shared" si="3"/>
        <v>0</v>
      </c>
      <c r="AM113" s="383">
        <f t="shared" si="3"/>
        <v>0</v>
      </c>
      <c r="AN113" s="383">
        <f t="shared" si="3"/>
        <v>0</v>
      </c>
      <c r="AO113" s="383">
        <f t="shared" si="3"/>
        <v>19</v>
      </c>
      <c r="AP113" s="383">
        <f t="shared" si="3"/>
        <v>11</v>
      </c>
      <c r="AQ113" s="383">
        <f t="shared" si="3"/>
        <v>0</v>
      </c>
      <c r="AR113" s="383">
        <f t="shared" si="3"/>
        <v>7</v>
      </c>
      <c r="AS113" s="383">
        <f t="shared" si="3"/>
        <v>8</v>
      </c>
      <c r="AT113" s="383">
        <f t="shared" si="3"/>
        <v>0</v>
      </c>
      <c r="AU113" s="383">
        <f t="shared" si="3"/>
        <v>0</v>
      </c>
      <c r="AV113" s="383">
        <f t="shared" si="3"/>
        <v>0</v>
      </c>
      <c r="AW113" s="383">
        <f t="shared" si="3"/>
        <v>0</v>
      </c>
      <c r="AX113" s="383">
        <f t="shared" si="3"/>
        <v>0</v>
      </c>
      <c r="AY113" s="383">
        <f t="shared" si="3"/>
        <v>25</v>
      </c>
      <c r="AZ113" s="383">
        <f t="shared" si="3"/>
        <v>13</v>
      </c>
      <c r="BA113" s="383">
        <f t="shared" si="3"/>
        <v>0</v>
      </c>
      <c r="BB113" s="383">
        <f t="shared" si="3"/>
        <v>10</v>
      </c>
      <c r="BC113" s="383">
        <f t="shared" si="3"/>
        <v>9</v>
      </c>
      <c r="BD113" s="383">
        <f t="shared" ref="BD113:BT113" si="4">SUM(BD15:BD112)</f>
        <v>11</v>
      </c>
      <c r="BE113" s="383">
        <f t="shared" si="4"/>
        <v>11</v>
      </c>
      <c r="BF113" s="383">
        <f t="shared" si="4"/>
        <v>0</v>
      </c>
      <c r="BG113" s="383">
        <f t="shared" si="4"/>
        <v>6</v>
      </c>
      <c r="BH113" s="383">
        <f t="shared" si="4"/>
        <v>5</v>
      </c>
      <c r="BI113" s="383"/>
      <c r="BJ113" s="383"/>
      <c r="BK113" s="383"/>
      <c r="BL113" s="383"/>
      <c r="BM113" s="383"/>
      <c r="BN113" s="383"/>
      <c r="BO113" s="383"/>
      <c r="BP113" s="383"/>
      <c r="BQ113" s="383"/>
      <c r="BR113" s="383">
        <f t="shared" si="4"/>
        <v>0</v>
      </c>
      <c r="BS113" s="383">
        <f t="shared" si="4"/>
        <v>0</v>
      </c>
      <c r="BT113" s="383">
        <f t="shared" si="4"/>
        <v>0</v>
      </c>
      <c r="BU113" s="426">
        <f>SUM(BU43:BU112)</f>
        <v>0</v>
      </c>
      <c r="BV113" s="289"/>
      <c r="BW113" s="415"/>
      <c r="BX113" s="386"/>
    </row>
    <row r="114" spans="1:76" ht="14.4" x14ac:dyDescent="0.2">
      <c r="A114" s="366"/>
      <c r="B114" s="366"/>
      <c r="C114" s="366"/>
      <c r="D114" s="366"/>
      <c r="E114" s="366"/>
      <c r="F114" s="366"/>
      <c r="G114" s="386"/>
      <c r="H114" s="386"/>
      <c r="I114" s="386"/>
      <c r="J114" s="386"/>
      <c r="K114" s="386"/>
      <c r="L114" s="386"/>
      <c r="M114" s="386"/>
      <c r="N114" s="386"/>
      <c r="O114" s="386"/>
      <c r="P114" s="386"/>
      <c r="Q114" s="386"/>
      <c r="R114" s="386"/>
      <c r="S114" s="386"/>
      <c r="T114" s="386"/>
      <c r="U114" s="386"/>
      <c r="V114" s="386"/>
      <c r="W114" s="386"/>
      <c r="X114" s="386"/>
      <c r="Y114" s="386"/>
      <c r="Z114" s="386"/>
      <c r="AA114" s="386"/>
      <c r="AB114" s="386"/>
      <c r="AC114" s="386"/>
      <c r="AD114" s="386"/>
      <c r="AE114" s="386"/>
      <c r="AF114" s="386"/>
      <c r="AG114" s="386"/>
      <c r="AH114" s="386"/>
      <c r="AI114" s="386"/>
      <c r="AJ114" s="386"/>
      <c r="AK114" s="386"/>
      <c r="AL114" s="386"/>
      <c r="AM114" s="386"/>
      <c r="AN114" s="386"/>
      <c r="AO114" s="386"/>
      <c r="AP114" s="386"/>
      <c r="AQ114" s="386"/>
      <c r="AR114" s="386"/>
      <c r="AS114" s="386"/>
      <c r="AT114" s="386"/>
      <c r="AU114" s="386"/>
      <c r="AV114" s="386"/>
      <c r="AW114" s="386"/>
      <c r="AX114" s="386"/>
      <c r="AY114" s="386"/>
      <c r="AZ114" s="386"/>
      <c r="BA114" s="386"/>
      <c r="BB114" s="386"/>
      <c r="BC114" s="386"/>
      <c r="BD114" s="386"/>
      <c r="BE114" s="386"/>
      <c r="BF114" s="386"/>
      <c r="BG114" s="386"/>
      <c r="BH114" s="386"/>
      <c r="BI114" s="386"/>
      <c r="BJ114" s="386"/>
      <c r="BK114" s="386"/>
      <c r="BL114" s="386"/>
      <c r="BM114" s="386"/>
      <c r="BN114" s="386"/>
      <c r="BO114" s="386"/>
      <c r="BP114" s="386"/>
      <c r="BQ114" s="386"/>
      <c r="BR114" s="386"/>
      <c r="BS114" s="386"/>
      <c r="BT114" s="386"/>
      <c r="BU114" s="386"/>
      <c r="BW114" s="386"/>
      <c r="BX114" s="386"/>
    </row>
    <row r="115" spans="1:76" ht="14.4" x14ac:dyDescent="0.2">
      <c r="A115" s="366"/>
      <c r="B115" s="366"/>
      <c r="C115" s="366"/>
      <c r="D115" s="366"/>
      <c r="E115" s="366"/>
      <c r="F115" s="366"/>
      <c r="G115" s="366"/>
      <c r="H115" s="366"/>
      <c r="I115" s="366"/>
      <c r="J115" s="366"/>
      <c r="K115" s="366"/>
      <c r="L115" s="366"/>
      <c r="M115" s="366"/>
      <c r="N115" s="366"/>
      <c r="O115" s="366"/>
      <c r="P115" s="366"/>
      <c r="Q115" s="366"/>
      <c r="R115" s="366"/>
      <c r="S115" s="366"/>
      <c r="T115" s="366"/>
      <c r="U115" s="366"/>
      <c r="V115" s="366"/>
      <c r="W115" s="366"/>
      <c r="X115" s="366"/>
      <c r="Y115" s="366"/>
      <c r="Z115" s="366"/>
      <c r="AA115" s="366"/>
      <c r="AB115" s="366"/>
      <c r="AC115" s="366"/>
      <c r="AD115" s="366"/>
      <c r="AE115" s="366"/>
      <c r="AF115" s="366"/>
      <c r="AG115" s="366"/>
      <c r="AH115" s="366"/>
      <c r="AI115" s="366"/>
      <c r="AJ115" s="366"/>
      <c r="AK115" s="366"/>
      <c r="AL115" s="366"/>
      <c r="AM115" s="366"/>
      <c r="AN115" s="366"/>
      <c r="AO115" s="366"/>
      <c r="AP115" s="366"/>
      <c r="AQ115" s="366"/>
      <c r="AR115" s="366"/>
      <c r="AS115" s="366"/>
      <c r="AT115" s="366"/>
      <c r="AU115" s="366"/>
      <c r="AV115" s="366"/>
      <c r="AW115" s="366"/>
      <c r="AX115" s="366"/>
      <c r="AY115" s="366"/>
      <c r="AZ115" s="366"/>
      <c r="BA115" s="366"/>
      <c r="BB115" s="366"/>
      <c r="BC115" s="366"/>
      <c r="BD115" s="366"/>
      <c r="BE115" s="366"/>
      <c r="BF115" s="366"/>
      <c r="BG115" s="366"/>
      <c r="BH115" s="366"/>
      <c r="BI115" s="366"/>
      <c r="BJ115" s="366"/>
      <c r="BK115" s="366"/>
      <c r="BL115" s="366"/>
      <c r="BM115" s="366"/>
      <c r="BN115" s="366"/>
      <c r="BO115" s="366"/>
      <c r="BP115" s="366"/>
      <c r="BQ115" s="366"/>
      <c r="BR115" s="366"/>
      <c r="BS115" s="366"/>
      <c r="BT115" s="366"/>
      <c r="BU115" s="366"/>
      <c r="BW115" s="366"/>
      <c r="BX115" s="366"/>
    </row>
    <row r="116" spans="1:76" ht="14.4" x14ac:dyDescent="0.2">
      <c r="A116" s="366"/>
      <c r="B116" s="366"/>
      <c r="C116" s="366"/>
      <c r="D116" s="366"/>
      <c r="E116" s="366"/>
      <c r="F116" s="366"/>
      <c r="G116" s="366"/>
      <c r="H116" s="366"/>
      <c r="I116" s="366"/>
      <c r="J116" s="366"/>
      <c r="K116" s="366"/>
      <c r="L116" s="366"/>
      <c r="M116" s="366"/>
      <c r="N116" s="366"/>
      <c r="O116" s="366"/>
      <c r="P116" s="366"/>
      <c r="Q116" s="366"/>
      <c r="R116" s="366"/>
      <c r="S116" s="366"/>
      <c r="T116" s="366"/>
      <c r="U116" s="366"/>
      <c r="V116" s="366"/>
      <c r="W116" s="366"/>
      <c r="X116" s="366"/>
      <c r="Y116" s="366"/>
      <c r="Z116" s="366"/>
      <c r="AA116" s="366"/>
      <c r="AB116" s="366"/>
      <c r="AC116" s="366"/>
      <c r="AD116" s="366"/>
      <c r="AE116" s="366"/>
      <c r="AF116" s="366"/>
      <c r="AG116" s="366"/>
      <c r="AH116" s="366"/>
      <c r="AI116" s="366"/>
      <c r="AJ116" s="366"/>
      <c r="AK116" s="366"/>
      <c r="AL116" s="366"/>
      <c r="AM116" s="366"/>
      <c r="AN116" s="366"/>
      <c r="AO116" s="366"/>
      <c r="AP116" s="366"/>
      <c r="AQ116" s="366"/>
      <c r="AR116" s="366"/>
      <c r="AS116" s="366"/>
      <c r="AT116" s="366"/>
      <c r="AU116" s="366"/>
      <c r="AV116" s="366"/>
      <c r="AW116" s="366"/>
      <c r="AX116" s="366"/>
      <c r="AY116" s="366"/>
      <c r="AZ116" s="366"/>
      <c r="BA116" s="366"/>
      <c r="BB116" s="366"/>
      <c r="BC116" s="366"/>
      <c r="BD116" s="366"/>
      <c r="BE116" s="366"/>
      <c r="BF116" s="366"/>
      <c r="BG116" s="366"/>
      <c r="BH116" s="366"/>
      <c r="BI116" s="366"/>
      <c r="BJ116" s="366"/>
      <c r="BK116" s="366"/>
      <c r="BL116" s="366"/>
      <c r="BM116" s="366"/>
      <c r="BN116" s="366"/>
      <c r="BO116" s="366"/>
      <c r="BP116" s="366"/>
      <c r="BQ116" s="366"/>
      <c r="BR116" s="366"/>
      <c r="BS116" s="366"/>
      <c r="BT116" s="366"/>
      <c r="BU116" s="366"/>
      <c r="BW116" s="366"/>
      <c r="BX116" s="366"/>
    </row>
    <row r="117" spans="1:76" ht="14.4" x14ac:dyDescent="0.2">
      <c r="A117" s="366"/>
      <c r="B117" s="366"/>
      <c r="C117" s="366"/>
      <c r="D117" s="366"/>
      <c r="E117" s="366"/>
      <c r="F117" s="366"/>
      <c r="G117" s="366"/>
      <c r="H117" s="366"/>
      <c r="I117" s="366"/>
      <c r="J117" s="366"/>
      <c r="K117" s="366"/>
      <c r="L117" s="366"/>
      <c r="M117" s="366"/>
      <c r="N117" s="366"/>
      <c r="O117" s="366"/>
      <c r="P117" s="366"/>
      <c r="Q117" s="366"/>
      <c r="R117" s="366"/>
      <c r="S117" s="387"/>
      <c r="T117" s="366"/>
      <c r="U117" s="366"/>
      <c r="V117" s="366"/>
      <c r="W117" s="366"/>
      <c r="X117" s="366"/>
      <c r="Y117" s="366"/>
      <c r="Z117" s="366"/>
      <c r="AA117" s="366"/>
      <c r="AB117" s="366"/>
      <c r="AC117" s="366"/>
      <c r="AD117" s="366"/>
      <c r="AE117" s="366"/>
      <c r="AF117" s="366"/>
      <c r="AG117" s="366"/>
      <c r="AH117" s="366"/>
      <c r="AI117" s="366"/>
      <c r="AJ117" s="366"/>
      <c r="AK117" s="366"/>
      <c r="AL117" s="366"/>
      <c r="AM117" s="366"/>
      <c r="AN117" s="366"/>
      <c r="AO117" s="366"/>
      <c r="AP117" s="366"/>
      <c r="AQ117" s="366"/>
      <c r="AR117" s="366"/>
      <c r="AS117" s="366"/>
      <c r="AT117" s="366"/>
      <c r="AU117" s="366"/>
      <c r="AV117" s="366"/>
      <c r="AW117" s="366"/>
      <c r="AX117" s="366"/>
      <c r="AY117" s="366"/>
      <c r="AZ117" s="366"/>
      <c r="BA117" s="366"/>
      <c r="BB117" s="366"/>
      <c r="BC117" s="366"/>
      <c r="BD117" s="366"/>
      <c r="BE117" s="366"/>
      <c r="BF117" s="366"/>
      <c r="BG117" s="366"/>
      <c r="BH117" s="366"/>
      <c r="BI117" s="366"/>
      <c r="BJ117" s="366"/>
      <c r="BK117" s="366"/>
      <c r="BL117" s="366"/>
      <c r="BM117" s="366"/>
      <c r="BN117" s="366"/>
      <c r="BO117" s="366"/>
      <c r="BP117" s="366"/>
      <c r="BQ117" s="366"/>
      <c r="BR117" s="366"/>
      <c r="BS117" s="366"/>
      <c r="BT117" s="366"/>
      <c r="BU117" s="366"/>
      <c r="BW117" s="366"/>
      <c r="BX117" s="366"/>
    </row>
    <row r="118" spans="1:76" ht="14.4" x14ac:dyDescent="0.2">
      <c r="A118" s="366"/>
      <c r="B118" s="366"/>
      <c r="C118" s="366"/>
      <c r="D118" s="366"/>
      <c r="E118" s="366"/>
      <c r="F118" s="366"/>
      <c r="G118" s="366"/>
      <c r="H118" s="366"/>
      <c r="I118" s="366"/>
      <c r="J118" s="366"/>
      <c r="K118" s="366"/>
      <c r="L118" s="366"/>
      <c r="M118" s="366"/>
      <c r="N118" s="366"/>
      <c r="O118" s="366"/>
      <c r="P118" s="366"/>
      <c r="Q118" s="366"/>
      <c r="R118" s="366"/>
      <c r="S118" s="366"/>
      <c r="T118" s="366"/>
      <c r="U118" s="366"/>
      <c r="V118" s="366"/>
      <c r="W118" s="366"/>
      <c r="X118" s="366"/>
      <c r="Y118" s="366"/>
      <c r="Z118" s="366"/>
      <c r="AA118" s="366"/>
      <c r="AB118" s="366"/>
      <c r="AC118" s="366"/>
      <c r="AD118" s="366"/>
      <c r="AE118" s="366"/>
      <c r="AF118" s="366"/>
      <c r="AG118" s="366"/>
      <c r="AH118" s="366"/>
      <c r="AI118" s="366"/>
      <c r="AJ118" s="366"/>
      <c r="AK118" s="366"/>
      <c r="AL118" s="366"/>
      <c r="AM118" s="366"/>
      <c r="AN118" s="366"/>
      <c r="AO118" s="366"/>
      <c r="AP118" s="366"/>
      <c r="AQ118" s="366"/>
      <c r="AR118" s="366"/>
      <c r="AS118" s="366"/>
      <c r="AT118" s="366"/>
      <c r="AU118" s="366"/>
      <c r="AV118" s="366"/>
      <c r="AW118" s="366"/>
      <c r="AX118" s="366"/>
      <c r="AY118" s="366"/>
      <c r="AZ118" s="366"/>
      <c r="BA118" s="366"/>
      <c r="BB118" s="366"/>
      <c r="BC118" s="366"/>
      <c r="BD118" s="366"/>
      <c r="BE118" s="366"/>
      <c r="BF118" s="366"/>
      <c r="BG118" s="366"/>
      <c r="BH118" s="366"/>
      <c r="BI118" s="366"/>
      <c r="BJ118" s="366"/>
      <c r="BK118" s="366"/>
      <c r="BL118" s="366"/>
      <c r="BM118" s="366"/>
      <c r="BN118" s="366"/>
      <c r="BO118" s="366"/>
      <c r="BP118" s="366"/>
      <c r="BQ118" s="366"/>
      <c r="BR118" s="366"/>
      <c r="BS118" s="366"/>
      <c r="BT118" s="366"/>
      <c r="BU118" s="366"/>
      <c r="BW118" s="366"/>
      <c r="BX118" s="366"/>
    </row>
    <row r="119" spans="1:76" ht="14.4" x14ac:dyDescent="0.2">
      <c r="A119" s="366"/>
      <c r="B119" s="366"/>
      <c r="C119" s="366"/>
      <c r="D119" s="366"/>
      <c r="E119" s="366"/>
      <c r="F119" s="366"/>
      <c r="G119" s="366"/>
      <c r="H119" s="366"/>
      <c r="I119" s="366"/>
      <c r="J119" s="366"/>
      <c r="K119" s="366"/>
      <c r="L119" s="366"/>
      <c r="M119" s="366"/>
      <c r="N119" s="366"/>
      <c r="O119" s="366"/>
      <c r="P119" s="366"/>
      <c r="Q119" s="366"/>
      <c r="R119" s="366"/>
      <c r="S119" s="366"/>
      <c r="T119" s="366"/>
      <c r="U119" s="366"/>
      <c r="V119" s="366"/>
      <c r="W119" s="366"/>
      <c r="X119" s="366"/>
      <c r="Y119" s="366"/>
      <c r="Z119" s="366"/>
      <c r="AA119" s="366"/>
      <c r="AB119" s="366"/>
      <c r="AC119" s="366"/>
      <c r="AD119" s="366"/>
      <c r="AE119" s="366"/>
      <c r="AF119" s="366"/>
      <c r="AG119" s="366"/>
      <c r="AH119" s="366"/>
      <c r="AI119" s="366"/>
      <c r="AJ119" s="366"/>
      <c r="AK119" s="366"/>
      <c r="AL119" s="366"/>
      <c r="AM119" s="366"/>
      <c r="AN119" s="366"/>
      <c r="AO119" s="366"/>
      <c r="AP119" s="366"/>
      <c r="AQ119" s="366"/>
      <c r="AR119" s="366"/>
      <c r="AS119" s="366"/>
      <c r="AT119" s="366"/>
      <c r="AU119" s="366"/>
      <c r="AV119" s="366"/>
      <c r="AW119" s="366"/>
      <c r="AX119" s="366"/>
      <c r="AY119" s="366"/>
      <c r="AZ119" s="366"/>
      <c r="BA119" s="366"/>
      <c r="BB119" s="366"/>
      <c r="BC119" s="366"/>
      <c r="BD119" s="366"/>
      <c r="BE119" s="366"/>
      <c r="BF119" s="366"/>
      <c r="BG119" s="366"/>
      <c r="BH119" s="366"/>
      <c r="BI119" s="366"/>
      <c r="BJ119" s="366"/>
      <c r="BK119" s="366"/>
      <c r="BL119" s="366"/>
      <c r="BM119" s="366"/>
      <c r="BN119" s="366"/>
      <c r="BO119" s="366"/>
      <c r="BP119" s="366"/>
      <c r="BQ119" s="366"/>
      <c r="BR119" s="366"/>
      <c r="BS119" s="366"/>
      <c r="BT119" s="366"/>
      <c r="BU119" s="366"/>
      <c r="BW119" s="366"/>
      <c r="BX119" s="366"/>
    </row>
    <row r="120" spans="1:76" ht="14.4" x14ac:dyDescent="0.2">
      <c r="A120" s="366"/>
      <c r="B120" s="366"/>
      <c r="C120" s="366"/>
      <c r="D120" s="366"/>
      <c r="E120" s="366"/>
      <c r="F120" s="366"/>
      <c r="G120" s="366"/>
      <c r="H120" s="366"/>
      <c r="I120" s="366"/>
      <c r="J120" s="366"/>
      <c r="K120" s="366"/>
      <c r="L120" s="366"/>
      <c r="M120" s="366"/>
      <c r="N120" s="366"/>
      <c r="O120" s="366"/>
      <c r="P120" s="366"/>
      <c r="Q120" s="366"/>
      <c r="R120" s="366"/>
      <c r="S120" s="366"/>
      <c r="T120" s="366"/>
      <c r="U120" s="366"/>
      <c r="V120" s="366"/>
      <c r="W120" s="366"/>
      <c r="X120" s="366"/>
      <c r="Y120" s="366"/>
      <c r="Z120" s="366"/>
      <c r="AA120" s="366"/>
      <c r="AB120" s="366"/>
      <c r="AC120" s="366"/>
      <c r="AD120" s="366"/>
      <c r="AE120" s="366"/>
      <c r="AF120" s="366"/>
      <c r="AG120" s="366"/>
      <c r="AH120" s="366"/>
      <c r="AI120" s="366"/>
      <c r="AJ120" s="366"/>
      <c r="AK120" s="366"/>
      <c r="AL120" s="366"/>
      <c r="AM120" s="366"/>
      <c r="AN120" s="366"/>
      <c r="AO120" s="366"/>
      <c r="AP120" s="366"/>
      <c r="AQ120" s="366"/>
      <c r="AR120" s="366"/>
      <c r="AS120" s="366"/>
      <c r="AT120" s="366"/>
      <c r="AU120" s="366"/>
      <c r="AV120" s="366"/>
      <c r="AW120" s="366"/>
      <c r="AX120" s="366"/>
      <c r="AY120" s="366"/>
      <c r="AZ120" s="366"/>
      <c r="BA120" s="366"/>
      <c r="BB120" s="366"/>
      <c r="BC120" s="366"/>
      <c r="BD120" s="366"/>
      <c r="BE120" s="366"/>
      <c r="BF120" s="366"/>
      <c r="BG120" s="366"/>
      <c r="BH120" s="366"/>
      <c r="BI120" s="366"/>
      <c r="BJ120" s="366"/>
      <c r="BK120" s="366"/>
      <c r="BL120" s="366"/>
      <c r="BM120" s="366"/>
      <c r="BN120" s="366"/>
      <c r="BO120" s="366"/>
      <c r="BP120" s="366"/>
      <c r="BQ120" s="366"/>
      <c r="BR120" s="366"/>
      <c r="BS120" s="366"/>
      <c r="BT120" s="366"/>
      <c r="BU120" s="366"/>
      <c r="BW120" s="366"/>
      <c r="BX120" s="366"/>
    </row>
    <row r="121" spans="1:76" ht="14.4" x14ac:dyDescent="0.2">
      <c r="A121" s="366"/>
      <c r="B121" s="366"/>
      <c r="C121" s="366"/>
      <c r="D121" s="366"/>
      <c r="E121" s="366"/>
      <c r="F121" s="366"/>
      <c r="G121" s="366"/>
      <c r="H121" s="366"/>
      <c r="I121" s="366"/>
      <c r="J121" s="366"/>
      <c r="K121" s="366"/>
      <c r="L121" s="366"/>
      <c r="M121" s="366"/>
      <c r="N121" s="366"/>
      <c r="O121" s="366"/>
      <c r="P121" s="366"/>
      <c r="Q121" s="366"/>
      <c r="R121" s="366"/>
      <c r="S121" s="366"/>
      <c r="T121" s="366"/>
      <c r="U121" s="366"/>
      <c r="V121" s="366"/>
      <c r="W121" s="366"/>
      <c r="X121" s="366"/>
      <c r="Y121" s="366"/>
      <c r="Z121" s="366"/>
      <c r="AA121" s="366"/>
      <c r="AB121" s="366"/>
      <c r="AC121" s="366"/>
      <c r="AD121" s="366"/>
      <c r="AE121" s="366"/>
      <c r="AF121" s="366"/>
      <c r="AG121" s="366"/>
      <c r="AH121" s="366"/>
      <c r="AI121" s="366"/>
      <c r="AJ121" s="366"/>
      <c r="AK121" s="366"/>
      <c r="AL121" s="366"/>
      <c r="AM121" s="366"/>
      <c r="AN121" s="366"/>
      <c r="AO121" s="366"/>
      <c r="AP121" s="366"/>
      <c r="AQ121" s="366"/>
      <c r="AR121" s="366"/>
      <c r="AS121" s="366"/>
      <c r="AT121" s="366"/>
      <c r="AU121" s="366"/>
      <c r="AV121" s="366"/>
      <c r="AW121" s="366"/>
      <c r="AX121" s="366"/>
      <c r="AY121" s="366"/>
      <c r="AZ121" s="366"/>
      <c r="BA121" s="366"/>
      <c r="BB121" s="366"/>
      <c r="BC121" s="366"/>
      <c r="BD121" s="366"/>
      <c r="BE121" s="366"/>
      <c r="BF121" s="366"/>
      <c r="BG121" s="366"/>
      <c r="BH121" s="366"/>
      <c r="BI121" s="366"/>
      <c r="BJ121" s="366"/>
      <c r="BK121" s="366"/>
      <c r="BL121" s="366"/>
      <c r="BM121" s="366"/>
      <c r="BN121" s="366"/>
      <c r="BO121" s="366"/>
      <c r="BP121" s="366"/>
      <c r="BQ121" s="366"/>
      <c r="BR121" s="366"/>
      <c r="BS121" s="366"/>
      <c r="BT121" s="366"/>
      <c r="BU121" s="366"/>
      <c r="BW121" s="366"/>
      <c r="BX121" s="366"/>
    </row>
    <row r="122" spans="1:76" ht="14.4" x14ac:dyDescent="0.2">
      <c r="A122" s="366"/>
      <c r="B122" s="366"/>
      <c r="C122" s="366"/>
      <c r="D122" s="366"/>
      <c r="E122" s="366"/>
      <c r="F122" s="366"/>
      <c r="G122" s="366"/>
      <c r="H122" s="366"/>
      <c r="I122" s="366"/>
      <c r="J122" s="366"/>
      <c r="K122" s="366"/>
      <c r="L122" s="366"/>
      <c r="M122" s="366"/>
      <c r="N122" s="366"/>
      <c r="O122" s="366"/>
      <c r="P122" s="366"/>
      <c r="Q122" s="366"/>
      <c r="R122" s="366"/>
      <c r="S122" s="366"/>
      <c r="T122" s="366"/>
      <c r="U122" s="366"/>
      <c r="V122" s="366"/>
      <c r="W122" s="366"/>
      <c r="X122" s="366"/>
      <c r="Y122" s="366"/>
      <c r="Z122" s="366"/>
      <c r="AA122" s="366"/>
      <c r="AB122" s="366"/>
      <c r="AC122" s="366"/>
      <c r="AD122" s="366"/>
      <c r="AE122" s="366"/>
      <c r="AF122" s="366"/>
      <c r="AG122" s="366"/>
      <c r="AH122" s="366"/>
      <c r="AI122" s="366"/>
      <c r="AJ122" s="366"/>
      <c r="AK122" s="366"/>
      <c r="AL122" s="366"/>
      <c r="AM122" s="366"/>
      <c r="AN122" s="366"/>
      <c r="AO122" s="366"/>
      <c r="AP122" s="366"/>
      <c r="AQ122" s="366"/>
      <c r="AR122" s="366"/>
      <c r="AS122" s="366"/>
      <c r="AT122" s="366"/>
      <c r="AU122" s="366"/>
      <c r="AV122" s="366"/>
      <c r="AW122" s="366"/>
      <c r="AX122" s="366"/>
      <c r="AY122" s="366"/>
      <c r="AZ122" s="366"/>
      <c r="BA122" s="366"/>
      <c r="BB122" s="366"/>
      <c r="BC122" s="366"/>
      <c r="BD122" s="366"/>
      <c r="BE122" s="366"/>
      <c r="BF122" s="366"/>
      <c r="BG122" s="366"/>
      <c r="BH122" s="366"/>
      <c r="BI122" s="366"/>
      <c r="BJ122" s="366"/>
      <c r="BK122" s="366"/>
      <c r="BL122" s="366"/>
      <c r="BM122" s="366"/>
      <c r="BN122" s="366"/>
      <c r="BO122" s="366"/>
      <c r="BP122" s="366"/>
      <c r="BQ122" s="366"/>
      <c r="BR122" s="366"/>
      <c r="BS122" s="366"/>
      <c r="BT122" s="366"/>
      <c r="BU122" s="366"/>
      <c r="BW122" s="366"/>
      <c r="BX122" s="366"/>
    </row>
    <row r="123" spans="1:76" ht="14.4" x14ac:dyDescent="0.2">
      <c r="A123" s="366"/>
      <c r="B123" s="366"/>
      <c r="C123" s="366"/>
      <c r="D123" s="366"/>
      <c r="E123" s="366"/>
      <c r="F123" s="366"/>
      <c r="G123" s="366"/>
      <c r="H123" s="366"/>
      <c r="I123" s="366"/>
      <c r="J123" s="366"/>
      <c r="K123" s="366"/>
      <c r="L123" s="366"/>
      <c r="M123" s="366"/>
      <c r="N123" s="366"/>
      <c r="O123" s="366"/>
      <c r="P123" s="366"/>
      <c r="Q123" s="366"/>
      <c r="R123" s="366"/>
      <c r="S123" s="366"/>
      <c r="T123" s="366"/>
      <c r="U123" s="366"/>
      <c r="V123" s="366"/>
      <c r="W123" s="366"/>
      <c r="X123" s="366"/>
      <c r="Y123" s="366"/>
      <c r="Z123" s="366"/>
      <c r="AA123" s="366"/>
      <c r="AB123" s="366"/>
      <c r="AC123" s="366"/>
      <c r="AD123" s="366"/>
      <c r="AE123" s="366"/>
      <c r="AF123" s="366"/>
      <c r="AG123" s="366"/>
      <c r="AH123" s="366"/>
      <c r="AI123" s="366"/>
      <c r="AJ123" s="366"/>
      <c r="AK123" s="366"/>
      <c r="AL123" s="366"/>
      <c r="AM123" s="366"/>
      <c r="AN123" s="366"/>
      <c r="AO123" s="366"/>
      <c r="AP123" s="366"/>
      <c r="AQ123" s="366"/>
      <c r="AR123" s="366"/>
      <c r="AS123" s="366"/>
      <c r="AT123" s="366"/>
      <c r="AU123" s="366"/>
      <c r="AV123" s="366"/>
      <c r="AW123" s="366"/>
      <c r="AX123" s="366"/>
      <c r="AY123" s="366"/>
      <c r="AZ123" s="366"/>
      <c r="BA123" s="366"/>
      <c r="BB123" s="366"/>
      <c r="BC123" s="366"/>
      <c r="BD123" s="366"/>
      <c r="BE123" s="366"/>
      <c r="BF123" s="366"/>
      <c r="BG123" s="366"/>
      <c r="BH123" s="366"/>
      <c r="BI123" s="366"/>
      <c r="BJ123" s="366"/>
      <c r="BK123" s="366"/>
      <c r="BL123" s="366"/>
      <c r="BM123" s="366"/>
      <c r="BN123" s="366"/>
      <c r="BO123" s="366"/>
      <c r="BP123" s="366"/>
      <c r="BQ123" s="366"/>
      <c r="BR123" s="366"/>
      <c r="BS123" s="366"/>
      <c r="BT123" s="366"/>
      <c r="BU123" s="366"/>
      <c r="BW123" s="366"/>
      <c r="BX123" s="366"/>
    </row>
    <row r="124" spans="1:76" ht="14.4" x14ac:dyDescent="0.2">
      <c r="A124" s="366"/>
      <c r="B124" s="366"/>
      <c r="C124" s="366"/>
      <c r="D124" s="366"/>
      <c r="E124" s="366"/>
      <c r="F124" s="366"/>
      <c r="G124" s="366"/>
      <c r="H124" s="366"/>
      <c r="I124" s="366"/>
      <c r="J124" s="366"/>
      <c r="K124" s="366"/>
      <c r="L124" s="366"/>
      <c r="M124" s="366"/>
      <c r="N124" s="366"/>
      <c r="O124" s="366"/>
      <c r="P124" s="366"/>
      <c r="Q124" s="366"/>
      <c r="R124" s="366"/>
      <c r="S124" s="366"/>
      <c r="T124" s="366"/>
      <c r="U124" s="366"/>
      <c r="V124" s="366"/>
      <c r="W124" s="366"/>
      <c r="X124" s="366"/>
      <c r="Y124" s="366"/>
      <c r="Z124" s="366"/>
      <c r="AA124" s="366"/>
      <c r="AB124" s="366"/>
      <c r="AC124" s="366"/>
      <c r="AD124" s="366"/>
      <c r="AE124" s="366"/>
      <c r="AF124" s="366"/>
      <c r="AG124" s="366"/>
      <c r="AH124" s="366"/>
      <c r="AI124" s="366"/>
      <c r="AJ124" s="366"/>
      <c r="AK124" s="366"/>
      <c r="AL124" s="366"/>
      <c r="AM124" s="366"/>
      <c r="AN124" s="366"/>
      <c r="AO124" s="366"/>
      <c r="AP124" s="366"/>
      <c r="AQ124" s="366"/>
      <c r="AR124" s="366"/>
      <c r="AS124" s="366"/>
      <c r="AT124" s="366"/>
      <c r="AU124" s="366"/>
      <c r="AV124" s="366"/>
      <c r="AW124" s="366"/>
      <c r="AX124" s="366"/>
      <c r="AY124" s="366"/>
      <c r="AZ124" s="366"/>
      <c r="BA124" s="366"/>
      <c r="BB124" s="366"/>
      <c r="BC124" s="366"/>
      <c r="BD124" s="366"/>
      <c r="BE124" s="366"/>
      <c r="BF124" s="366"/>
      <c r="BG124" s="366"/>
      <c r="BH124" s="366"/>
      <c r="BI124" s="366"/>
      <c r="BJ124" s="366"/>
      <c r="BK124" s="366"/>
      <c r="BL124" s="366"/>
      <c r="BM124" s="366"/>
      <c r="BN124" s="366"/>
      <c r="BO124" s="366"/>
      <c r="BP124" s="366"/>
      <c r="BQ124" s="366"/>
      <c r="BR124" s="366"/>
      <c r="BS124" s="366"/>
      <c r="BT124" s="366"/>
      <c r="BU124" s="366"/>
      <c r="BW124" s="366"/>
      <c r="BX124" s="366"/>
    </row>
    <row r="125" spans="1:76" ht="14.4" x14ac:dyDescent="0.2">
      <c r="A125" s="366"/>
      <c r="B125" s="366"/>
      <c r="C125" s="366"/>
      <c r="D125" s="366"/>
      <c r="E125" s="366"/>
      <c r="F125" s="366"/>
      <c r="G125" s="366"/>
      <c r="H125" s="366"/>
      <c r="I125" s="366"/>
      <c r="J125" s="366"/>
      <c r="K125" s="366"/>
      <c r="L125" s="366"/>
      <c r="M125" s="366"/>
      <c r="N125" s="366"/>
      <c r="O125" s="366"/>
      <c r="P125" s="366"/>
      <c r="Q125" s="366"/>
      <c r="R125" s="366"/>
      <c r="S125" s="366"/>
      <c r="T125" s="366"/>
      <c r="U125" s="366"/>
      <c r="V125" s="366"/>
      <c r="W125" s="366"/>
      <c r="X125" s="366"/>
      <c r="Y125" s="366"/>
      <c r="Z125" s="366"/>
      <c r="AA125" s="366"/>
      <c r="AB125" s="366"/>
      <c r="AC125" s="366"/>
      <c r="AD125" s="366"/>
      <c r="AE125" s="366"/>
      <c r="AF125" s="366"/>
      <c r="AG125" s="366"/>
      <c r="AH125" s="366"/>
      <c r="AI125" s="366"/>
      <c r="AJ125" s="366"/>
      <c r="AK125" s="366"/>
      <c r="AL125" s="366"/>
      <c r="AM125" s="366"/>
      <c r="AN125" s="366"/>
      <c r="AO125" s="366"/>
      <c r="AP125" s="366"/>
      <c r="AQ125" s="366"/>
      <c r="AR125" s="366"/>
      <c r="AS125" s="366"/>
      <c r="AT125" s="366"/>
      <c r="AU125" s="366"/>
      <c r="AV125" s="366"/>
      <c r="AW125" s="366"/>
      <c r="AX125" s="366"/>
      <c r="AY125" s="366"/>
      <c r="AZ125" s="366"/>
      <c r="BA125" s="366"/>
      <c r="BB125" s="366"/>
      <c r="BC125" s="366"/>
      <c r="BD125" s="366"/>
      <c r="BE125" s="366"/>
      <c r="BF125" s="366"/>
      <c r="BG125" s="366"/>
      <c r="BH125" s="366"/>
      <c r="BI125" s="366"/>
      <c r="BJ125" s="366"/>
      <c r="BK125" s="366"/>
      <c r="BL125" s="366"/>
      <c r="BM125" s="366"/>
      <c r="BN125" s="366"/>
      <c r="BO125" s="366"/>
      <c r="BP125" s="366"/>
      <c r="BQ125" s="366"/>
      <c r="BR125" s="366"/>
      <c r="BS125" s="366"/>
      <c r="BT125" s="366"/>
      <c r="BU125" s="366"/>
      <c r="BW125" s="366"/>
      <c r="BX125" s="366"/>
    </row>
    <row r="126" spans="1:76" ht="14.4" x14ac:dyDescent="0.2">
      <c r="A126" s="366"/>
      <c r="B126" s="366"/>
      <c r="C126" s="366"/>
      <c r="D126" s="366"/>
      <c r="E126" s="366"/>
      <c r="F126" s="366"/>
      <c r="G126" s="366"/>
      <c r="H126" s="366"/>
      <c r="I126" s="366"/>
      <c r="J126" s="366"/>
      <c r="K126" s="366"/>
      <c r="L126" s="366"/>
      <c r="M126" s="366"/>
      <c r="N126" s="366"/>
      <c r="O126" s="366"/>
      <c r="P126" s="366"/>
      <c r="Q126" s="366"/>
      <c r="R126" s="366"/>
      <c r="S126" s="366"/>
      <c r="T126" s="366"/>
      <c r="U126" s="366"/>
      <c r="V126" s="366"/>
      <c r="W126" s="366"/>
      <c r="X126" s="366"/>
      <c r="Y126" s="366"/>
      <c r="Z126" s="366"/>
      <c r="AA126" s="366"/>
      <c r="AB126" s="366"/>
      <c r="AC126" s="366"/>
      <c r="AD126" s="366"/>
      <c r="AE126" s="366"/>
      <c r="AF126" s="366"/>
      <c r="AG126" s="366"/>
      <c r="AH126" s="366"/>
      <c r="AI126" s="366"/>
      <c r="AJ126" s="366"/>
      <c r="AK126" s="366"/>
      <c r="AL126" s="366"/>
      <c r="AM126" s="366"/>
      <c r="AN126" s="366"/>
      <c r="AO126" s="366"/>
      <c r="AP126" s="366"/>
      <c r="AQ126" s="366"/>
      <c r="AR126" s="366"/>
      <c r="AS126" s="366"/>
      <c r="AT126" s="366"/>
      <c r="AU126" s="366"/>
      <c r="AV126" s="366"/>
      <c r="AW126" s="366"/>
      <c r="AX126" s="366"/>
      <c r="AY126" s="366"/>
      <c r="AZ126" s="366"/>
      <c r="BA126" s="366"/>
      <c r="BB126" s="366"/>
      <c r="BC126" s="366"/>
      <c r="BD126" s="366"/>
      <c r="BE126" s="366"/>
      <c r="BF126" s="366"/>
      <c r="BG126" s="366"/>
      <c r="BH126" s="366"/>
      <c r="BI126" s="366"/>
      <c r="BJ126" s="366"/>
      <c r="BK126" s="366"/>
      <c r="BL126" s="366"/>
      <c r="BM126" s="366"/>
      <c r="BN126" s="366"/>
      <c r="BO126" s="366"/>
      <c r="BP126" s="366"/>
      <c r="BQ126" s="366"/>
      <c r="BR126" s="366"/>
      <c r="BS126" s="366"/>
      <c r="BT126" s="366"/>
      <c r="BU126" s="366"/>
      <c r="BW126" s="366"/>
      <c r="BX126" s="366"/>
    </row>
    <row r="127" spans="1:76" ht="14.4" x14ac:dyDescent="0.2">
      <c r="A127" s="366"/>
      <c r="B127" s="366"/>
      <c r="C127" s="366"/>
      <c r="D127" s="366"/>
      <c r="E127" s="366"/>
      <c r="F127" s="366"/>
      <c r="G127" s="366"/>
      <c r="H127" s="366"/>
      <c r="I127" s="366"/>
      <c r="J127" s="366"/>
      <c r="K127" s="366"/>
      <c r="L127" s="366"/>
      <c r="M127" s="366"/>
      <c r="N127" s="366"/>
      <c r="O127" s="366"/>
      <c r="P127" s="366"/>
      <c r="Q127" s="366"/>
      <c r="R127" s="366"/>
      <c r="S127" s="366"/>
      <c r="T127" s="366"/>
      <c r="U127" s="366"/>
      <c r="V127" s="366"/>
      <c r="W127" s="366"/>
      <c r="X127" s="366"/>
      <c r="Y127" s="366"/>
      <c r="Z127" s="366"/>
      <c r="AA127" s="366"/>
      <c r="AB127" s="366"/>
      <c r="AC127" s="366"/>
      <c r="AD127" s="366"/>
      <c r="AE127" s="366"/>
      <c r="AF127" s="366"/>
      <c r="AG127" s="366"/>
      <c r="AH127" s="366"/>
      <c r="AI127" s="366"/>
      <c r="AJ127" s="366"/>
      <c r="AK127" s="366"/>
      <c r="AL127" s="366"/>
      <c r="AM127" s="366"/>
      <c r="AN127" s="366"/>
      <c r="AO127" s="366"/>
      <c r="AP127" s="366"/>
      <c r="AQ127" s="366"/>
      <c r="AR127" s="366"/>
      <c r="AS127" s="366"/>
      <c r="AT127" s="366"/>
      <c r="AU127" s="366"/>
      <c r="AV127" s="366"/>
      <c r="AW127" s="366"/>
      <c r="AX127" s="366"/>
      <c r="AY127" s="366"/>
      <c r="AZ127" s="366"/>
      <c r="BA127" s="366"/>
      <c r="BB127" s="366"/>
      <c r="BC127" s="366"/>
      <c r="BD127" s="366"/>
      <c r="BE127" s="366"/>
      <c r="BF127" s="366"/>
      <c r="BG127" s="366"/>
      <c r="BH127" s="366"/>
      <c r="BI127" s="366"/>
      <c r="BJ127" s="366"/>
      <c r="BK127" s="366"/>
      <c r="BL127" s="366"/>
      <c r="BM127" s="366"/>
      <c r="BN127" s="366"/>
      <c r="BO127" s="366"/>
      <c r="BP127" s="366"/>
      <c r="BQ127" s="366"/>
      <c r="BR127" s="366"/>
      <c r="BS127" s="366"/>
      <c r="BT127" s="366"/>
      <c r="BU127" s="366"/>
      <c r="BW127" s="366"/>
      <c r="BX127" s="366"/>
    </row>
    <row r="128" spans="1:76" ht="14.4" x14ac:dyDescent="0.2">
      <c r="A128" s="366"/>
      <c r="B128" s="366"/>
      <c r="C128" s="366"/>
      <c r="D128" s="366"/>
      <c r="E128" s="366"/>
      <c r="F128" s="366"/>
      <c r="G128" s="366"/>
      <c r="H128" s="366"/>
      <c r="I128" s="366"/>
      <c r="J128" s="366"/>
      <c r="K128" s="366"/>
      <c r="L128" s="366"/>
      <c r="M128" s="366"/>
      <c r="N128" s="366"/>
      <c r="O128" s="366"/>
      <c r="P128" s="366"/>
      <c r="Q128" s="366"/>
      <c r="R128" s="366"/>
      <c r="S128" s="366"/>
      <c r="T128" s="366"/>
      <c r="U128" s="366"/>
      <c r="V128" s="366"/>
      <c r="W128" s="366"/>
      <c r="X128" s="366"/>
      <c r="Y128" s="366"/>
      <c r="Z128" s="366"/>
      <c r="AA128" s="366"/>
      <c r="AB128" s="366"/>
      <c r="AC128" s="366"/>
      <c r="AD128" s="366"/>
      <c r="AE128" s="366"/>
      <c r="AF128" s="366"/>
      <c r="AG128" s="366"/>
      <c r="AH128" s="366"/>
      <c r="AI128" s="366"/>
      <c r="AJ128" s="366"/>
      <c r="AK128" s="366"/>
      <c r="AL128" s="366"/>
      <c r="AM128" s="366"/>
      <c r="AN128" s="366"/>
      <c r="AO128" s="366"/>
      <c r="AP128" s="366"/>
      <c r="AQ128" s="366"/>
      <c r="AR128" s="366"/>
      <c r="AS128" s="366"/>
      <c r="AT128" s="366"/>
      <c r="AU128" s="366"/>
      <c r="AV128" s="366"/>
      <c r="AW128" s="366"/>
      <c r="AX128" s="366"/>
      <c r="AY128" s="366"/>
      <c r="AZ128" s="366"/>
      <c r="BA128" s="366"/>
      <c r="BB128" s="366"/>
      <c r="BC128" s="366"/>
      <c r="BD128" s="366"/>
      <c r="BE128" s="366"/>
      <c r="BF128" s="366"/>
      <c r="BG128" s="366"/>
      <c r="BH128" s="366"/>
      <c r="BI128" s="366"/>
      <c r="BJ128" s="366"/>
      <c r="BK128" s="366"/>
      <c r="BL128" s="366"/>
      <c r="BM128" s="366"/>
      <c r="BN128" s="366"/>
      <c r="BO128" s="366"/>
      <c r="BP128" s="366"/>
      <c r="BQ128" s="366"/>
      <c r="BR128" s="366"/>
      <c r="BS128" s="366"/>
      <c r="BT128" s="366"/>
      <c r="BU128" s="366"/>
      <c r="BW128" s="366"/>
      <c r="BX128" s="366"/>
    </row>
    <row r="129" spans="1:76" ht="14.4" x14ac:dyDescent="0.2">
      <c r="A129" s="366"/>
      <c r="B129" s="366"/>
      <c r="C129" s="366"/>
      <c r="D129" s="366"/>
      <c r="E129" s="366"/>
      <c r="F129" s="366"/>
      <c r="G129" s="366"/>
      <c r="H129" s="366"/>
      <c r="I129" s="366"/>
      <c r="J129" s="366"/>
      <c r="K129" s="366"/>
      <c r="L129" s="366"/>
      <c r="M129" s="366"/>
      <c r="N129" s="366"/>
      <c r="O129" s="366"/>
      <c r="P129" s="366"/>
      <c r="Q129" s="366"/>
      <c r="R129" s="366"/>
      <c r="S129" s="366"/>
      <c r="T129" s="366"/>
      <c r="U129" s="366"/>
      <c r="V129" s="366"/>
      <c r="W129" s="366"/>
      <c r="X129" s="366"/>
      <c r="Y129" s="366"/>
      <c r="Z129" s="366"/>
      <c r="AA129" s="366"/>
      <c r="AB129" s="366"/>
      <c r="AC129" s="366"/>
      <c r="AD129" s="366"/>
      <c r="AE129" s="366"/>
      <c r="AF129" s="366"/>
      <c r="AG129" s="366"/>
      <c r="AH129" s="366"/>
      <c r="AI129" s="366"/>
      <c r="AJ129" s="366"/>
      <c r="AK129" s="366"/>
      <c r="AL129" s="366"/>
      <c r="AM129" s="366"/>
      <c r="AN129" s="366"/>
      <c r="AO129" s="366"/>
      <c r="AP129" s="366"/>
      <c r="AQ129" s="366"/>
      <c r="AR129" s="366"/>
      <c r="AS129" s="366"/>
      <c r="AT129" s="366"/>
      <c r="AU129" s="366"/>
      <c r="AV129" s="366"/>
      <c r="AW129" s="366"/>
      <c r="AX129" s="366"/>
      <c r="AY129" s="366"/>
      <c r="AZ129" s="366"/>
      <c r="BA129" s="366"/>
      <c r="BB129" s="366"/>
      <c r="BC129" s="366"/>
      <c r="BD129" s="366"/>
      <c r="BE129" s="366"/>
      <c r="BF129" s="366"/>
      <c r="BG129" s="366"/>
      <c r="BH129" s="366"/>
      <c r="BI129" s="366"/>
      <c r="BJ129" s="366"/>
      <c r="BK129" s="366"/>
      <c r="BL129" s="366"/>
      <c r="BM129" s="366"/>
      <c r="BN129" s="366"/>
      <c r="BO129" s="366"/>
      <c r="BP129" s="366"/>
      <c r="BQ129" s="366"/>
      <c r="BR129" s="366"/>
      <c r="BS129" s="366"/>
      <c r="BT129" s="366"/>
      <c r="BU129" s="366"/>
      <c r="BW129" s="366"/>
      <c r="BX129" s="366"/>
    </row>
    <row r="130" spans="1:76" ht="14.4" x14ac:dyDescent="0.2">
      <c r="A130" s="366"/>
      <c r="B130" s="366"/>
      <c r="C130" s="366"/>
      <c r="D130" s="366"/>
      <c r="E130" s="366"/>
      <c r="F130" s="366"/>
      <c r="G130" s="366"/>
      <c r="H130" s="366"/>
      <c r="I130" s="366"/>
      <c r="J130" s="366"/>
      <c r="K130" s="366"/>
      <c r="L130" s="366"/>
      <c r="M130" s="366"/>
      <c r="N130" s="366"/>
      <c r="O130" s="366"/>
      <c r="P130" s="366"/>
      <c r="Q130" s="366"/>
      <c r="R130" s="366"/>
      <c r="S130" s="366"/>
      <c r="T130" s="366"/>
      <c r="U130" s="366"/>
      <c r="V130" s="366"/>
      <c r="W130" s="366"/>
      <c r="X130" s="366"/>
      <c r="Y130" s="366"/>
      <c r="Z130" s="366"/>
      <c r="AA130" s="366"/>
      <c r="AB130" s="366"/>
      <c r="AC130" s="366"/>
      <c r="AD130" s="366"/>
      <c r="AE130" s="366"/>
      <c r="AF130" s="366"/>
      <c r="AG130" s="366"/>
      <c r="AH130" s="366"/>
      <c r="AI130" s="366"/>
      <c r="AJ130" s="366"/>
      <c r="AK130" s="366"/>
      <c r="AL130" s="366"/>
      <c r="AM130" s="366"/>
      <c r="AN130" s="366"/>
      <c r="AO130" s="366"/>
      <c r="AP130" s="366"/>
      <c r="AQ130" s="366"/>
      <c r="AR130" s="366"/>
      <c r="AS130" s="366"/>
      <c r="AT130" s="366"/>
      <c r="AU130" s="366"/>
      <c r="AV130" s="366"/>
      <c r="AW130" s="366"/>
      <c r="AX130" s="366"/>
      <c r="AY130" s="366"/>
      <c r="AZ130" s="366"/>
      <c r="BA130" s="366"/>
      <c r="BB130" s="366"/>
      <c r="BC130" s="366"/>
      <c r="BD130" s="366"/>
      <c r="BE130" s="366"/>
      <c r="BF130" s="366"/>
      <c r="BG130" s="366"/>
      <c r="BH130" s="366"/>
      <c r="BI130" s="366"/>
      <c r="BJ130" s="366"/>
      <c r="BK130" s="366"/>
      <c r="BL130" s="366"/>
      <c r="BM130" s="366"/>
      <c r="BN130" s="366"/>
      <c r="BO130" s="366"/>
      <c r="BP130" s="366"/>
      <c r="BQ130" s="366"/>
      <c r="BR130" s="366"/>
      <c r="BS130" s="366"/>
      <c r="BT130" s="366"/>
      <c r="BU130" s="366"/>
      <c r="BW130" s="366"/>
      <c r="BX130" s="366"/>
    </row>
    <row r="131" spans="1:76" ht="14.4" x14ac:dyDescent="0.2">
      <c r="A131" s="366"/>
      <c r="B131" s="366"/>
      <c r="C131" s="366"/>
      <c r="D131" s="366"/>
      <c r="E131" s="366"/>
      <c r="F131" s="366"/>
      <c r="G131" s="366"/>
      <c r="H131" s="366"/>
      <c r="I131" s="366"/>
      <c r="J131" s="366"/>
      <c r="K131" s="366"/>
      <c r="L131" s="366"/>
      <c r="M131" s="366"/>
      <c r="N131" s="366"/>
      <c r="O131" s="366"/>
      <c r="P131" s="366"/>
      <c r="Q131" s="366"/>
      <c r="R131" s="366"/>
      <c r="S131" s="366"/>
      <c r="T131" s="366"/>
      <c r="U131" s="366"/>
      <c r="V131" s="366"/>
      <c r="W131" s="366"/>
      <c r="X131" s="366"/>
      <c r="Y131" s="366"/>
      <c r="Z131" s="366"/>
      <c r="AA131" s="366"/>
      <c r="AB131" s="366"/>
      <c r="AC131" s="366"/>
      <c r="AD131" s="366"/>
      <c r="AE131" s="366"/>
      <c r="AF131" s="366"/>
      <c r="AG131" s="366"/>
      <c r="AH131" s="366"/>
      <c r="AI131" s="366"/>
      <c r="AJ131" s="366"/>
      <c r="AK131" s="366"/>
      <c r="AL131" s="366"/>
      <c r="AM131" s="366"/>
      <c r="AN131" s="366"/>
      <c r="AO131" s="366"/>
      <c r="AP131" s="366"/>
      <c r="AQ131" s="366"/>
      <c r="AR131" s="366"/>
      <c r="AS131" s="366"/>
      <c r="AT131" s="366"/>
      <c r="AU131" s="366"/>
      <c r="AV131" s="366"/>
      <c r="AW131" s="366"/>
      <c r="AX131" s="366"/>
      <c r="AY131" s="366"/>
      <c r="AZ131" s="366"/>
      <c r="BA131" s="366"/>
      <c r="BB131" s="366"/>
      <c r="BC131" s="366"/>
      <c r="BD131" s="366"/>
      <c r="BE131" s="366"/>
      <c r="BF131" s="366"/>
      <c r="BG131" s="366"/>
      <c r="BH131" s="366"/>
      <c r="BI131" s="366"/>
      <c r="BJ131" s="366"/>
      <c r="BK131" s="366"/>
      <c r="BL131" s="366"/>
      <c r="BM131" s="366"/>
      <c r="BN131" s="366"/>
      <c r="BO131" s="366"/>
      <c r="BP131" s="366"/>
      <c r="BQ131" s="366"/>
      <c r="BR131" s="366"/>
      <c r="BS131" s="366"/>
      <c r="BT131" s="366"/>
      <c r="BU131" s="366"/>
      <c r="BW131" s="366"/>
      <c r="BX131" s="366"/>
    </row>
    <row r="132" spans="1:76" ht="14.4" x14ac:dyDescent="0.2">
      <c r="A132" s="366"/>
      <c r="B132" s="366"/>
      <c r="C132" s="366"/>
      <c r="D132" s="366"/>
      <c r="E132" s="366"/>
      <c r="F132" s="366"/>
      <c r="G132" s="366"/>
      <c r="H132" s="366"/>
      <c r="I132" s="366"/>
      <c r="J132" s="366"/>
      <c r="K132" s="366"/>
      <c r="L132" s="366"/>
      <c r="M132" s="366"/>
      <c r="N132" s="366"/>
      <c r="O132" s="366"/>
      <c r="P132" s="366"/>
      <c r="Q132" s="366"/>
      <c r="R132" s="366"/>
      <c r="S132" s="366"/>
      <c r="T132" s="366"/>
      <c r="U132" s="366"/>
      <c r="V132" s="366"/>
      <c r="W132" s="366"/>
      <c r="X132" s="366"/>
      <c r="Y132" s="366"/>
      <c r="Z132" s="366"/>
      <c r="AA132" s="366"/>
      <c r="AB132" s="366"/>
      <c r="AC132" s="366"/>
      <c r="AD132" s="366"/>
      <c r="AE132" s="366"/>
      <c r="AF132" s="366"/>
      <c r="AG132" s="366"/>
      <c r="AH132" s="366"/>
      <c r="AI132" s="366"/>
      <c r="AJ132" s="366"/>
      <c r="AK132" s="366"/>
      <c r="AL132" s="366"/>
      <c r="AM132" s="366"/>
      <c r="AN132" s="366"/>
      <c r="AO132" s="366"/>
      <c r="AP132" s="366"/>
      <c r="AQ132" s="366"/>
      <c r="AR132" s="366"/>
      <c r="AS132" s="366"/>
      <c r="AT132" s="366"/>
      <c r="AU132" s="366"/>
      <c r="AV132" s="366"/>
      <c r="AW132" s="366"/>
      <c r="AX132" s="366"/>
      <c r="AY132" s="366"/>
      <c r="AZ132" s="366"/>
      <c r="BA132" s="366"/>
      <c r="BB132" s="366"/>
      <c r="BC132" s="366"/>
      <c r="BD132" s="366"/>
      <c r="BE132" s="366"/>
      <c r="BF132" s="366"/>
      <c r="BG132" s="366"/>
      <c r="BH132" s="366"/>
      <c r="BI132" s="366"/>
      <c r="BJ132" s="366"/>
      <c r="BK132" s="366"/>
      <c r="BL132" s="366"/>
      <c r="BM132" s="366"/>
      <c r="BN132" s="366"/>
      <c r="BO132" s="366"/>
      <c r="BP132" s="366"/>
      <c r="BQ132" s="366"/>
      <c r="BR132" s="366"/>
      <c r="BS132" s="366"/>
      <c r="BT132" s="366"/>
      <c r="BU132" s="366"/>
      <c r="BW132" s="366"/>
      <c r="BX132" s="366"/>
    </row>
    <row r="133" spans="1:76" ht="14.4" x14ac:dyDescent="0.2">
      <c r="A133" s="366"/>
      <c r="B133" s="366"/>
      <c r="C133" s="366"/>
      <c r="D133" s="366"/>
      <c r="E133" s="366"/>
      <c r="F133" s="366"/>
      <c r="G133" s="366"/>
      <c r="H133" s="366"/>
      <c r="I133" s="366"/>
      <c r="J133" s="366"/>
      <c r="K133" s="366"/>
      <c r="L133" s="366"/>
      <c r="M133" s="366"/>
      <c r="N133" s="366"/>
      <c r="O133" s="366"/>
      <c r="P133" s="366"/>
      <c r="Q133" s="366"/>
      <c r="R133" s="366"/>
      <c r="S133" s="366"/>
      <c r="T133" s="366"/>
      <c r="U133" s="366"/>
      <c r="V133" s="366"/>
      <c r="W133" s="366"/>
      <c r="X133" s="366"/>
      <c r="Y133" s="366"/>
      <c r="Z133" s="366"/>
      <c r="AA133" s="366"/>
      <c r="AB133" s="366"/>
      <c r="AC133" s="366"/>
      <c r="AD133" s="366"/>
      <c r="AE133" s="366"/>
      <c r="AF133" s="366"/>
      <c r="AG133" s="366"/>
      <c r="AH133" s="366"/>
      <c r="AI133" s="366"/>
      <c r="AJ133" s="366"/>
      <c r="AK133" s="366"/>
      <c r="AL133" s="366"/>
      <c r="AM133" s="366"/>
      <c r="AN133" s="366"/>
      <c r="AO133" s="366"/>
      <c r="AP133" s="366"/>
      <c r="AQ133" s="366"/>
      <c r="AR133" s="366"/>
      <c r="AS133" s="366"/>
      <c r="AT133" s="366"/>
      <c r="AU133" s="366"/>
      <c r="AV133" s="366"/>
      <c r="AW133" s="366"/>
      <c r="AX133" s="366"/>
      <c r="AY133" s="366"/>
      <c r="AZ133" s="366"/>
      <c r="BA133" s="366"/>
      <c r="BB133" s="366"/>
      <c r="BC133" s="366"/>
      <c r="BD133" s="366"/>
      <c r="BE133" s="366"/>
      <c r="BF133" s="366"/>
      <c r="BG133" s="366"/>
      <c r="BH133" s="366"/>
      <c r="BI133" s="366"/>
      <c r="BJ133" s="366"/>
      <c r="BK133" s="366"/>
      <c r="BL133" s="366"/>
      <c r="BM133" s="366"/>
      <c r="BN133" s="366"/>
      <c r="BO133" s="366"/>
      <c r="BP133" s="366"/>
      <c r="BQ133" s="366"/>
      <c r="BR133" s="366"/>
      <c r="BS133" s="366"/>
      <c r="BT133" s="366"/>
      <c r="BU133" s="366"/>
      <c r="BW133" s="366"/>
      <c r="BX133" s="366"/>
    </row>
    <row r="134" spans="1:76" ht="14.4" x14ac:dyDescent="0.2">
      <c r="A134" s="366"/>
      <c r="B134" s="366"/>
      <c r="C134" s="366"/>
      <c r="D134" s="366"/>
      <c r="E134" s="366"/>
      <c r="F134" s="366"/>
      <c r="G134" s="366"/>
      <c r="H134" s="366"/>
      <c r="I134" s="366"/>
      <c r="J134" s="366"/>
      <c r="K134" s="366"/>
      <c r="L134" s="366"/>
      <c r="M134" s="366"/>
      <c r="N134" s="366"/>
      <c r="O134" s="366"/>
      <c r="P134" s="366"/>
      <c r="Q134" s="366"/>
      <c r="R134" s="366"/>
      <c r="S134" s="366"/>
      <c r="T134" s="366"/>
      <c r="U134" s="366"/>
      <c r="V134" s="366"/>
      <c r="W134" s="366"/>
      <c r="X134" s="366"/>
      <c r="Y134" s="366"/>
      <c r="Z134" s="366"/>
      <c r="AA134" s="366"/>
      <c r="AB134" s="366"/>
      <c r="AC134" s="366"/>
      <c r="AD134" s="366"/>
      <c r="AE134" s="366"/>
      <c r="AF134" s="366"/>
      <c r="AG134" s="366"/>
      <c r="AH134" s="366"/>
      <c r="AI134" s="366"/>
      <c r="AJ134" s="366"/>
      <c r="AK134" s="366"/>
      <c r="AL134" s="366"/>
      <c r="AM134" s="366"/>
      <c r="AN134" s="366"/>
      <c r="AO134" s="366"/>
      <c r="AP134" s="366"/>
      <c r="AQ134" s="366"/>
      <c r="AR134" s="366"/>
      <c r="AS134" s="366"/>
      <c r="AT134" s="366"/>
      <c r="AU134" s="366"/>
      <c r="AV134" s="366"/>
      <c r="AW134" s="366"/>
      <c r="AX134" s="366"/>
      <c r="AY134" s="366"/>
      <c r="AZ134" s="366"/>
      <c r="BA134" s="366"/>
      <c r="BB134" s="366"/>
      <c r="BC134" s="366"/>
      <c r="BD134" s="366"/>
      <c r="BE134" s="366"/>
      <c r="BF134" s="366"/>
      <c r="BG134" s="366"/>
      <c r="BH134" s="366"/>
      <c r="BI134" s="366"/>
      <c r="BJ134" s="366"/>
      <c r="BK134" s="366"/>
      <c r="BL134" s="366"/>
      <c r="BM134" s="366"/>
      <c r="BN134" s="366"/>
      <c r="BO134" s="366"/>
      <c r="BP134" s="366"/>
      <c r="BQ134" s="366"/>
      <c r="BR134" s="366"/>
      <c r="BS134" s="366"/>
      <c r="BT134" s="366"/>
      <c r="BU134" s="366"/>
      <c r="BW134" s="366"/>
      <c r="BX134" s="366"/>
    </row>
    <row r="135" spans="1:76" ht="14.4" x14ac:dyDescent="0.2">
      <c r="A135" s="366"/>
      <c r="B135" s="366"/>
      <c r="C135" s="366"/>
      <c r="D135" s="366"/>
      <c r="E135" s="366"/>
      <c r="F135" s="366"/>
      <c r="G135" s="366"/>
      <c r="H135" s="366"/>
      <c r="I135" s="366"/>
      <c r="J135" s="366"/>
      <c r="K135" s="366"/>
      <c r="L135" s="366"/>
      <c r="M135" s="366"/>
      <c r="N135" s="366"/>
      <c r="O135" s="366"/>
      <c r="P135" s="366"/>
      <c r="Q135" s="366"/>
      <c r="R135" s="366"/>
      <c r="S135" s="366"/>
      <c r="T135" s="366"/>
      <c r="U135" s="366"/>
      <c r="V135" s="366"/>
      <c r="W135" s="366"/>
      <c r="X135" s="366"/>
      <c r="Y135" s="366"/>
      <c r="Z135" s="366"/>
      <c r="AA135" s="366"/>
      <c r="AB135" s="366"/>
      <c r="AC135" s="366"/>
      <c r="AD135" s="366"/>
      <c r="AE135" s="366"/>
      <c r="AF135" s="366"/>
      <c r="AG135" s="366"/>
      <c r="AH135" s="366"/>
      <c r="AI135" s="366"/>
      <c r="AJ135" s="366"/>
      <c r="AK135" s="366"/>
      <c r="AL135" s="366"/>
      <c r="AM135" s="366"/>
      <c r="AN135" s="366"/>
      <c r="AO135" s="366"/>
      <c r="AP135" s="366"/>
      <c r="AQ135" s="366"/>
      <c r="AR135" s="366"/>
      <c r="AS135" s="366"/>
      <c r="AT135" s="366"/>
      <c r="AU135" s="366"/>
      <c r="AV135" s="366"/>
      <c r="AW135" s="366"/>
      <c r="AX135" s="366"/>
      <c r="AY135" s="366"/>
      <c r="AZ135" s="366"/>
      <c r="BA135" s="366"/>
      <c r="BB135" s="366"/>
      <c r="BC135" s="366"/>
      <c r="BD135" s="366"/>
      <c r="BE135" s="366"/>
      <c r="BF135" s="366"/>
      <c r="BG135" s="366"/>
      <c r="BH135" s="366"/>
      <c r="BI135" s="366"/>
      <c r="BJ135" s="366"/>
      <c r="BK135" s="366"/>
      <c r="BL135" s="366"/>
      <c r="BM135" s="366"/>
      <c r="BN135" s="366"/>
      <c r="BO135" s="366"/>
      <c r="BP135" s="366"/>
      <c r="BQ135" s="366"/>
      <c r="BR135" s="366"/>
      <c r="BS135" s="366"/>
      <c r="BT135" s="366"/>
      <c r="BU135" s="366"/>
      <c r="BW135" s="366"/>
      <c r="BX135" s="366"/>
    </row>
    <row r="136" spans="1:76" ht="14.4" x14ac:dyDescent="0.2">
      <c r="A136" s="366"/>
      <c r="B136" s="366"/>
      <c r="C136" s="366"/>
      <c r="D136" s="366"/>
      <c r="E136" s="366"/>
      <c r="F136" s="366"/>
      <c r="G136" s="366"/>
      <c r="H136" s="366"/>
      <c r="I136" s="366"/>
      <c r="J136" s="366"/>
      <c r="K136" s="366"/>
      <c r="L136" s="366"/>
      <c r="M136" s="366"/>
      <c r="N136" s="366"/>
      <c r="O136" s="366"/>
      <c r="P136" s="366"/>
      <c r="Q136" s="366"/>
      <c r="R136" s="366"/>
      <c r="S136" s="366"/>
      <c r="T136" s="366"/>
      <c r="U136" s="366"/>
      <c r="V136" s="366"/>
      <c r="W136" s="366"/>
      <c r="X136" s="366"/>
      <c r="Y136" s="366"/>
      <c r="Z136" s="366"/>
      <c r="AA136" s="366"/>
      <c r="AB136" s="366"/>
      <c r="AC136" s="366"/>
      <c r="AD136" s="366"/>
      <c r="AE136" s="366"/>
      <c r="AF136" s="366"/>
      <c r="AG136" s="366"/>
      <c r="AH136" s="366"/>
      <c r="AI136" s="366"/>
      <c r="AJ136" s="366"/>
      <c r="AK136" s="366"/>
      <c r="AL136" s="366"/>
      <c r="AM136" s="366"/>
      <c r="AN136" s="366"/>
      <c r="AO136" s="366"/>
      <c r="AP136" s="366"/>
      <c r="AQ136" s="366"/>
      <c r="AR136" s="366"/>
      <c r="AS136" s="366"/>
      <c r="AT136" s="366"/>
      <c r="AU136" s="366"/>
      <c r="AV136" s="366"/>
      <c r="AW136" s="366"/>
      <c r="AX136" s="366"/>
      <c r="AY136" s="366"/>
      <c r="AZ136" s="366"/>
      <c r="BA136" s="366"/>
      <c r="BB136" s="366"/>
      <c r="BC136" s="366"/>
      <c r="BD136" s="366"/>
      <c r="BE136" s="366"/>
      <c r="BF136" s="366"/>
      <c r="BG136" s="366"/>
      <c r="BH136" s="366"/>
      <c r="BI136" s="366"/>
      <c r="BJ136" s="366"/>
      <c r="BK136" s="366"/>
      <c r="BL136" s="366"/>
      <c r="BM136" s="366"/>
      <c r="BN136" s="366"/>
      <c r="BO136" s="366"/>
      <c r="BP136" s="366"/>
      <c r="BQ136" s="366"/>
      <c r="BR136" s="366"/>
      <c r="BS136" s="366"/>
      <c r="BT136" s="366"/>
      <c r="BU136" s="366"/>
      <c r="BW136" s="366"/>
      <c r="BX136" s="366"/>
    </row>
    <row r="137" spans="1:76" ht="14.4" x14ac:dyDescent="0.2">
      <c r="A137" s="366"/>
      <c r="B137" s="366"/>
      <c r="C137" s="366"/>
      <c r="D137" s="366"/>
      <c r="E137" s="366"/>
      <c r="F137" s="366"/>
      <c r="G137" s="366"/>
      <c r="H137" s="366"/>
      <c r="I137" s="366"/>
      <c r="J137" s="366"/>
      <c r="K137" s="366"/>
      <c r="L137" s="366"/>
      <c r="M137" s="366"/>
      <c r="N137" s="366"/>
      <c r="O137" s="366"/>
      <c r="P137" s="366"/>
      <c r="Q137" s="366"/>
      <c r="R137" s="366"/>
      <c r="S137" s="366"/>
      <c r="T137" s="366"/>
      <c r="U137" s="366"/>
      <c r="V137" s="366"/>
      <c r="W137" s="366"/>
      <c r="X137" s="366"/>
      <c r="Y137" s="366"/>
      <c r="Z137" s="366"/>
      <c r="AA137" s="366"/>
      <c r="AB137" s="366"/>
      <c r="AC137" s="366"/>
      <c r="AD137" s="366"/>
      <c r="AE137" s="366"/>
      <c r="AF137" s="366"/>
      <c r="AG137" s="366"/>
      <c r="AH137" s="366"/>
      <c r="AI137" s="366"/>
      <c r="AJ137" s="366"/>
      <c r="AK137" s="366"/>
      <c r="AL137" s="366"/>
      <c r="AM137" s="366"/>
      <c r="AN137" s="366"/>
      <c r="AO137" s="366"/>
      <c r="AP137" s="366"/>
      <c r="AQ137" s="366"/>
      <c r="AR137" s="366"/>
      <c r="AS137" s="366"/>
      <c r="AT137" s="366"/>
      <c r="AU137" s="366"/>
      <c r="AV137" s="366"/>
      <c r="AW137" s="366"/>
      <c r="AX137" s="366"/>
      <c r="AY137" s="366"/>
      <c r="AZ137" s="366"/>
      <c r="BA137" s="366"/>
      <c r="BB137" s="366"/>
      <c r="BC137" s="366"/>
      <c r="BD137" s="366"/>
      <c r="BE137" s="366"/>
      <c r="BF137" s="366"/>
      <c r="BG137" s="366"/>
      <c r="BH137" s="366"/>
      <c r="BI137" s="366"/>
      <c r="BJ137" s="366"/>
      <c r="BK137" s="366"/>
      <c r="BL137" s="366"/>
      <c r="BM137" s="366"/>
      <c r="BN137" s="366"/>
      <c r="BO137" s="366"/>
      <c r="BP137" s="366"/>
      <c r="BQ137" s="366"/>
      <c r="BR137" s="366"/>
      <c r="BS137" s="366"/>
      <c r="BT137" s="366"/>
      <c r="BU137" s="366"/>
      <c r="BW137" s="366"/>
      <c r="BX137" s="366"/>
    </row>
    <row r="138" spans="1:76" ht="14.4" x14ac:dyDescent="0.2">
      <c r="A138" s="366"/>
      <c r="B138" s="366"/>
      <c r="C138" s="366"/>
      <c r="D138" s="366"/>
      <c r="E138" s="366"/>
      <c r="F138" s="366"/>
      <c r="G138" s="366"/>
      <c r="H138" s="366"/>
      <c r="I138" s="366"/>
      <c r="J138" s="366"/>
      <c r="K138" s="366"/>
      <c r="L138" s="366"/>
      <c r="M138" s="366"/>
      <c r="N138" s="366"/>
      <c r="O138" s="366"/>
      <c r="P138" s="366"/>
      <c r="Q138" s="366"/>
      <c r="R138" s="366"/>
      <c r="S138" s="366"/>
      <c r="T138" s="366"/>
      <c r="U138" s="366"/>
      <c r="V138" s="366"/>
      <c r="W138" s="366"/>
      <c r="X138" s="366"/>
      <c r="Y138" s="366"/>
      <c r="Z138" s="366"/>
      <c r="AA138" s="366"/>
      <c r="AB138" s="366"/>
      <c r="AC138" s="366"/>
      <c r="AD138" s="366"/>
      <c r="AE138" s="366"/>
      <c r="AF138" s="366"/>
      <c r="AG138" s="366"/>
      <c r="AH138" s="366"/>
      <c r="AI138" s="366"/>
      <c r="AJ138" s="366"/>
      <c r="AK138" s="366"/>
      <c r="AL138" s="366"/>
      <c r="AM138" s="366"/>
      <c r="AN138" s="366"/>
      <c r="AO138" s="366"/>
      <c r="AP138" s="366"/>
      <c r="AQ138" s="366"/>
      <c r="AR138" s="366"/>
      <c r="AS138" s="366"/>
      <c r="AT138" s="366"/>
      <c r="AU138" s="366"/>
      <c r="AV138" s="366"/>
      <c r="AW138" s="366"/>
      <c r="AX138" s="366"/>
      <c r="AY138" s="366"/>
      <c r="AZ138" s="366"/>
      <c r="BA138" s="366"/>
      <c r="BB138" s="366"/>
      <c r="BC138" s="366"/>
      <c r="BD138" s="366"/>
      <c r="BE138" s="366"/>
      <c r="BF138" s="366"/>
      <c r="BG138" s="366"/>
      <c r="BH138" s="366"/>
      <c r="BI138" s="366"/>
      <c r="BJ138" s="366"/>
      <c r="BK138" s="366"/>
      <c r="BL138" s="366"/>
      <c r="BM138" s="366"/>
      <c r="BN138" s="366"/>
      <c r="BO138" s="366"/>
      <c r="BP138" s="366"/>
      <c r="BQ138" s="366"/>
      <c r="BR138" s="366"/>
      <c r="BS138" s="366"/>
      <c r="BT138" s="366"/>
      <c r="BU138" s="366"/>
      <c r="BW138" s="366"/>
      <c r="BX138" s="366"/>
    </row>
    <row r="139" spans="1:76" ht="14.4" x14ac:dyDescent="0.2">
      <c r="A139" s="366"/>
      <c r="B139" s="366"/>
      <c r="C139" s="366"/>
      <c r="D139" s="366"/>
      <c r="E139" s="366"/>
      <c r="F139" s="366"/>
      <c r="G139" s="366"/>
      <c r="H139" s="366"/>
      <c r="I139" s="366"/>
      <c r="J139" s="366"/>
      <c r="K139" s="366"/>
      <c r="L139" s="366"/>
      <c r="M139" s="366"/>
      <c r="N139" s="366"/>
      <c r="O139" s="366"/>
      <c r="P139" s="366"/>
      <c r="Q139" s="366"/>
      <c r="R139" s="366"/>
      <c r="S139" s="366"/>
      <c r="T139" s="366"/>
      <c r="U139" s="366"/>
      <c r="V139" s="366"/>
      <c r="W139" s="366"/>
      <c r="X139" s="366"/>
      <c r="Y139" s="366"/>
      <c r="Z139" s="366"/>
      <c r="AA139" s="366"/>
      <c r="AB139" s="366"/>
      <c r="AC139" s="366"/>
      <c r="AD139" s="366"/>
      <c r="AE139" s="366"/>
      <c r="AF139" s="366"/>
      <c r="AG139" s="366"/>
      <c r="AH139" s="366"/>
      <c r="AI139" s="366"/>
      <c r="AJ139" s="366"/>
      <c r="AK139" s="366"/>
      <c r="AL139" s="366"/>
      <c r="AM139" s="366"/>
      <c r="AN139" s="366"/>
      <c r="AO139" s="366"/>
      <c r="AP139" s="366"/>
      <c r="AQ139" s="366"/>
      <c r="AR139" s="366"/>
      <c r="AS139" s="366"/>
      <c r="AT139" s="366"/>
      <c r="AU139" s="366"/>
      <c r="AV139" s="366"/>
      <c r="AW139" s="366"/>
      <c r="AX139" s="366"/>
      <c r="AY139" s="366"/>
      <c r="AZ139" s="366"/>
      <c r="BA139" s="366"/>
      <c r="BB139" s="366"/>
      <c r="BC139" s="366"/>
      <c r="BD139" s="366"/>
      <c r="BE139" s="366"/>
      <c r="BF139" s="366"/>
      <c r="BG139" s="366"/>
      <c r="BH139" s="366"/>
      <c r="BI139" s="366"/>
      <c r="BJ139" s="366"/>
      <c r="BK139" s="366"/>
      <c r="BL139" s="366"/>
      <c r="BM139" s="366"/>
      <c r="BN139" s="366"/>
      <c r="BO139" s="366"/>
      <c r="BP139" s="366"/>
      <c r="BQ139" s="366"/>
      <c r="BR139" s="366"/>
      <c r="BS139" s="366"/>
      <c r="BT139" s="366"/>
      <c r="BU139" s="366"/>
      <c r="BW139" s="366"/>
      <c r="BX139" s="366"/>
    </row>
  </sheetData>
  <mergeCells count="582">
    <mergeCell ref="BG55:BG56"/>
    <mergeCell ref="BH55:BH56"/>
    <mergeCell ref="AY55:AY56"/>
    <mergeCell ref="BD55:BD56"/>
    <mergeCell ref="BF55:BF56"/>
    <mergeCell ref="BC55:BC56"/>
    <mergeCell ref="BA55:BA56"/>
    <mergeCell ref="AZ55:AZ56"/>
    <mergeCell ref="BO55:BO56"/>
    <mergeCell ref="BI5:BM5"/>
    <mergeCell ref="BS6:BW6"/>
    <mergeCell ref="BS7:BW7"/>
    <mergeCell ref="BI55:BI56"/>
    <mergeCell ref="BJ55:BJ56"/>
    <mergeCell ref="BK55:BK56"/>
    <mergeCell ref="BL55:BL56"/>
    <mergeCell ref="BM55:BM56"/>
    <mergeCell ref="BN7:BR7"/>
    <mergeCell ref="BN6:BR6"/>
    <mergeCell ref="BQ55:BQ56"/>
    <mergeCell ref="BW55:BW56"/>
    <mergeCell ref="BS55:BS56"/>
    <mergeCell ref="BT55:BT56"/>
    <mergeCell ref="BU55:BU56"/>
    <mergeCell ref="BI6:BM6"/>
    <mergeCell ref="BI7:BM7"/>
    <mergeCell ref="BN55:BN56"/>
    <mergeCell ref="BR55:BR56"/>
    <mergeCell ref="BV55:BV56"/>
    <mergeCell ref="BP55:BP56"/>
    <mergeCell ref="P6:T6"/>
    <mergeCell ref="AD55:AD56"/>
    <mergeCell ref="P55:P56"/>
    <mergeCell ref="Q55:Q56"/>
    <mergeCell ref="BA3:BG3"/>
    <mergeCell ref="AE6:AI6"/>
    <mergeCell ref="AJ6:AN6"/>
    <mergeCell ref="AJ55:AJ56"/>
    <mergeCell ref="BB55:BB56"/>
    <mergeCell ref="BE55:BE56"/>
    <mergeCell ref="AO7:AS7"/>
    <mergeCell ref="AO6:AS6"/>
    <mergeCell ref="AP55:AP56"/>
    <mergeCell ref="AQ55:AQ56"/>
    <mergeCell ref="AJ4:AN4"/>
    <mergeCell ref="BD6:BH6"/>
    <mergeCell ref="AT6:AX6"/>
    <mergeCell ref="AT7:AX7"/>
    <mergeCell ref="P4:T4"/>
    <mergeCell ref="U4:Y4"/>
    <mergeCell ref="Z4:AD4"/>
    <mergeCell ref="AE4:AI4"/>
    <mergeCell ref="BD7:BH7"/>
    <mergeCell ref="Z6:AD6"/>
    <mergeCell ref="AY6:BC6"/>
    <mergeCell ref="AY7:BC7"/>
    <mergeCell ref="AM55:AM56"/>
    <mergeCell ref="U55:U56"/>
    <mergeCell ref="AI55:AI56"/>
    <mergeCell ref="V55:V56"/>
    <mergeCell ref="AL55:AL56"/>
    <mergeCell ref="AJ7:AN7"/>
    <mergeCell ref="X55:X56"/>
    <mergeCell ref="AH55:AH56"/>
    <mergeCell ref="U6:Y6"/>
    <mergeCell ref="Z7:AD7"/>
    <mergeCell ref="Z55:Z56"/>
    <mergeCell ref="W55:W56"/>
    <mergeCell ref="U7:Y7"/>
    <mergeCell ref="AW55:AW56"/>
    <mergeCell ref="AX55:AX56"/>
    <mergeCell ref="AV55:AV56"/>
    <mergeCell ref="AB55:AB56"/>
    <mergeCell ref="AR55:AR56"/>
    <mergeCell ref="AS55:AS56"/>
    <mergeCell ref="AU55:AU56"/>
    <mergeCell ref="AT55:AT56"/>
    <mergeCell ref="AN55:AN56"/>
    <mergeCell ref="L6:N7"/>
    <mergeCell ref="N43:N50"/>
    <mergeCell ref="M31:M34"/>
    <mergeCell ref="M35:M42"/>
    <mergeCell ref="N35:N42"/>
    <mergeCell ref="L55:L56"/>
    <mergeCell ref="AG55:AG56"/>
    <mergeCell ref="M51:M54"/>
    <mergeCell ref="K9:K10"/>
    <mergeCell ref="N31:N34"/>
    <mergeCell ref="M17:M22"/>
    <mergeCell ref="N17:N22"/>
    <mergeCell ref="N23:N30"/>
    <mergeCell ref="L17:L22"/>
    <mergeCell ref="M9:M16"/>
    <mergeCell ref="N9:N16"/>
    <mergeCell ref="M23:M30"/>
    <mergeCell ref="L9:L16"/>
    <mergeCell ref="M43:M50"/>
    <mergeCell ref="L23:L30"/>
    <mergeCell ref="P7:T7"/>
    <mergeCell ref="AE55:AE56"/>
    <mergeCell ref="AC55:AC56"/>
    <mergeCell ref="AE7:AI7"/>
    <mergeCell ref="L31:L34"/>
    <mergeCell ref="L35:L42"/>
    <mergeCell ref="K33:K34"/>
    <mergeCell ref="K37:K38"/>
    <mergeCell ref="N55:N56"/>
    <mergeCell ref="M55:M56"/>
    <mergeCell ref="N51:N54"/>
    <mergeCell ref="Y55:Y56"/>
    <mergeCell ref="K53:K54"/>
    <mergeCell ref="K51:K52"/>
    <mergeCell ref="R55:R56"/>
    <mergeCell ref="T55:T56"/>
    <mergeCell ref="S55:S56"/>
    <mergeCell ref="AO55:AO56"/>
    <mergeCell ref="K47:K48"/>
    <mergeCell ref="K49:K50"/>
    <mergeCell ref="L43:L50"/>
    <mergeCell ref="L51:L54"/>
    <mergeCell ref="K45:K46"/>
    <mergeCell ref="AF55:AF56"/>
    <mergeCell ref="AK55:AK56"/>
    <mergeCell ref="AA55:AA56"/>
    <mergeCell ref="K6:K8"/>
    <mergeCell ref="K43:K44"/>
    <mergeCell ref="K29:K30"/>
    <mergeCell ref="K15:K16"/>
    <mergeCell ref="K17:K18"/>
    <mergeCell ref="K21:K22"/>
    <mergeCell ref="K23:K24"/>
    <mergeCell ref="K41:K42"/>
    <mergeCell ref="K35:K36"/>
    <mergeCell ref="K31:K32"/>
    <mergeCell ref="K27:K28"/>
    <mergeCell ref="K11:K12"/>
    <mergeCell ref="K13:K14"/>
    <mergeCell ref="K25:K26"/>
    <mergeCell ref="K19:K20"/>
    <mergeCell ref="K39:K40"/>
    <mergeCell ref="J6:J8"/>
    <mergeCell ref="J9:J10"/>
    <mergeCell ref="J15:J16"/>
    <mergeCell ref="J17:J18"/>
    <mergeCell ref="J11:J12"/>
    <mergeCell ref="J13:J14"/>
    <mergeCell ref="I17:I18"/>
    <mergeCell ref="I29:I30"/>
    <mergeCell ref="I35:I36"/>
    <mergeCell ref="I33:I34"/>
    <mergeCell ref="I31:I32"/>
    <mergeCell ref="I23:I24"/>
    <mergeCell ref="I27:I28"/>
    <mergeCell ref="I11:I12"/>
    <mergeCell ref="J19:J20"/>
    <mergeCell ref="I25:I26"/>
    <mergeCell ref="H6:H8"/>
    <mergeCell ref="I6:I8"/>
    <mergeCell ref="H17:H18"/>
    <mergeCell ref="H21:H22"/>
    <mergeCell ref="I9:I10"/>
    <mergeCell ref="H9:H10"/>
    <mergeCell ref="I21:I22"/>
    <mergeCell ref="H13:H14"/>
    <mergeCell ref="I13:I14"/>
    <mergeCell ref="H11:H12"/>
    <mergeCell ref="I15:I16"/>
    <mergeCell ref="I19:I20"/>
    <mergeCell ref="E27:E28"/>
    <mergeCell ref="D27:D28"/>
    <mergeCell ref="F15:F16"/>
    <mergeCell ref="D21:D22"/>
    <mergeCell ref="E15:E16"/>
    <mergeCell ref="H19:H20"/>
    <mergeCell ref="H25:H26"/>
    <mergeCell ref="J47:J48"/>
    <mergeCell ref="J21:J22"/>
    <mergeCell ref="J23:J24"/>
    <mergeCell ref="J35:J36"/>
    <mergeCell ref="J31:J32"/>
    <mergeCell ref="J29:J30"/>
    <mergeCell ref="J43:J44"/>
    <mergeCell ref="J45:J46"/>
    <mergeCell ref="J41:J42"/>
    <mergeCell ref="J37:J38"/>
    <mergeCell ref="J33:J34"/>
    <mergeCell ref="J27:J28"/>
    <mergeCell ref="J25:J26"/>
    <mergeCell ref="J39:J40"/>
    <mergeCell ref="H15:H16"/>
    <mergeCell ref="G33:G34"/>
    <mergeCell ref="G35:G36"/>
    <mergeCell ref="B9:B10"/>
    <mergeCell ref="D17:D18"/>
    <mergeCell ref="C17:C18"/>
    <mergeCell ref="C15:C16"/>
    <mergeCell ref="B15:B16"/>
    <mergeCell ref="F9:F10"/>
    <mergeCell ref="D9:D10"/>
    <mergeCell ref="B13:B14"/>
    <mergeCell ref="C13:C14"/>
    <mergeCell ref="B11:B12"/>
    <mergeCell ref="C11:C12"/>
    <mergeCell ref="E11:E12"/>
    <mergeCell ref="D11:D12"/>
    <mergeCell ref="F11:F12"/>
    <mergeCell ref="G11:G12"/>
    <mergeCell ref="G17:G18"/>
    <mergeCell ref="G15:G16"/>
    <mergeCell ref="F17:F18"/>
    <mergeCell ref="G13:G14"/>
    <mergeCell ref="D13:D14"/>
    <mergeCell ref="E13:E14"/>
    <mergeCell ref="F13:F14"/>
    <mergeCell ref="G6:G8"/>
    <mergeCell ref="F6:F8"/>
    <mergeCell ref="G9:G10"/>
    <mergeCell ref="F21:F22"/>
    <mergeCell ref="F35:F36"/>
    <mergeCell ref="F29:F30"/>
    <mergeCell ref="F31:F32"/>
    <mergeCell ref="F23:F24"/>
    <mergeCell ref="G21:G22"/>
    <mergeCell ref="G31:G32"/>
    <mergeCell ref="G23:G24"/>
    <mergeCell ref="G29:G30"/>
    <mergeCell ref="F27:F28"/>
    <mergeCell ref="G27:G28"/>
    <mergeCell ref="B6:B8"/>
    <mergeCell ref="C6:C8"/>
    <mergeCell ref="C9:C10"/>
    <mergeCell ref="E41:E42"/>
    <mergeCell ref="B33:B34"/>
    <mergeCell ref="C33:C34"/>
    <mergeCell ref="C31:C32"/>
    <mergeCell ref="B31:B32"/>
    <mergeCell ref="D35:D36"/>
    <mergeCell ref="E35:E36"/>
    <mergeCell ref="E33:E34"/>
    <mergeCell ref="E21:E22"/>
    <mergeCell ref="E29:E30"/>
    <mergeCell ref="E31:E32"/>
    <mergeCell ref="E25:E26"/>
    <mergeCell ref="D29:D30"/>
    <mergeCell ref="D25:D26"/>
    <mergeCell ref="D6:D8"/>
    <mergeCell ref="E6:E8"/>
    <mergeCell ref="E17:E18"/>
    <mergeCell ref="E9:E10"/>
    <mergeCell ref="D15:D16"/>
    <mergeCell ref="D31:D32"/>
    <mergeCell ref="B17:B18"/>
    <mergeCell ref="D53:D54"/>
    <mergeCell ref="F55:F56"/>
    <mergeCell ref="E53:E54"/>
    <mergeCell ref="D43:D44"/>
    <mergeCell ref="D49:D50"/>
    <mergeCell ref="D51:D52"/>
    <mergeCell ref="E49:E50"/>
    <mergeCell ref="E51:E52"/>
    <mergeCell ref="E45:E46"/>
    <mergeCell ref="E43:E44"/>
    <mergeCell ref="H47:H48"/>
    <mergeCell ref="G47:G48"/>
    <mergeCell ref="H51:H52"/>
    <mergeCell ref="D45:D46"/>
    <mergeCell ref="E47:E48"/>
    <mergeCell ref="G45:G46"/>
    <mergeCell ref="I43:I44"/>
    <mergeCell ref="I45:I46"/>
    <mergeCell ref="D47:D48"/>
    <mergeCell ref="F47:F48"/>
    <mergeCell ref="F59:F60"/>
    <mergeCell ref="F51:F52"/>
    <mergeCell ref="F49:F50"/>
    <mergeCell ref="F57:F58"/>
    <mergeCell ref="F53:F54"/>
    <mergeCell ref="I41:I42"/>
    <mergeCell ref="H41:H42"/>
    <mergeCell ref="H57:H58"/>
    <mergeCell ref="F41:F42"/>
    <mergeCell ref="F43:F44"/>
    <mergeCell ref="G57:G58"/>
    <mergeCell ref="G55:G56"/>
    <mergeCell ref="G51:G52"/>
    <mergeCell ref="G53:G54"/>
    <mergeCell ref="F45:F46"/>
    <mergeCell ref="I47:I48"/>
    <mergeCell ref="G59:G60"/>
    <mergeCell ref="G41:G42"/>
    <mergeCell ref="G43:G44"/>
    <mergeCell ref="H53:H54"/>
    <mergeCell ref="G49:G50"/>
    <mergeCell ref="H49:H50"/>
    <mergeCell ref="H43:H44"/>
    <mergeCell ref="H45:H46"/>
    <mergeCell ref="J65:J66"/>
    <mergeCell ref="I61:I62"/>
    <mergeCell ref="J67:J68"/>
    <mergeCell ref="I65:I66"/>
    <mergeCell ref="J59:J60"/>
    <mergeCell ref="I63:I64"/>
    <mergeCell ref="J61:J62"/>
    <mergeCell ref="G65:G66"/>
    <mergeCell ref="J63:J64"/>
    <mergeCell ref="F73:F74"/>
    <mergeCell ref="G61:G62"/>
    <mergeCell ref="H63:H64"/>
    <mergeCell ref="F71:F72"/>
    <mergeCell ref="H73:H74"/>
    <mergeCell ref="F61:F62"/>
    <mergeCell ref="F65:F66"/>
    <mergeCell ref="F63:F64"/>
    <mergeCell ref="H71:H72"/>
    <mergeCell ref="G71:G72"/>
    <mergeCell ref="F69:F70"/>
    <mergeCell ref="G67:G68"/>
    <mergeCell ref="F67:F68"/>
    <mergeCell ref="G69:G70"/>
    <mergeCell ref="G73:G74"/>
    <mergeCell ref="H69:H70"/>
    <mergeCell ref="G63:G64"/>
    <mergeCell ref="J49:J50"/>
    <mergeCell ref="I51:I52"/>
    <mergeCell ref="J73:J74"/>
    <mergeCell ref="I59:I60"/>
    <mergeCell ref="I49:I50"/>
    <mergeCell ref="I69:I70"/>
    <mergeCell ref="I73:I74"/>
    <mergeCell ref="J77:J78"/>
    <mergeCell ref="H59:H60"/>
    <mergeCell ref="H61:H62"/>
    <mergeCell ref="J71:J72"/>
    <mergeCell ref="I77:I78"/>
    <mergeCell ref="J75:J76"/>
    <mergeCell ref="I75:I76"/>
    <mergeCell ref="H75:H76"/>
    <mergeCell ref="H77:H78"/>
    <mergeCell ref="H55:H56"/>
    <mergeCell ref="I67:I68"/>
    <mergeCell ref="I71:I72"/>
    <mergeCell ref="H67:H68"/>
    <mergeCell ref="H65:H66"/>
    <mergeCell ref="J57:J58"/>
    <mergeCell ref="I57:I58"/>
    <mergeCell ref="I53:I54"/>
    <mergeCell ref="I97:I98"/>
    <mergeCell ref="I95:I96"/>
    <mergeCell ref="I87:I88"/>
    <mergeCell ref="H87:H88"/>
    <mergeCell ref="I85:I86"/>
    <mergeCell ref="H95:H96"/>
    <mergeCell ref="I93:I94"/>
    <mergeCell ref="H85:H86"/>
    <mergeCell ref="J51:J52"/>
    <mergeCell ref="J55:J56"/>
    <mergeCell ref="J53:J54"/>
    <mergeCell ref="J69:J70"/>
    <mergeCell ref="I55:I56"/>
    <mergeCell ref="H79:H80"/>
    <mergeCell ref="I79:I80"/>
    <mergeCell ref="J79:J80"/>
    <mergeCell ref="J93:J94"/>
    <mergeCell ref="J87:J88"/>
    <mergeCell ref="J89:J90"/>
    <mergeCell ref="J91:J92"/>
    <mergeCell ref="J83:J84"/>
    <mergeCell ref="J81:J82"/>
    <mergeCell ref="I81:I82"/>
    <mergeCell ref="H81:H82"/>
    <mergeCell ref="J85:J86"/>
    <mergeCell ref="H83:H84"/>
    <mergeCell ref="H91:H92"/>
    <mergeCell ref="H89:H90"/>
    <mergeCell ref="I83:I84"/>
    <mergeCell ref="H97:H98"/>
    <mergeCell ref="I99:I100"/>
    <mergeCell ref="J105:J106"/>
    <mergeCell ref="G99:G100"/>
    <mergeCell ref="G97:G98"/>
    <mergeCell ref="G93:G94"/>
    <mergeCell ref="G89:G90"/>
    <mergeCell ref="G85:G86"/>
    <mergeCell ref="J101:J102"/>
    <mergeCell ref="G95:G96"/>
    <mergeCell ref="I101:I102"/>
    <mergeCell ref="J95:J96"/>
    <mergeCell ref="H99:H100"/>
    <mergeCell ref="J99:J100"/>
    <mergeCell ref="J103:J104"/>
    <mergeCell ref="J97:J98"/>
    <mergeCell ref="I91:I92"/>
    <mergeCell ref="I89:I90"/>
    <mergeCell ref="H93:H94"/>
    <mergeCell ref="J109:J110"/>
    <mergeCell ref="I111:I112"/>
    <mergeCell ref="H111:H112"/>
    <mergeCell ref="G103:G104"/>
    <mergeCell ref="G111:G112"/>
    <mergeCell ref="H109:H110"/>
    <mergeCell ref="H105:H106"/>
    <mergeCell ref="J111:J112"/>
    <mergeCell ref="J107:J108"/>
    <mergeCell ref="H107:H108"/>
    <mergeCell ref="I109:I110"/>
    <mergeCell ref="I107:I108"/>
    <mergeCell ref="I105:I106"/>
    <mergeCell ref="C103:C104"/>
    <mergeCell ref="F103:F104"/>
    <mergeCell ref="H103:H104"/>
    <mergeCell ref="I103:I104"/>
    <mergeCell ref="G107:G108"/>
    <mergeCell ref="B107:B108"/>
    <mergeCell ref="C105:C106"/>
    <mergeCell ref="F107:F108"/>
    <mergeCell ref="F101:F102"/>
    <mergeCell ref="B101:B102"/>
    <mergeCell ref="B105:B106"/>
    <mergeCell ref="H101:H102"/>
    <mergeCell ref="F105:F106"/>
    <mergeCell ref="G101:G102"/>
    <mergeCell ref="C109:C110"/>
    <mergeCell ref="C107:C108"/>
    <mergeCell ref="G109:G110"/>
    <mergeCell ref="B103:B104"/>
    <mergeCell ref="B111:B112"/>
    <mergeCell ref="B109:B110"/>
    <mergeCell ref="G105:G106"/>
    <mergeCell ref="F93:F94"/>
    <mergeCell ref="C91:C92"/>
    <mergeCell ref="C93:C94"/>
    <mergeCell ref="B95:B96"/>
    <mergeCell ref="F95:F96"/>
    <mergeCell ref="C95:C96"/>
    <mergeCell ref="B97:B98"/>
    <mergeCell ref="F99:F100"/>
    <mergeCell ref="G91:G92"/>
    <mergeCell ref="F111:F112"/>
    <mergeCell ref="F109:F110"/>
    <mergeCell ref="B99:B100"/>
    <mergeCell ref="C99:C100"/>
    <mergeCell ref="C111:C112"/>
    <mergeCell ref="C97:C98"/>
    <mergeCell ref="F97:F98"/>
    <mergeCell ref="C101:C102"/>
    <mergeCell ref="C83:C84"/>
    <mergeCell ref="B83:B84"/>
    <mergeCell ref="B91:B92"/>
    <mergeCell ref="B89:B90"/>
    <mergeCell ref="C85:C86"/>
    <mergeCell ref="C87:C88"/>
    <mergeCell ref="B85:B86"/>
    <mergeCell ref="C89:C90"/>
    <mergeCell ref="B93:B94"/>
    <mergeCell ref="F87:F88"/>
    <mergeCell ref="F91:F92"/>
    <mergeCell ref="G81:G82"/>
    <mergeCell ref="G83:G84"/>
    <mergeCell ref="F83:F84"/>
    <mergeCell ref="F85:F86"/>
    <mergeCell ref="F89:F90"/>
    <mergeCell ref="G87:G88"/>
    <mergeCell ref="B75:B76"/>
    <mergeCell ref="C75:C76"/>
    <mergeCell ref="G75:G76"/>
    <mergeCell ref="F77:F78"/>
    <mergeCell ref="F75:F76"/>
    <mergeCell ref="F79:F80"/>
    <mergeCell ref="G79:G80"/>
    <mergeCell ref="G77:G78"/>
    <mergeCell ref="B81:B82"/>
    <mergeCell ref="B79:B80"/>
    <mergeCell ref="C79:C80"/>
    <mergeCell ref="B77:B78"/>
    <mergeCell ref="C81:C82"/>
    <mergeCell ref="C77:C78"/>
    <mergeCell ref="F81:F82"/>
    <mergeCell ref="B87:B88"/>
    <mergeCell ref="C63:C64"/>
    <mergeCell ref="B63:B64"/>
    <mergeCell ref="B61:B62"/>
    <mergeCell ref="C59:C60"/>
    <mergeCell ref="B59:B60"/>
    <mergeCell ref="C61:C62"/>
    <mergeCell ref="C65:C66"/>
    <mergeCell ref="B65:B66"/>
    <mergeCell ref="B73:B74"/>
    <mergeCell ref="C71:C72"/>
    <mergeCell ref="B67:B68"/>
    <mergeCell ref="B69:B70"/>
    <mergeCell ref="B71:B72"/>
    <mergeCell ref="C73:C74"/>
    <mergeCell ref="C67:C68"/>
    <mergeCell ref="C69:C70"/>
    <mergeCell ref="C57:C58"/>
    <mergeCell ref="B57:B58"/>
    <mergeCell ref="B55:C56"/>
    <mergeCell ref="B49:B50"/>
    <mergeCell ref="C49:C50"/>
    <mergeCell ref="C51:C52"/>
    <mergeCell ref="C53:C54"/>
    <mergeCell ref="B53:B54"/>
    <mergeCell ref="B51:B52"/>
    <mergeCell ref="C45:C46"/>
    <mergeCell ref="B45:B46"/>
    <mergeCell ref="B27:B28"/>
    <mergeCell ref="C27:C28"/>
    <mergeCell ref="C37:C38"/>
    <mergeCell ref="B39:B40"/>
    <mergeCell ref="C39:C40"/>
    <mergeCell ref="C47:C48"/>
    <mergeCell ref="B43:B44"/>
    <mergeCell ref="B47:B48"/>
    <mergeCell ref="C43:C44"/>
    <mergeCell ref="A55:A56"/>
    <mergeCell ref="A53:A54"/>
    <mergeCell ref="A51:A52"/>
    <mergeCell ref="A9:A10"/>
    <mergeCell ref="A17:A18"/>
    <mergeCell ref="A15:A16"/>
    <mergeCell ref="A31:A32"/>
    <mergeCell ref="A27:A28"/>
    <mergeCell ref="A11:A12"/>
    <mergeCell ref="A13:A14"/>
    <mergeCell ref="A19:A20"/>
    <mergeCell ref="A25:A26"/>
    <mergeCell ref="A21:A22"/>
    <mergeCell ref="A29:A30"/>
    <mergeCell ref="A23:A24"/>
    <mergeCell ref="A49:A50"/>
    <mergeCell ref="A43:A44"/>
    <mergeCell ref="A47:A48"/>
    <mergeCell ref="A45:A46"/>
    <mergeCell ref="A41:A42"/>
    <mergeCell ref="A35:A36"/>
    <mergeCell ref="A33:A34"/>
    <mergeCell ref="A37:A38"/>
    <mergeCell ref="A39:A40"/>
    <mergeCell ref="D41:D42"/>
    <mergeCell ref="D33:D34"/>
    <mergeCell ref="C41:C42"/>
    <mergeCell ref="B35:B36"/>
    <mergeCell ref="B41:B42"/>
    <mergeCell ref="B37:B38"/>
    <mergeCell ref="C35:C36"/>
    <mergeCell ref="H35:H36"/>
    <mergeCell ref="H33:H34"/>
    <mergeCell ref="E37:E38"/>
    <mergeCell ref="E39:E40"/>
    <mergeCell ref="D37:D38"/>
    <mergeCell ref="D39:D40"/>
    <mergeCell ref="F37:F38"/>
    <mergeCell ref="G37:G38"/>
    <mergeCell ref="H37:H38"/>
    <mergeCell ref="F39:F40"/>
    <mergeCell ref="G39:G40"/>
    <mergeCell ref="H39:H40"/>
    <mergeCell ref="F33:F34"/>
    <mergeCell ref="I39:I40"/>
    <mergeCell ref="I37:I38"/>
    <mergeCell ref="B19:B20"/>
    <mergeCell ref="C19:C20"/>
    <mergeCell ref="D19:D20"/>
    <mergeCell ref="E19:E20"/>
    <mergeCell ref="F19:F20"/>
    <mergeCell ref="G19:G20"/>
    <mergeCell ref="C23:C24"/>
    <mergeCell ref="C29:C30"/>
    <mergeCell ref="B23:B24"/>
    <mergeCell ref="B25:B26"/>
    <mergeCell ref="C25:C26"/>
    <mergeCell ref="C21:C22"/>
    <mergeCell ref="B29:B30"/>
    <mergeCell ref="B21:B22"/>
    <mergeCell ref="F25:F26"/>
    <mergeCell ref="G25:G26"/>
    <mergeCell ref="H31:H32"/>
    <mergeCell ref="D23:D24"/>
    <mergeCell ref="E23:E24"/>
    <mergeCell ref="H23:H24"/>
    <mergeCell ref="H29:H30"/>
    <mergeCell ref="H27:H28"/>
  </mergeCells>
  <phoneticPr fontId="19"/>
  <printOptions horizontalCentered="1" verticalCentered="1"/>
  <pageMargins left="0" right="0" top="0.19685039370078741" bottom="0" header="0.51181102362204722" footer="0.51181102362204722"/>
  <pageSetup paperSize="9" scale="46" orientation="landscape" horizontalDpi="4294967293" r:id="rId1"/>
  <headerFooter alignWithMargins="0"/>
  <rowBreaks count="1" manualBreakCount="1">
    <brk id="66" max="5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CI243"/>
  <sheetViews>
    <sheetView showZeros="0" view="pageBreakPreview" topLeftCell="A37" zoomScaleNormal="100" workbookViewId="0">
      <selection activeCell="J4" sqref="J4"/>
    </sheetView>
  </sheetViews>
  <sheetFormatPr defaultRowHeight="13.2" x14ac:dyDescent="0.2"/>
  <cols>
    <col min="1" max="1" width="3.33203125" customWidth="1"/>
    <col min="2" max="2" width="19" customWidth="1"/>
    <col min="3" max="3" width="4.44140625" customWidth="1"/>
    <col min="4" max="4" width="4.88671875" customWidth="1"/>
    <col min="5" max="5" width="10.77734375" customWidth="1"/>
    <col min="6" max="6" width="6.77734375" customWidth="1"/>
    <col min="7" max="10" width="5.33203125" customWidth="1"/>
    <col min="11" max="11" width="7.88671875" customWidth="1"/>
    <col min="12" max="14" width="5.33203125" customWidth="1"/>
    <col min="15" max="15" width="1" customWidth="1"/>
    <col min="16" max="16" width="4.44140625" customWidth="1"/>
    <col min="17" max="17" width="4.6640625" customWidth="1"/>
    <col min="18" max="20" width="3.6640625" customWidth="1"/>
    <col min="21" max="21" width="4.21875" customWidth="1"/>
    <col min="22" max="25" width="3.109375" customWidth="1"/>
    <col min="26" max="26" width="4.21875" customWidth="1"/>
    <col min="27" max="30" width="3.109375" customWidth="1"/>
    <col min="31" max="31" width="4.21875" customWidth="1"/>
    <col min="32" max="35" width="3.109375" customWidth="1"/>
    <col min="36" max="36" width="4.33203125" customWidth="1"/>
    <col min="37" max="40" width="3.109375" customWidth="1"/>
    <col min="41" max="41" width="4" customWidth="1"/>
    <col min="42" max="45" width="3.109375" customWidth="1"/>
    <col min="46" max="46" width="4.109375" customWidth="1"/>
    <col min="47" max="47" width="4" customWidth="1"/>
    <col min="48" max="50" width="3.109375" customWidth="1"/>
    <col min="51" max="51" width="4.109375" customWidth="1"/>
    <col min="52" max="55" width="3.109375" customWidth="1"/>
    <col min="56" max="70" width="3.77734375" customWidth="1"/>
    <col min="71" max="75" width="4.109375" customWidth="1"/>
    <col min="76" max="76" width="1" customWidth="1"/>
    <col min="77" max="85" width="3.33203125" customWidth="1"/>
    <col min="86" max="87" width="2.77734375" customWidth="1"/>
    <col min="96" max="96" width="9.6640625" customWidth="1"/>
  </cols>
  <sheetData>
    <row r="1" spans="1:87" ht="24.75" customHeight="1" x14ac:dyDescent="0.2">
      <c r="I1" s="289" t="s">
        <v>646</v>
      </c>
      <c r="J1" s="289" t="s">
        <v>647</v>
      </c>
      <c r="U1" s="316"/>
      <c r="V1" s="316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  <c r="AM1" s="18"/>
      <c r="AN1" s="18"/>
      <c r="AO1" s="18"/>
      <c r="AP1" s="18"/>
      <c r="AQ1" s="18"/>
      <c r="AR1" s="18"/>
      <c r="AS1" s="18"/>
      <c r="AT1" s="18"/>
      <c r="AU1" s="18"/>
      <c r="AV1" s="18"/>
    </row>
    <row r="2" spans="1:87" ht="29.25" customHeight="1" x14ac:dyDescent="0.2">
      <c r="F2" s="77" t="s">
        <v>645</v>
      </c>
      <c r="H2" s="289"/>
      <c r="I2" s="668">
        <v>2</v>
      </c>
      <c r="J2" s="668">
        <v>1</v>
      </c>
      <c r="K2" s="1429">
        <f>IF(ISERROR(I2/I2+J2),"",I2/(I2+J2))</f>
        <v>0.66666666666666663</v>
      </c>
      <c r="S2" s="18"/>
      <c r="T2" s="388" t="s">
        <v>489</v>
      </c>
      <c r="U2" s="316"/>
      <c r="V2" s="316"/>
      <c r="W2" s="316"/>
      <c r="X2" s="316"/>
      <c r="Y2" s="316"/>
      <c r="Z2" s="316"/>
      <c r="AA2" s="316"/>
      <c r="AB2" s="316"/>
      <c r="AC2" s="316"/>
      <c r="AD2" s="316"/>
      <c r="AE2" s="316"/>
      <c r="AF2" s="316"/>
      <c r="AG2" s="316"/>
      <c r="AH2" s="316"/>
      <c r="AI2" s="316"/>
      <c r="AJ2" s="18"/>
      <c r="AK2" s="18"/>
      <c r="AL2" s="18"/>
      <c r="AM2" s="18"/>
      <c r="AN2" s="18"/>
      <c r="AO2" s="18"/>
      <c r="AP2" s="18"/>
      <c r="AQ2" s="18"/>
      <c r="AR2" s="18"/>
      <c r="AS2" s="18"/>
      <c r="BI2" s="452"/>
      <c r="BJ2" s="452"/>
      <c r="BK2" s="452"/>
      <c r="BL2" s="452"/>
      <c r="BM2" s="452"/>
      <c r="BN2" s="452"/>
      <c r="BO2" s="452"/>
      <c r="BP2" s="452"/>
      <c r="BQ2" s="452" t="s">
        <v>484</v>
      </c>
      <c r="BR2" s="452"/>
    </row>
    <row r="3" spans="1:87" ht="4.5" customHeight="1" x14ac:dyDescent="0.2">
      <c r="K3" s="1430"/>
      <c r="P3" s="389"/>
      <c r="Q3" s="389"/>
      <c r="R3" s="389"/>
      <c r="AJ3" s="18"/>
      <c r="AK3" s="18"/>
      <c r="AL3" s="18"/>
      <c r="AS3" s="18"/>
    </row>
    <row r="4" spans="1:87" ht="21.75" customHeight="1" x14ac:dyDescent="0.2">
      <c r="A4" s="18"/>
      <c r="W4" s="390" t="s">
        <v>234</v>
      </c>
      <c r="Y4" s="319"/>
      <c r="Z4" s="319"/>
      <c r="AA4" s="319"/>
      <c r="AB4" s="319"/>
      <c r="AD4" s="319"/>
      <c r="AE4" s="319"/>
      <c r="AF4" s="319"/>
      <c r="AG4" s="319"/>
      <c r="AJ4" s="18"/>
      <c r="AK4" s="18"/>
      <c r="AL4" s="18"/>
      <c r="AS4" s="18"/>
      <c r="CA4" s="1403">
        <v>42826</v>
      </c>
      <c r="CB4" s="1403"/>
      <c r="CC4" s="1403"/>
      <c r="CD4" s="1403"/>
      <c r="CE4" s="1403"/>
      <c r="CF4" s="1403"/>
    </row>
    <row r="5" spans="1:87" ht="22.5" customHeight="1" x14ac:dyDescent="0.2">
      <c r="A5" s="18"/>
      <c r="B5" s="264" t="s">
        <v>0</v>
      </c>
      <c r="U5" s="1385" t="s">
        <v>564</v>
      </c>
      <c r="V5" s="1386"/>
      <c r="W5" s="1386"/>
      <c r="X5" s="1386"/>
      <c r="Y5" s="1386"/>
      <c r="Z5" s="1385" t="s">
        <v>158</v>
      </c>
      <c r="AA5" s="1386"/>
      <c r="AB5" s="1386"/>
      <c r="AC5" s="1386"/>
      <c r="AD5" s="1386"/>
      <c r="AE5" s="1385" t="s">
        <v>235</v>
      </c>
      <c r="AF5" s="1386"/>
      <c r="AG5" s="1386"/>
      <c r="AH5" s="1386"/>
      <c r="AI5" s="1386"/>
      <c r="AJ5" s="1385" t="s">
        <v>158</v>
      </c>
      <c r="AK5" s="1386"/>
      <c r="AL5" s="1386"/>
      <c r="AM5" s="1386"/>
      <c r="AN5" s="1386"/>
      <c r="AO5" s="1385" t="s">
        <v>162</v>
      </c>
      <c r="AP5" s="1386"/>
      <c r="AQ5" s="1386"/>
      <c r="AR5" s="1386"/>
      <c r="AS5" s="1386"/>
      <c r="AX5" s="284"/>
      <c r="AY5" s="1407" t="s">
        <v>158</v>
      </c>
      <c r="AZ5" s="1407"/>
      <c r="BA5" s="1407"/>
      <c r="BB5" s="1407"/>
      <c r="BC5" s="1407"/>
      <c r="BD5" s="284"/>
      <c r="CB5" s="250" t="s">
        <v>3</v>
      </c>
    </row>
    <row r="6" spans="1:87" ht="21" customHeight="1" x14ac:dyDescent="0.2">
      <c r="A6" s="18"/>
      <c r="B6" s="1421" t="s">
        <v>155</v>
      </c>
      <c r="C6" s="1408" t="s">
        <v>152</v>
      </c>
      <c r="D6" s="1417" t="s">
        <v>135</v>
      </c>
      <c r="E6" s="1425" t="s">
        <v>156</v>
      </c>
      <c r="F6" s="1411" t="s">
        <v>136</v>
      </c>
      <c r="G6" s="1414" t="s">
        <v>137</v>
      </c>
      <c r="H6" s="1414" t="s">
        <v>138</v>
      </c>
      <c r="I6" s="1411" t="s">
        <v>139</v>
      </c>
      <c r="J6" s="1414" t="s">
        <v>140</v>
      </c>
      <c r="K6" s="1411" t="s">
        <v>141</v>
      </c>
      <c r="L6" s="1433" t="s">
        <v>157</v>
      </c>
      <c r="M6" s="1434"/>
      <c r="N6" s="1434"/>
      <c r="O6" s="427"/>
      <c r="P6" s="1377" t="s">
        <v>562</v>
      </c>
      <c r="Q6" s="1378"/>
      <c r="R6" s="1378"/>
      <c r="S6" s="1378"/>
      <c r="T6" s="1378"/>
      <c r="U6" s="1374" t="s">
        <v>563</v>
      </c>
      <c r="V6" s="1375"/>
      <c r="W6" s="1375"/>
      <c r="X6" s="1375"/>
      <c r="Y6" s="1375"/>
      <c r="Z6" s="1377" t="s">
        <v>565</v>
      </c>
      <c r="AA6" s="1378"/>
      <c r="AB6" s="1378"/>
      <c r="AC6" s="1378"/>
      <c r="AD6" s="1378"/>
      <c r="AE6" s="1374" t="s">
        <v>566</v>
      </c>
      <c r="AF6" s="1375"/>
      <c r="AG6" s="1375"/>
      <c r="AH6" s="1375"/>
      <c r="AI6" s="1375"/>
      <c r="AJ6" s="1377" t="s">
        <v>567</v>
      </c>
      <c r="AK6" s="1378"/>
      <c r="AL6" s="1378"/>
      <c r="AM6" s="1378"/>
      <c r="AN6" s="1378"/>
      <c r="AO6" s="1374" t="s">
        <v>568</v>
      </c>
      <c r="AP6" s="1375"/>
      <c r="AQ6" s="1375"/>
      <c r="AR6" s="1375"/>
      <c r="AS6" s="1375"/>
      <c r="AT6" s="1374" t="s">
        <v>574</v>
      </c>
      <c r="AU6" s="1375"/>
      <c r="AV6" s="1375"/>
      <c r="AW6" s="1375"/>
      <c r="AX6" s="1376"/>
      <c r="AY6" s="1404" t="s">
        <v>569</v>
      </c>
      <c r="AZ6" s="1376"/>
      <c r="BA6" s="1376"/>
      <c r="BB6" s="1376"/>
      <c r="BC6" s="1405"/>
      <c r="BD6" s="1375" t="s">
        <v>570</v>
      </c>
      <c r="BE6" s="1375"/>
      <c r="BF6" s="1375"/>
      <c r="BG6" s="1375"/>
      <c r="BH6" s="1375"/>
      <c r="BI6" s="1374" t="s">
        <v>571</v>
      </c>
      <c r="BJ6" s="1375"/>
      <c r="BK6" s="1375"/>
      <c r="BL6" s="1375"/>
      <c r="BM6" s="1375"/>
      <c r="BN6" s="1374" t="s">
        <v>572</v>
      </c>
      <c r="BO6" s="1375"/>
      <c r="BP6" s="1375"/>
      <c r="BQ6" s="1375"/>
      <c r="BR6" s="1375"/>
      <c r="BS6" s="1374" t="s">
        <v>575</v>
      </c>
      <c r="BT6" s="1375"/>
      <c r="BU6" s="1375"/>
      <c r="BV6" s="1375"/>
      <c r="BW6" s="1375"/>
      <c r="BX6" s="393"/>
      <c r="BY6" s="393"/>
      <c r="BZ6" s="393"/>
      <c r="CA6" s="393"/>
      <c r="CB6" s="393"/>
      <c r="CC6" s="393"/>
      <c r="CD6" s="393"/>
      <c r="CE6" s="393"/>
      <c r="CF6" s="393"/>
      <c r="CG6" s="393"/>
    </row>
    <row r="7" spans="1:87" ht="21" customHeight="1" x14ac:dyDescent="0.2">
      <c r="A7" s="18"/>
      <c r="B7" s="1422"/>
      <c r="C7" s="1409"/>
      <c r="D7" s="1418"/>
      <c r="E7" s="1426"/>
      <c r="F7" s="1412"/>
      <c r="G7" s="1415"/>
      <c r="H7" s="1415"/>
      <c r="I7" s="1412"/>
      <c r="J7" s="1415"/>
      <c r="K7" s="1412"/>
      <c r="L7" s="1435"/>
      <c r="M7" s="1436"/>
      <c r="N7" s="1436"/>
      <c r="O7" s="428"/>
      <c r="P7" s="1431" t="s">
        <v>616</v>
      </c>
      <c r="Q7" s="1432"/>
      <c r="R7" s="1432"/>
      <c r="S7" s="1432"/>
      <c r="T7" s="1432"/>
      <c r="U7" s="1385" t="s">
        <v>564</v>
      </c>
      <c r="V7" s="1386"/>
      <c r="W7" s="1386"/>
      <c r="X7" s="1386"/>
      <c r="Y7" s="1386"/>
      <c r="Z7" s="1379" t="s">
        <v>664</v>
      </c>
      <c r="AA7" s="1380"/>
      <c r="AB7" s="1380"/>
      <c r="AC7" s="1380"/>
      <c r="AD7" s="1380"/>
      <c r="AE7" s="1385" t="s">
        <v>158</v>
      </c>
      <c r="AF7" s="1386"/>
      <c r="AG7" s="1386"/>
      <c r="AH7" s="1386"/>
      <c r="AI7" s="1386"/>
      <c r="AJ7" s="1379" t="s">
        <v>664</v>
      </c>
      <c r="AK7" s="1380"/>
      <c r="AL7" s="1380"/>
      <c r="AM7" s="1380"/>
      <c r="AN7" s="1380"/>
      <c r="AO7" s="1385" t="s">
        <v>235</v>
      </c>
      <c r="AP7" s="1386"/>
      <c r="AQ7" s="1386"/>
      <c r="AR7" s="1386"/>
      <c r="AS7" s="1386"/>
      <c r="AT7" s="1385" t="s">
        <v>162</v>
      </c>
      <c r="AU7" s="1386"/>
      <c r="AV7" s="1386"/>
      <c r="AW7" s="1386"/>
      <c r="AX7" s="1386"/>
      <c r="AY7" s="1385" t="s">
        <v>158</v>
      </c>
      <c r="AZ7" s="1386"/>
      <c r="BA7" s="1386"/>
      <c r="BB7" s="1386"/>
      <c r="BC7" s="1406"/>
      <c r="BD7" s="1386" t="s">
        <v>158</v>
      </c>
      <c r="BE7" s="1386"/>
      <c r="BF7" s="1386"/>
      <c r="BG7" s="1386"/>
      <c r="BH7" s="1386"/>
      <c r="BI7" s="1385" t="s">
        <v>564</v>
      </c>
      <c r="BJ7" s="1386"/>
      <c r="BK7" s="1386"/>
      <c r="BL7" s="1386"/>
      <c r="BM7" s="1386"/>
      <c r="BN7" s="1385" t="s">
        <v>158</v>
      </c>
      <c r="BO7" s="1386"/>
      <c r="BP7" s="1386"/>
      <c r="BQ7" s="1386"/>
      <c r="BR7" s="1386"/>
      <c r="BS7" s="1385" t="s">
        <v>564</v>
      </c>
      <c r="BT7" s="1386"/>
      <c r="BU7" s="1386"/>
      <c r="BV7" s="1386"/>
      <c r="BW7" s="1386"/>
      <c r="BX7" s="386"/>
      <c r="BY7" s="386"/>
      <c r="BZ7" s="386"/>
      <c r="CA7" s="386"/>
      <c r="CB7" s="386"/>
      <c r="CC7" s="386"/>
      <c r="CD7" s="386"/>
      <c r="CE7" s="386"/>
      <c r="CF7" s="386"/>
      <c r="CG7" s="386"/>
      <c r="CH7" s="169"/>
      <c r="CI7" s="169"/>
    </row>
    <row r="8" spans="1:87" ht="21" customHeight="1" x14ac:dyDescent="0.2">
      <c r="A8" s="286"/>
      <c r="B8" s="1423"/>
      <c r="C8" s="1410"/>
      <c r="D8" s="1419"/>
      <c r="E8" s="1427"/>
      <c r="F8" s="1413"/>
      <c r="G8" s="1416"/>
      <c r="H8" s="1416"/>
      <c r="I8" s="1413"/>
      <c r="J8" s="1416"/>
      <c r="K8" s="1413"/>
      <c r="L8" s="429" t="s">
        <v>165</v>
      </c>
      <c r="M8" s="430" t="s">
        <v>7</v>
      </c>
      <c r="N8" s="430" t="s">
        <v>8</v>
      </c>
      <c r="O8" s="431"/>
      <c r="P8" s="432" t="s">
        <v>236</v>
      </c>
      <c r="Q8" s="433" t="s">
        <v>169</v>
      </c>
      <c r="R8" s="433" t="s">
        <v>170</v>
      </c>
      <c r="S8" s="433" t="s">
        <v>7</v>
      </c>
      <c r="T8" s="433" t="s">
        <v>171</v>
      </c>
      <c r="U8" s="698" t="s">
        <v>236</v>
      </c>
      <c r="V8" s="699" t="s">
        <v>169</v>
      </c>
      <c r="W8" s="699" t="s">
        <v>170</v>
      </c>
      <c r="X8" s="699" t="s">
        <v>7</v>
      </c>
      <c r="Y8" s="699" t="s">
        <v>171</v>
      </c>
      <c r="Z8" s="432" t="s">
        <v>236</v>
      </c>
      <c r="AA8" s="433" t="s">
        <v>169</v>
      </c>
      <c r="AB8" s="433" t="s">
        <v>170</v>
      </c>
      <c r="AC8" s="433" t="s">
        <v>7</v>
      </c>
      <c r="AD8" s="433" t="s">
        <v>171</v>
      </c>
      <c r="AE8" s="698" t="s">
        <v>236</v>
      </c>
      <c r="AF8" s="699" t="s">
        <v>169</v>
      </c>
      <c r="AG8" s="699" t="s">
        <v>170</v>
      </c>
      <c r="AH8" s="699" t="s">
        <v>7</v>
      </c>
      <c r="AI8" s="699" t="s">
        <v>171</v>
      </c>
      <c r="AJ8" s="432" t="s">
        <v>236</v>
      </c>
      <c r="AK8" s="433" t="s">
        <v>169</v>
      </c>
      <c r="AL8" s="433" t="s">
        <v>170</v>
      </c>
      <c r="AM8" s="433" t="s">
        <v>7</v>
      </c>
      <c r="AN8" s="433" t="s">
        <v>171</v>
      </c>
      <c r="AO8" s="698" t="s">
        <v>236</v>
      </c>
      <c r="AP8" s="699" t="s">
        <v>169</v>
      </c>
      <c r="AQ8" s="699" t="s">
        <v>170</v>
      </c>
      <c r="AR8" s="699" t="s">
        <v>7</v>
      </c>
      <c r="AS8" s="699" t="s">
        <v>171</v>
      </c>
      <c r="AT8" s="432" t="s">
        <v>236</v>
      </c>
      <c r="AU8" s="433" t="s">
        <v>169</v>
      </c>
      <c r="AV8" s="433" t="s">
        <v>170</v>
      </c>
      <c r="AW8" s="433" t="s">
        <v>7</v>
      </c>
      <c r="AX8" s="433" t="s">
        <v>171</v>
      </c>
      <c r="AY8" s="432" t="s">
        <v>236</v>
      </c>
      <c r="AZ8" s="433" t="s">
        <v>169</v>
      </c>
      <c r="BA8" s="433" t="s">
        <v>170</v>
      </c>
      <c r="BB8" s="433" t="s">
        <v>7</v>
      </c>
      <c r="BC8" s="434" t="s">
        <v>171</v>
      </c>
      <c r="BD8" s="701" t="s">
        <v>236</v>
      </c>
      <c r="BE8" s="433" t="s">
        <v>169</v>
      </c>
      <c r="BF8" s="433" t="s">
        <v>170</v>
      </c>
      <c r="BG8" s="433" t="s">
        <v>7</v>
      </c>
      <c r="BH8" s="433" t="s">
        <v>171</v>
      </c>
      <c r="BI8" s="432" t="s">
        <v>236</v>
      </c>
      <c r="BJ8" s="433" t="s">
        <v>169</v>
      </c>
      <c r="BK8" s="433" t="s">
        <v>170</v>
      </c>
      <c r="BL8" s="433" t="s">
        <v>7</v>
      </c>
      <c r="BM8" s="434" t="s">
        <v>171</v>
      </c>
      <c r="BN8" s="701" t="s">
        <v>236</v>
      </c>
      <c r="BO8" s="433" t="s">
        <v>169</v>
      </c>
      <c r="BP8" s="433" t="s">
        <v>170</v>
      </c>
      <c r="BQ8" s="433" t="s">
        <v>7</v>
      </c>
      <c r="BR8" s="434" t="s">
        <v>171</v>
      </c>
      <c r="BS8" s="701" t="s">
        <v>236</v>
      </c>
      <c r="BT8" s="433" t="s">
        <v>169</v>
      </c>
      <c r="BU8" s="433" t="s">
        <v>170</v>
      </c>
      <c r="BV8" s="433" t="s">
        <v>7</v>
      </c>
      <c r="BW8" s="433" t="s">
        <v>171</v>
      </c>
      <c r="BX8" s="366"/>
      <c r="BY8" s="366"/>
      <c r="BZ8" s="366"/>
      <c r="CA8" s="366"/>
      <c r="CB8" s="366"/>
      <c r="CC8" s="366"/>
      <c r="CD8" s="366"/>
      <c r="CE8" s="366"/>
      <c r="CF8" s="366"/>
      <c r="CG8" s="366"/>
    </row>
    <row r="9" spans="1:87" s="330" customFormat="1" ht="18.75" customHeight="1" x14ac:dyDescent="0.2">
      <c r="A9" s="1307">
        <v>1</v>
      </c>
      <c r="B9" s="1389" t="s">
        <v>211</v>
      </c>
      <c r="C9" s="1391" t="s">
        <v>237</v>
      </c>
      <c r="D9" s="1395">
        <f>DATEDIF(E9,$CA$4,"y")</f>
        <v>75</v>
      </c>
      <c r="E9" s="1428">
        <v>15184</v>
      </c>
      <c r="F9" s="1382">
        <f>SUM(P9:P10,U9:U10,Z9:Z10,AE9:AE10,AJ9:AJ10,AO9:AO10,AT9:AT10,AY9:AY10,BD9:BD10,BI9:BI10,BN9:BN10,BS9:BS10)</f>
        <v>4</v>
      </c>
      <c r="G9" s="1382">
        <f>SUM(Q9:Q10,V9:V10,AA9:AA10,AF9:AF10,AK9:AK10,AP9:AP10,AU9:AU10,AZ9:AZ10,BE9:BE10,BJ9:BJ10,BO9:BO10,BT9:BT10)</f>
        <v>2</v>
      </c>
      <c r="H9" s="1382">
        <f>SUM(R9:R10,W9:W10,AB9:AB10,AG9:AG10,AL9:AL10,AQ9:AQ10,AV9:AV10,BA9:BA10,BF9:BF10,BK9:BK10,BP9:BP10,BU9:BU10)</f>
        <v>0</v>
      </c>
      <c r="I9" s="1382">
        <f>SUM(S9:S10,X9:X10,AC9:AC10,AH9:AH10,AM9:AM10,AR9:AR10,AW9:AW10,BB9:BB10,BG9:BG10,BL9:BL10,BQ9:BQ10,BV9:BV10)</f>
        <v>1</v>
      </c>
      <c r="J9" s="1382">
        <f>SUM(T9:T10,Y9:Y10,AD9:AD10,AI9:AI10,AN9:AN10,AS9:AS10,AX9:AX10,BC9:BC10,BH9:BH10,BM9:BM10,BR9:BR10,BW9:BW10)</f>
        <v>2</v>
      </c>
      <c r="K9" s="1341">
        <f>IF(ISERROR(I9/I9+J9),"",I9/(I9+J9))</f>
        <v>0.33333333333333331</v>
      </c>
      <c r="L9" s="1382">
        <f>SUM(M9:N14)</f>
        <v>7</v>
      </c>
      <c r="M9" s="1384">
        <f>SUM(I9:I14)</f>
        <v>3</v>
      </c>
      <c r="N9" s="1381">
        <f>SUM(J9:J14)</f>
        <v>4</v>
      </c>
      <c r="O9" s="693"/>
      <c r="P9" s="798"/>
      <c r="Q9" s="798"/>
      <c r="R9" s="798"/>
      <c r="S9" s="798"/>
      <c r="T9" s="798"/>
      <c r="U9" s="695">
        <v>1</v>
      </c>
      <c r="V9" s="696"/>
      <c r="W9" s="696"/>
      <c r="X9" s="696"/>
      <c r="Y9" s="644">
        <v>1</v>
      </c>
      <c r="Z9" s="798"/>
      <c r="AA9" s="798"/>
      <c r="AB9" s="798"/>
      <c r="AC9" s="798"/>
      <c r="AD9" s="798"/>
      <c r="AE9" s="695">
        <v>1</v>
      </c>
      <c r="AF9" s="696">
        <v>1</v>
      </c>
      <c r="AG9" s="696"/>
      <c r="AH9" s="696"/>
      <c r="AI9" s="644">
        <v>1</v>
      </c>
      <c r="AJ9" s="798"/>
      <c r="AK9" s="798"/>
      <c r="AL9" s="798"/>
      <c r="AM9" s="798"/>
      <c r="AN9" s="798"/>
      <c r="AO9" s="695"/>
      <c r="AP9" s="696"/>
      <c r="AQ9" s="696"/>
      <c r="AR9" s="696"/>
      <c r="AS9" s="644"/>
      <c r="AT9" s="798">
        <v>1</v>
      </c>
      <c r="AU9" s="798">
        <v>1</v>
      </c>
      <c r="AV9" s="798"/>
      <c r="AW9" s="798">
        <v>1</v>
      </c>
      <c r="AX9" s="798"/>
      <c r="AY9" s="799">
        <v>1</v>
      </c>
      <c r="AZ9" s="798"/>
      <c r="BA9" s="798"/>
      <c r="BB9" s="798"/>
      <c r="BC9" s="800"/>
      <c r="BD9" s="801"/>
      <c r="BE9" s="801"/>
      <c r="BF9" s="801"/>
      <c r="BG9" s="801"/>
      <c r="BH9" s="801"/>
      <c r="BI9" s="802"/>
      <c r="BJ9" s="801"/>
      <c r="BK9" s="801"/>
      <c r="BL9" s="801"/>
      <c r="BM9" s="803"/>
      <c r="BN9" s="801"/>
      <c r="BO9" s="801"/>
      <c r="BP9" s="801"/>
      <c r="BQ9" s="801"/>
      <c r="BR9" s="803"/>
      <c r="BS9" s="789"/>
      <c r="BT9" s="789"/>
      <c r="BU9" s="789"/>
      <c r="BV9" s="789"/>
      <c r="BW9" s="336"/>
      <c r="BX9" s="402"/>
      <c r="BY9" s="402"/>
      <c r="BZ9" s="403"/>
    </row>
    <row r="10" spans="1:87" s="330" customFormat="1" ht="18.75" customHeight="1" x14ac:dyDescent="0.2">
      <c r="A10" s="1307"/>
      <c r="B10" s="1389"/>
      <c r="C10" s="1391"/>
      <c r="D10" s="1395"/>
      <c r="E10" s="1398"/>
      <c r="F10" s="1382"/>
      <c r="G10" s="1382"/>
      <c r="H10" s="1382"/>
      <c r="I10" s="1382"/>
      <c r="J10" s="1382"/>
      <c r="K10" s="1341"/>
      <c r="L10" s="1382"/>
      <c r="M10" s="1384"/>
      <c r="N10" s="1382"/>
      <c r="O10" s="693"/>
      <c r="P10" s="694"/>
      <c r="Q10" s="694"/>
      <c r="R10" s="694"/>
      <c r="S10" s="694"/>
      <c r="T10" s="694"/>
      <c r="U10" s="693"/>
      <c r="V10" s="694"/>
      <c r="W10" s="694"/>
      <c r="X10" s="694"/>
      <c r="Y10" s="700"/>
      <c r="Z10" s="694"/>
      <c r="AA10" s="694"/>
      <c r="AB10" s="694"/>
      <c r="AC10" s="694"/>
      <c r="AD10" s="694"/>
      <c r="AE10" s="693"/>
      <c r="AF10" s="694"/>
      <c r="AG10" s="694"/>
      <c r="AH10" s="694"/>
      <c r="AI10" s="700"/>
      <c r="AJ10" s="694"/>
      <c r="AK10" s="694"/>
      <c r="AL10" s="694"/>
      <c r="AM10" s="694"/>
      <c r="AN10" s="694"/>
      <c r="AO10" s="693"/>
      <c r="AP10" s="694"/>
      <c r="AQ10" s="694"/>
      <c r="AR10" s="694"/>
      <c r="AS10" s="700"/>
      <c r="AT10" s="694"/>
      <c r="AU10" s="694"/>
      <c r="AV10" s="694"/>
      <c r="AW10" s="694"/>
      <c r="AX10" s="694"/>
      <c r="AY10" s="693"/>
      <c r="AZ10" s="694"/>
      <c r="BA10" s="694"/>
      <c r="BB10" s="694"/>
      <c r="BC10" s="700"/>
      <c r="BD10" s="597"/>
      <c r="BE10" s="597"/>
      <c r="BF10" s="597"/>
      <c r="BG10" s="597"/>
      <c r="BH10" s="597"/>
      <c r="BI10" s="596"/>
      <c r="BJ10" s="597"/>
      <c r="BK10" s="597"/>
      <c r="BL10" s="597"/>
      <c r="BM10" s="702"/>
      <c r="BN10" s="597"/>
      <c r="BO10" s="597"/>
      <c r="BP10" s="597"/>
      <c r="BQ10" s="597"/>
      <c r="BR10" s="702"/>
      <c r="BS10" s="335"/>
      <c r="BT10" s="335"/>
      <c r="BU10" s="335"/>
      <c r="BV10" s="335"/>
      <c r="BW10" s="336"/>
      <c r="BX10" s="402"/>
      <c r="BY10" s="402"/>
      <c r="BZ10" s="403"/>
    </row>
    <row r="11" spans="1:87" ht="18.75" customHeight="1" x14ac:dyDescent="0.2">
      <c r="A11" s="1307">
        <v>2</v>
      </c>
      <c r="B11" s="1389" t="s">
        <v>192</v>
      </c>
      <c r="C11" s="1391" t="s">
        <v>237</v>
      </c>
      <c r="D11" s="1395">
        <f>DATEDIF(E11,$CA$4,"y")</f>
        <v>71</v>
      </c>
      <c r="E11" s="1393">
        <v>16728</v>
      </c>
      <c r="F11" s="1382">
        <f>SUM(P11:P12,U11:U12,Z11:Z12,AE11:AE12,AJ11:AJ12,AO11:AO12,AT11:AT12,AY11:AY12,BD11:BD12,BI11:BI12,BN11:BN12,BS11:BS12)</f>
        <v>5</v>
      </c>
      <c r="G11" s="1382">
        <f>SUM(Q11:Q12,V11:V12,AA11:AA12,AF11:AF12,AK11:AK12,AP11:AP12,AU11:AU12,AZ11:AZ12,BE11:BE12,BJ11:BJ12,BO11:BO12,BT11:BT12)</f>
        <v>3</v>
      </c>
      <c r="H11" s="1382">
        <f>SUM(R11:R12,W11:W12,AB11:AB12,AG11:AG12,AL11:AL12,AQ11:AQ12,AV11:AV12,BA11:BA12,BF11:BF12,BK11:BK12,BP11:BP12,BU11:BU12)</f>
        <v>0</v>
      </c>
      <c r="I11" s="1382">
        <f>SUM(S11:S12,X11:X12,AC11:AC12,AH11:AH12,AM11:AM12,AR11:AR12,AW11:AW12,BB11:BB12,BG11:BG12,BL11:BL12,BQ11:BQ12,BV11:BV12)</f>
        <v>2</v>
      </c>
      <c r="J11" s="1382">
        <f>SUM(T11:T12,Y11:Y12,AD11:AD12,AI11:AI12,AN11:AN12,AS11:AS12,AX11:AX12,BC11:BC12,BH11:BH12,BM11:BM12,BR11:BR12,BW11:BW12)</f>
        <v>2</v>
      </c>
      <c r="K11" s="1341">
        <f>IF(ISERROR(I11/I11+J11),"",I11/(I11+J11))</f>
        <v>0.5</v>
      </c>
      <c r="L11" s="1382"/>
      <c r="M11" s="1384"/>
      <c r="N11" s="1382"/>
      <c r="O11" s="693"/>
      <c r="P11" s="694"/>
      <c r="Q11" s="694"/>
      <c r="R11" s="694"/>
      <c r="S11" s="694"/>
      <c r="T11" s="694"/>
      <c r="U11" s="693">
        <v>1</v>
      </c>
      <c r="V11" s="694"/>
      <c r="W11" s="694"/>
      <c r="X11" s="694"/>
      <c r="Y11" s="700"/>
      <c r="Z11" s="694"/>
      <c r="AA11" s="694"/>
      <c r="AB11" s="694"/>
      <c r="AC11" s="694"/>
      <c r="AD11" s="694"/>
      <c r="AE11" s="693"/>
      <c r="AF11" s="694"/>
      <c r="AG11" s="694"/>
      <c r="AH11" s="694"/>
      <c r="AI11" s="700"/>
      <c r="AJ11" s="694"/>
      <c r="AK11" s="694"/>
      <c r="AL11" s="694"/>
      <c r="AM11" s="694"/>
      <c r="AN11" s="694"/>
      <c r="AO11" s="693"/>
      <c r="AP11" s="694"/>
      <c r="AQ11" s="694"/>
      <c r="AR11" s="694"/>
      <c r="AS11" s="700"/>
      <c r="AT11" s="694">
        <v>1</v>
      </c>
      <c r="AU11" s="694">
        <v>1</v>
      </c>
      <c r="AV11" s="694"/>
      <c r="AW11" s="694"/>
      <c r="AX11" s="694">
        <v>1</v>
      </c>
      <c r="AY11" s="693">
        <v>1</v>
      </c>
      <c r="AZ11" s="694"/>
      <c r="BA11" s="694"/>
      <c r="BB11" s="694">
        <v>1</v>
      </c>
      <c r="BC11" s="700"/>
      <c r="BD11" s="597"/>
      <c r="BE11" s="597"/>
      <c r="BF11" s="597"/>
      <c r="BG11" s="597"/>
      <c r="BH11" s="597"/>
      <c r="BI11" s="596"/>
      <c r="BJ11" s="597"/>
      <c r="BK11" s="597"/>
      <c r="BL11" s="597"/>
      <c r="BM11" s="702"/>
      <c r="BN11" s="597"/>
      <c r="BO11" s="597"/>
      <c r="BP11" s="597"/>
      <c r="BQ11" s="597"/>
      <c r="BR11" s="702"/>
      <c r="BS11" s="335"/>
      <c r="BT11" s="335"/>
      <c r="BU11" s="335"/>
      <c r="BV11" s="335"/>
      <c r="BW11" s="336"/>
      <c r="BX11" s="407"/>
      <c r="BY11" s="407"/>
      <c r="BZ11" s="408"/>
    </row>
    <row r="12" spans="1:87" ht="18.75" customHeight="1" x14ac:dyDescent="0.2">
      <c r="A12" s="1307"/>
      <c r="B12" s="1389"/>
      <c r="C12" s="1391"/>
      <c r="D12" s="1395"/>
      <c r="E12" s="1398"/>
      <c r="F12" s="1382"/>
      <c r="G12" s="1382"/>
      <c r="H12" s="1382"/>
      <c r="I12" s="1382"/>
      <c r="J12" s="1382"/>
      <c r="K12" s="1341"/>
      <c r="L12" s="1382"/>
      <c r="M12" s="1384"/>
      <c r="N12" s="1382"/>
      <c r="O12" s="693"/>
      <c r="P12" s="694"/>
      <c r="Q12" s="694"/>
      <c r="R12" s="694"/>
      <c r="S12" s="694"/>
      <c r="T12" s="694"/>
      <c r="U12" s="693">
        <v>1</v>
      </c>
      <c r="V12" s="694">
        <v>1</v>
      </c>
      <c r="W12" s="694"/>
      <c r="X12" s="694"/>
      <c r="Y12" s="700">
        <v>1</v>
      </c>
      <c r="Z12" s="694"/>
      <c r="AA12" s="694"/>
      <c r="AB12" s="694"/>
      <c r="AC12" s="694"/>
      <c r="AD12" s="694"/>
      <c r="AE12" s="693"/>
      <c r="AF12" s="694"/>
      <c r="AG12" s="694"/>
      <c r="AH12" s="694"/>
      <c r="AI12" s="700"/>
      <c r="AJ12" s="694"/>
      <c r="AK12" s="694"/>
      <c r="AL12" s="694"/>
      <c r="AM12" s="694"/>
      <c r="AN12" s="694"/>
      <c r="AO12" s="693"/>
      <c r="AP12" s="694"/>
      <c r="AQ12" s="694"/>
      <c r="AR12" s="694"/>
      <c r="AS12" s="700"/>
      <c r="AT12" s="694"/>
      <c r="AU12" s="694"/>
      <c r="AV12" s="694"/>
      <c r="AW12" s="694"/>
      <c r="AX12" s="694"/>
      <c r="AY12" s="693">
        <v>1</v>
      </c>
      <c r="AZ12" s="694">
        <v>1</v>
      </c>
      <c r="BA12" s="694"/>
      <c r="BB12" s="694">
        <v>1</v>
      </c>
      <c r="BC12" s="700"/>
      <c r="BD12" s="597"/>
      <c r="BE12" s="597"/>
      <c r="BF12" s="597"/>
      <c r="BG12" s="597"/>
      <c r="BH12" s="597"/>
      <c r="BI12" s="596"/>
      <c r="BJ12" s="597"/>
      <c r="BK12" s="597"/>
      <c r="BL12" s="597"/>
      <c r="BM12" s="702"/>
      <c r="BN12" s="597"/>
      <c r="BO12" s="597"/>
      <c r="BP12" s="597"/>
      <c r="BQ12" s="597"/>
      <c r="BR12" s="702"/>
      <c r="BS12" s="335"/>
      <c r="BT12" s="335"/>
      <c r="BU12" s="335"/>
      <c r="BV12" s="335"/>
      <c r="BW12" s="336"/>
      <c r="BX12" s="407"/>
      <c r="BY12" s="407"/>
      <c r="BZ12" s="408"/>
    </row>
    <row r="13" spans="1:87" s="330" customFormat="1" ht="18.75" customHeight="1" x14ac:dyDescent="0.2">
      <c r="A13" s="1307">
        <v>3</v>
      </c>
      <c r="B13" s="1400" t="s">
        <v>238</v>
      </c>
      <c r="C13" s="1391" t="s">
        <v>237</v>
      </c>
      <c r="D13" s="1395">
        <f>DATEDIF(E13,$CA$4,"y")</f>
        <v>77</v>
      </c>
      <c r="E13" s="1393">
        <v>14690</v>
      </c>
      <c r="F13" s="1382">
        <f>SUM(P13:P14,U13:U14,Z13:Z14,AE13:AE14,AJ13:AJ14,AO13:AO14,AT13:AT14,AY13:AY14,BD13:BD14,BI13:BI14,BN13:BN14,BS13:BS14)</f>
        <v>0</v>
      </c>
      <c r="G13" s="1382">
        <f>SUM(Q13:Q14,V13:V14,AA13:AA14,AF13:AF14,AK13:AK14,AP13:AP14,AU13:AU14,AZ13:AZ14,BE13:BE14,BJ13:BJ14,BO13:BO14,BT13:BT14)</f>
        <v>0</v>
      </c>
      <c r="H13" s="1382">
        <f>SUM(R13:R14,W13:W14,AB13:AB14,AG13:AG14,AL13:AL14,AQ13:AQ14,AV13:AV14,BA13:BA14,BF13:BF14,BK13:BK14,BP13:BP14,BU13:BU14)</f>
        <v>0</v>
      </c>
      <c r="I13" s="1382">
        <f>SUM(S13:S14,X13:X14,AC13:AC14,AH13:AH14,AM13:AM14,AR13:AR14,AW13:AW14,BB13:BB14,BG13:BG14,BL13:BL14,BQ13:BQ14,BV13:BV14)</f>
        <v>0</v>
      </c>
      <c r="J13" s="1382">
        <f>SUM(T13:T14,Y13:Y14,AD13:AD14,AI13:AI14,AN13:AN14,AS13:AS14,AX13:AX14,BC13:BC14,BH13:BH14,BM13:BM14,BR13:BR14,BW13:BW14)</f>
        <v>0</v>
      </c>
      <c r="K13" s="1341" t="str">
        <f>IF(ISERROR(I13/I13+J13),"",I13/(I13+J13))</f>
        <v/>
      </c>
      <c r="L13" s="1382"/>
      <c r="M13" s="1382"/>
      <c r="N13" s="1382"/>
      <c r="O13" s="693"/>
      <c r="P13" s="694"/>
      <c r="Q13" s="694"/>
      <c r="R13" s="694"/>
      <c r="S13" s="694"/>
      <c r="T13" s="694"/>
      <c r="U13" s="693"/>
      <c r="V13" s="694"/>
      <c r="W13" s="694"/>
      <c r="X13" s="694"/>
      <c r="Y13" s="700"/>
      <c r="Z13" s="694"/>
      <c r="AA13" s="694"/>
      <c r="AB13" s="694"/>
      <c r="AC13" s="694"/>
      <c r="AD13" s="694"/>
      <c r="AE13" s="693"/>
      <c r="AF13" s="694"/>
      <c r="AG13" s="694"/>
      <c r="AH13" s="694"/>
      <c r="AI13" s="700"/>
      <c r="AJ13" s="694"/>
      <c r="AK13" s="694"/>
      <c r="AL13" s="694"/>
      <c r="AM13" s="694"/>
      <c r="AN13" s="694"/>
      <c r="AO13" s="693"/>
      <c r="AP13" s="694"/>
      <c r="AQ13" s="694"/>
      <c r="AR13" s="694"/>
      <c r="AS13" s="700"/>
      <c r="AT13" s="694"/>
      <c r="AU13" s="694"/>
      <c r="AV13" s="694"/>
      <c r="AW13" s="694"/>
      <c r="AX13" s="694"/>
      <c r="AY13" s="693"/>
      <c r="AZ13" s="694"/>
      <c r="BA13" s="694"/>
      <c r="BB13" s="694"/>
      <c r="BC13" s="700"/>
      <c r="BD13" s="597"/>
      <c r="BE13" s="597"/>
      <c r="BF13" s="597"/>
      <c r="BG13" s="597"/>
      <c r="BH13" s="597"/>
      <c r="BI13" s="596"/>
      <c r="BJ13" s="597"/>
      <c r="BK13" s="597"/>
      <c r="BL13" s="597"/>
      <c r="BM13" s="702"/>
      <c r="BN13" s="597"/>
      <c r="BO13" s="597"/>
      <c r="BP13" s="597"/>
      <c r="BQ13" s="597"/>
      <c r="BR13" s="702"/>
      <c r="BS13" s="335"/>
      <c r="BT13" s="335"/>
      <c r="BU13" s="335"/>
      <c r="BV13" s="335"/>
      <c r="BW13" s="336"/>
      <c r="BX13" s="402"/>
      <c r="BY13" s="402"/>
      <c r="BZ13" s="403"/>
    </row>
    <row r="14" spans="1:87" s="330" customFormat="1" ht="18.75" customHeight="1" x14ac:dyDescent="0.2">
      <c r="A14" s="1307"/>
      <c r="B14" s="1424"/>
      <c r="C14" s="1392"/>
      <c r="D14" s="1401"/>
      <c r="E14" s="1394"/>
      <c r="F14" s="1383"/>
      <c r="G14" s="1383"/>
      <c r="H14" s="1383"/>
      <c r="I14" s="1383"/>
      <c r="J14" s="1383"/>
      <c r="K14" s="1342"/>
      <c r="L14" s="1383"/>
      <c r="M14" s="1383"/>
      <c r="N14" s="1383"/>
      <c r="O14" s="693"/>
      <c r="P14" s="694"/>
      <c r="Q14" s="694"/>
      <c r="R14" s="694"/>
      <c r="S14" s="694"/>
      <c r="T14" s="694"/>
      <c r="U14" s="693"/>
      <c r="V14" s="694"/>
      <c r="W14" s="694"/>
      <c r="X14" s="694"/>
      <c r="Y14" s="700"/>
      <c r="Z14" s="694"/>
      <c r="AA14" s="694"/>
      <c r="AB14" s="694"/>
      <c r="AC14" s="694"/>
      <c r="AD14" s="694"/>
      <c r="AE14" s="693"/>
      <c r="AF14" s="694"/>
      <c r="AG14" s="694"/>
      <c r="AH14" s="694"/>
      <c r="AI14" s="700"/>
      <c r="AJ14" s="694"/>
      <c r="AK14" s="694"/>
      <c r="AL14" s="694"/>
      <c r="AM14" s="694"/>
      <c r="AN14" s="694"/>
      <c r="AO14" s="693"/>
      <c r="AP14" s="694"/>
      <c r="AQ14" s="694"/>
      <c r="AR14" s="694"/>
      <c r="AS14" s="700"/>
      <c r="AT14" s="694"/>
      <c r="AU14" s="694"/>
      <c r="AV14" s="694"/>
      <c r="AW14" s="694"/>
      <c r="AX14" s="694"/>
      <c r="AY14" s="693"/>
      <c r="AZ14" s="694"/>
      <c r="BA14" s="694"/>
      <c r="BB14" s="694"/>
      <c r="BC14" s="700"/>
      <c r="BD14" s="597"/>
      <c r="BE14" s="597"/>
      <c r="BF14" s="597"/>
      <c r="BG14" s="597"/>
      <c r="BH14" s="597"/>
      <c r="BI14" s="596"/>
      <c r="BJ14" s="597"/>
      <c r="BK14" s="597"/>
      <c r="BL14" s="597"/>
      <c r="BM14" s="702"/>
      <c r="BN14" s="597"/>
      <c r="BO14" s="597"/>
      <c r="BP14" s="597"/>
      <c r="BQ14" s="597"/>
      <c r="BR14" s="702"/>
      <c r="BS14" s="335"/>
      <c r="BT14" s="335"/>
      <c r="BU14" s="335"/>
      <c r="BV14" s="335"/>
      <c r="BW14" s="336"/>
      <c r="BX14" s="402"/>
      <c r="BY14" s="402"/>
      <c r="BZ14" s="403"/>
    </row>
    <row r="15" spans="1:87" ht="18.75" customHeight="1" x14ac:dyDescent="0.2">
      <c r="A15" s="1307">
        <v>4</v>
      </c>
      <c r="B15" s="1389" t="s">
        <v>206</v>
      </c>
      <c r="C15" s="1391" t="s">
        <v>239</v>
      </c>
      <c r="D15" s="1395">
        <f>DATEDIF(E15,$CA$4,"y")</f>
        <v>81</v>
      </c>
      <c r="E15" s="1393">
        <v>12921</v>
      </c>
      <c r="F15" s="1382">
        <f>SUM(P15:P16,U15:U16,Z15:Z16,AE15:AE16,AJ15:AJ16,AO15:AO16,AT15:AT16,AY15:AY16,BD15:BD16,BI15:BI16,BN15:BN16,BS15:BS16)</f>
        <v>4</v>
      </c>
      <c r="G15" s="1382">
        <f>SUM(Q15:Q16,V15:V16,AA15:AA16,AF15:AF16,AK15:AK16,AP15:AP16,AU15:AU16,AZ15:AZ16,BE15:BE16,BJ15:BJ16,BO15:BO16,BT15:BT16)</f>
        <v>4</v>
      </c>
      <c r="H15" s="1382">
        <f>SUM(R15:R16,W15:W16,AB15:AB16,AG15:AG16,AL15:AL16,AQ15:AQ16,AV15:AV16,BA15:BA16,BF15:BF16,BK15:BK16,BP15:BP16,BU15:BU16)</f>
        <v>0</v>
      </c>
      <c r="I15" s="1382">
        <f>SUM(S15:S16,X15:X16,AC15:AC16,AH15:AH16,AM15:AM16,AR15:AR16,AW15:AW16,BB15:BB16,BG15:BG16,BL15:BL16,BQ15:BQ16,BV15:BV16)</f>
        <v>1</v>
      </c>
      <c r="J15" s="1382">
        <f>SUM(T15:T16,Y15:Y16,AD15:AD16,AI15:AI16,AN15:AN16,AS15:AS16,AX15:AX16,BC15:BC16,BH15:BH16,BM15:BM16,BR15:BR16,BW15:BW16)</f>
        <v>3</v>
      </c>
      <c r="K15" s="1341">
        <f>IF(ISERROR(I15/I15+J15),"",I15/(I15+J15))</f>
        <v>0.25</v>
      </c>
      <c r="L15" s="1381">
        <f>SUM(M15:N22)</f>
        <v>9</v>
      </c>
      <c r="M15" s="1381">
        <f>SUM(I15:I22)</f>
        <v>4</v>
      </c>
      <c r="N15" s="1381">
        <f>SUM(J15:J22)</f>
        <v>5</v>
      </c>
      <c r="O15" s="695"/>
      <c r="P15" s="696"/>
      <c r="Q15" s="696"/>
      <c r="R15" s="696"/>
      <c r="S15" s="696"/>
      <c r="T15" s="696"/>
      <c r="U15" s="695">
        <v>1</v>
      </c>
      <c r="V15" s="696">
        <v>1</v>
      </c>
      <c r="W15" s="696"/>
      <c r="X15" s="696"/>
      <c r="Y15" s="644">
        <v>1</v>
      </c>
      <c r="Z15" s="696"/>
      <c r="AA15" s="696"/>
      <c r="AB15" s="696"/>
      <c r="AC15" s="696"/>
      <c r="AD15" s="696"/>
      <c r="AE15" s="695"/>
      <c r="AF15" s="696"/>
      <c r="AG15" s="696"/>
      <c r="AH15" s="696"/>
      <c r="AI15" s="644"/>
      <c r="AJ15" s="696"/>
      <c r="AK15" s="696"/>
      <c r="AL15" s="696"/>
      <c r="AM15" s="696"/>
      <c r="AN15" s="696"/>
      <c r="AO15" s="695">
        <v>1</v>
      </c>
      <c r="AP15" s="696">
        <v>1</v>
      </c>
      <c r="AQ15" s="696"/>
      <c r="AR15" s="696"/>
      <c r="AS15" s="644">
        <v>1</v>
      </c>
      <c r="AT15" s="696">
        <v>1</v>
      </c>
      <c r="AU15" s="696">
        <v>1</v>
      </c>
      <c r="AV15" s="696"/>
      <c r="AW15" s="696">
        <v>1</v>
      </c>
      <c r="AX15" s="696"/>
      <c r="AY15" s="695">
        <v>1</v>
      </c>
      <c r="AZ15" s="696">
        <v>1</v>
      </c>
      <c r="BA15" s="696"/>
      <c r="BB15" s="696"/>
      <c r="BC15" s="644">
        <v>1</v>
      </c>
      <c r="BD15" s="697"/>
      <c r="BE15" s="697"/>
      <c r="BF15" s="697"/>
      <c r="BG15" s="697"/>
      <c r="BH15" s="697"/>
      <c r="BI15" s="703"/>
      <c r="BJ15" s="697"/>
      <c r="BK15" s="697"/>
      <c r="BL15" s="697"/>
      <c r="BM15" s="704"/>
      <c r="BN15" s="697"/>
      <c r="BO15" s="697"/>
      <c r="BP15" s="697"/>
      <c r="BQ15" s="697"/>
      <c r="BR15" s="704"/>
      <c r="BS15" s="804"/>
      <c r="BT15" s="804"/>
      <c r="BU15" s="804"/>
      <c r="BV15" s="804"/>
      <c r="BW15" s="805"/>
      <c r="BX15" s="415"/>
      <c r="BY15" s="415"/>
      <c r="BZ15" s="366"/>
      <c r="CA15" s="366"/>
      <c r="CB15" s="366"/>
      <c r="CC15" s="366"/>
      <c r="CD15" s="366"/>
      <c r="CE15" s="366"/>
      <c r="CF15" s="366"/>
      <c r="CG15" s="366"/>
    </row>
    <row r="16" spans="1:87" ht="18.75" customHeight="1" x14ac:dyDescent="0.2">
      <c r="A16" s="1307"/>
      <c r="B16" s="1389"/>
      <c r="C16" s="1391"/>
      <c r="D16" s="1395"/>
      <c r="E16" s="1393"/>
      <c r="F16" s="1382"/>
      <c r="G16" s="1382"/>
      <c r="H16" s="1382"/>
      <c r="I16" s="1382"/>
      <c r="J16" s="1382"/>
      <c r="K16" s="1341"/>
      <c r="L16" s="1382"/>
      <c r="M16" s="1382"/>
      <c r="N16" s="1382"/>
      <c r="O16" s="693"/>
      <c r="P16" s="694"/>
      <c r="Q16" s="694"/>
      <c r="R16" s="694"/>
      <c r="S16" s="694"/>
      <c r="T16" s="694"/>
      <c r="U16" s="693"/>
      <c r="V16" s="694"/>
      <c r="W16" s="694"/>
      <c r="X16" s="694"/>
      <c r="Y16" s="700"/>
      <c r="Z16" s="694"/>
      <c r="AA16" s="694"/>
      <c r="AB16" s="694"/>
      <c r="AC16" s="694"/>
      <c r="AD16" s="694"/>
      <c r="AE16" s="693"/>
      <c r="AF16" s="694"/>
      <c r="AG16" s="694"/>
      <c r="AH16" s="694"/>
      <c r="AI16" s="700"/>
      <c r="AJ16" s="694"/>
      <c r="AK16" s="694"/>
      <c r="AL16" s="694"/>
      <c r="AM16" s="694"/>
      <c r="AN16" s="694"/>
      <c r="AO16" s="693"/>
      <c r="AP16" s="694"/>
      <c r="AQ16" s="694"/>
      <c r="AR16" s="694"/>
      <c r="AS16" s="700"/>
      <c r="AT16" s="694"/>
      <c r="AU16" s="694"/>
      <c r="AV16" s="694"/>
      <c r="AW16" s="694"/>
      <c r="AX16" s="694"/>
      <c r="AY16" s="693"/>
      <c r="AZ16" s="694"/>
      <c r="BA16" s="694"/>
      <c r="BB16" s="694"/>
      <c r="BC16" s="700"/>
      <c r="BD16" s="597"/>
      <c r="BE16" s="597"/>
      <c r="BF16" s="597"/>
      <c r="BG16" s="597"/>
      <c r="BH16" s="597"/>
      <c r="BI16" s="596"/>
      <c r="BJ16" s="597"/>
      <c r="BK16" s="597"/>
      <c r="BL16" s="597"/>
      <c r="BM16" s="702"/>
      <c r="BN16" s="597"/>
      <c r="BO16" s="597"/>
      <c r="BP16" s="597"/>
      <c r="BQ16" s="597"/>
      <c r="BR16" s="702"/>
      <c r="BS16" s="335"/>
      <c r="BT16" s="335"/>
      <c r="BU16" s="335"/>
      <c r="BV16" s="335"/>
      <c r="BW16" s="336"/>
      <c r="BX16" s="407"/>
      <c r="BY16" s="407"/>
      <c r="BZ16" s="408"/>
    </row>
    <row r="17" spans="1:85" s="330" customFormat="1" ht="18.75" customHeight="1" x14ac:dyDescent="0.2">
      <c r="A17" s="1307">
        <v>5</v>
      </c>
      <c r="B17" s="1389" t="s">
        <v>240</v>
      </c>
      <c r="C17" s="1420" t="s">
        <v>239</v>
      </c>
      <c r="D17" s="1395">
        <f>DATEDIF(E17,$CA$4,"y")</f>
        <v>80</v>
      </c>
      <c r="E17" s="1393">
        <v>13284</v>
      </c>
      <c r="F17" s="1382">
        <f>SUM(P17:P18,U17:U18,Z17:Z18,AE17:AE18,AJ17:AJ18,AO17:AO18,AT17:AT18,AY17:AY18,BD17:BD18,BI17:BI18,BN17:BN18,BS17:BS18)</f>
        <v>2</v>
      </c>
      <c r="G17" s="1382">
        <f>SUM(Q17:Q18,V17:V18,AA17:AA18,AF17:AF18,AK17:AK18,AP17:AP18,AU17:AU18,AZ17:AZ18,BE17:BE18,BJ17:BJ18,BO17:BO18,BT17:BT18)</f>
        <v>0</v>
      </c>
      <c r="H17" s="1382">
        <f>SUM(R17:R18,W17:W18,AB17:AB18,AG17:AG18,AL17:AL18,AQ17:AQ18,AV17:AV18,BA17:BA18,BF17:BF18,BK17:BK18,BP17:BP18,BU17:BU18)</f>
        <v>1</v>
      </c>
      <c r="I17" s="1382">
        <f>SUM(S17:S18,X17:X18,AC17:AC18,AH17:AH18,AM17:AM18,AR17:AR18,AW17:AW18,BB17:BB18,BG17:BG18,BL17:BL18,BQ17:BQ18,BV17:BV18)</f>
        <v>1</v>
      </c>
      <c r="J17" s="1382">
        <f>SUM(T17:T18,Y17:Y18,AD17:AD18,AI17:AI18,AN17:AN18,AS17:AS18,AX17:AX18,BC17:BC18,BH17:BH18,BM17:BM18,BR17:BR18,BW17:BW18)</f>
        <v>0</v>
      </c>
      <c r="K17" s="1341">
        <f>IF(ISERROR(I17/I17+J17),"",I17/(I17+J17))</f>
        <v>1</v>
      </c>
      <c r="L17" s="1382"/>
      <c r="M17" s="1382"/>
      <c r="N17" s="1382"/>
      <c r="O17" s="693"/>
      <c r="P17" s="694"/>
      <c r="Q17" s="694"/>
      <c r="R17" s="694"/>
      <c r="S17" s="694"/>
      <c r="T17" s="694"/>
      <c r="U17" s="693"/>
      <c r="V17" s="694"/>
      <c r="W17" s="694"/>
      <c r="X17" s="694"/>
      <c r="Y17" s="700"/>
      <c r="Z17" s="694"/>
      <c r="AA17" s="694"/>
      <c r="AB17" s="694"/>
      <c r="AC17" s="694"/>
      <c r="AD17" s="694"/>
      <c r="AE17" s="693">
        <v>1</v>
      </c>
      <c r="AF17" s="694"/>
      <c r="AG17" s="694"/>
      <c r="AH17" s="694"/>
      <c r="AI17" s="700"/>
      <c r="AJ17" s="694"/>
      <c r="AK17" s="694"/>
      <c r="AL17" s="694"/>
      <c r="AM17" s="694"/>
      <c r="AN17" s="694"/>
      <c r="AO17" s="693"/>
      <c r="AP17" s="694"/>
      <c r="AQ17" s="694"/>
      <c r="AR17" s="694"/>
      <c r="AS17" s="700"/>
      <c r="AT17" s="694"/>
      <c r="AU17" s="694"/>
      <c r="AV17" s="694"/>
      <c r="AW17" s="694"/>
      <c r="AX17" s="694"/>
      <c r="AY17" s="693">
        <v>1</v>
      </c>
      <c r="AZ17" s="694"/>
      <c r="BA17" s="694">
        <v>1</v>
      </c>
      <c r="BB17" s="694">
        <v>1</v>
      </c>
      <c r="BC17" s="700"/>
      <c r="BD17" s="597"/>
      <c r="BE17" s="597"/>
      <c r="BF17" s="597"/>
      <c r="BG17" s="597"/>
      <c r="BH17" s="597"/>
      <c r="BI17" s="596"/>
      <c r="BJ17" s="597"/>
      <c r="BK17" s="597"/>
      <c r="BL17" s="597"/>
      <c r="BM17" s="702"/>
      <c r="BN17" s="597"/>
      <c r="BO17" s="597"/>
      <c r="BP17" s="597"/>
      <c r="BQ17" s="597"/>
      <c r="BR17" s="702"/>
      <c r="BS17" s="335"/>
      <c r="BT17" s="335"/>
      <c r="BU17" s="335"/>
      <c r="BV17" s="335"/>
      <c r="BW17" s="336"/>
      <c r="BX17" s="402"/>
      <c r="BY17" s="402"/>
      <c r="BZ17" s="403"/>
    </row>
    <row r="18" spans="1:85" s="330" customFormat="1" ht="18.75" customHeight="1" x14ac:dyDescent="0.2">
      <c r="A18" s="1307"/>
      <c r="B18" s="1389"/>
      <c r="C18" s="1420"/>
      <c r="D18" s="1395"/>
      <c r="E18" s="1398"/>
      <c r="F18" s="1382"/>
      <c r="G18" s="1382"/>
      <c r="H18" s="1382"/>
      <c r="I18" s="1382"/>
      <c r="J18" s="1382"/>
      <c r="K18" s="1341"/>
      <c r="L18" s="1382"/>
      <c r="M18" s="1382"/>
      <c r="N18" s="1382"/>
      <c r="O18" s="693"/>
      <c r="P18" s="694"/>
      <c r="Q18" s="694"/>
      <c r="R18" s="694"/>
      <c r="S18" s="694"/>
      <c r="T18" s="694"/>
      <c r="U18" s="693"/>
      <c r="V18" s="694"/>
      <c r="W18" s="694"/>
      <c r="X18" s="694"/>
      <c r="Y18" s="700"/>
      <c r="Z18" s="694"/>
      <c r="AA18" s="694"/>
      <c r="AB18" s="694"/>
      <c r="AC18" s="694"/>
      <c r="AD18" s="694"/>
      <c r="AE18" s="693"/>
      <c r="AF18" s="694"/>
      <c r="AG18" s="694"/>
      <c r="AH18" s="694"/>
      <c r="AI18" s="700"/>
      <c r="AJ18" s="694"/>
      <c r="AK18" s="694"/>
      <c r="AL18" s="694"/>
      <c r="AM18" s="694"/>
      <c r="AN18" s="694"/>
      <c r="AO18" s="693"/>
      <c r="AP18" s="694"/>
      <c r="AQ18" s="694"/>
      <c r="AR18" s="694"/>
      <c r="AS18" s="700"/>
      <c r="AT18" s="694"/>
      <c r="AU18" s="694"/>
      <c r="AV18" s="694"/>
      <c r="AW18" s="694"/>
      <c r="AX18" s="694"/>
      <c r="AY18" s="693"/>
      <c r="AZ18" s="694"/>
      <c r="BA18" s="694"/>
      <c r="BB18" s="694"/>
      <c r="BC18" s="700"/>
      <c r="BD18" s="597"/>
      <c r="BE18" s="597"/>
      <c r="BF18" s="597"/>
      <c r="BG18" s="597"/>
      <c r="BH18" s="597"/>
      <c r="BI18" s="596"/>
      <c r="BJ18" s="597"/>
      <c r="BK18" s="597"/>
      <c r="BL18" s="597"/>
      <c r="BM18" s="702"/>
      <c r="BN18" s="597"/>
      <c r="BO18" s="597"/>
      <c r="BP18" s="597"/>
      <c r="BQ18" s="597"/>
      <c r="BR18" s="702"/>
      <c r="BS18" s="335"/>
      <c r="BT18" s="335"/>
      <c r="BU18" s="335"/>
      <c r="BV18" s="335"/>
      <c r="BW18" s="336"/>
      <c r="BX18" s="402"/>
      <c r="BY18" s="402"/>
      <c r="BZ18" s="403"/>
    </row>
    <row r="19" spans="1:85" ht="18.75" customHeight="1" x14ac:dyDescent="0.2">
      <c r="A19" s="1307">
        <v>6</v>
      </c>
      <c r="B19" s="1389" t="s">
        <v>241</v>
      </c>
      <c r="C19" s="1391" t="s">
        <v>239</v>
      </c>
      <c r="D19" s="1395">
        <f>DATEDIF(E19,$CA$4,"y")</f>
        <v>71</v>
      </c>
      <c r="E19" s="1393">
        <v>16656</v>
      </c>
      <c r="F19" s="1382">
        <f>SUM(P19:P20,U19:U20,Z19:Z20,AE19:AE20,AJ19:AJ20,AO19:AO20,AT19:AT20,AY19:AY20,BD19:BD20,BI19:BI20,BN19:BN20,BS19:BS20)</f>
        <v>4</v>
      </c>
      <c r="G19" s="1382">
        <f>SUM(Q19:Q20,V19:V20,AA19:AA20,AF19:AF20,AK19:AK20,AP19:AP20,AU19:AU20,AZ19:AZ20,BE19:BE20,BJ19:BJ20,BO19:BO20,BT19:BT20)</f>
        <v>3</v>
      </c>
      <c r="H19" s="1382">
        <f>SUM(R19:R20,W19:W20,AB19:AB20,AG19:AG20,AL19:AL20,AQ19:AQ20,AV19:AV20,BA19:BA20,BF19:BF20,BK19:BK20,BP19:BP20,BU19:BU20)</f>
        <v>0</v>
      </c>
      <c r="I19" s="1382">
        <f>SUM(S19:S20,X19:X20,AC19:AC20,AH19:AH20,AM19:AM20,AR19:AR20,AW19:AW20,BB19:BB20,BG19:BG20,BL19:BL20,BQ19:BQ20,BV19:BV20)</f>
        <v>2</v>
      </c>
      <c r="J19" s="1382">
        <f>SUM(T19:T20,Y19:Y20,AD19:AD20,AI19:AI20,AN19:AN20,AS19:AS20,AX19:AX20,BC19:BC20,BH19:BH20,BM19:BM20,BR19:BR20,BW19:BW20)</f>
        <v>2</v>
      </c>
      <c r="K19" s="1341">
        <f>IF(ISERROR(I19/I19+J19),"",I19/(I19+J19))</f>
        <v>0.5</v>
      </c>
      <c r="L19" s="1382"/>
      <c r="M19" s="1382"/>
      <c r="N19" s="1382"/>
      <c r="O19" s="693"/>
      <c r="P19" s="694"/>
      <c r="Q19" s="694"/>
      <c r="R19" s="694"/>
      <c r="S19" s="694"/>
      <c r="T19" s="694"/>
      <c r="U19" s="693">
        <v>1</v>
      </c>
      <c r="V19" s="694">
        <v>1</v>
      </c>
      <c r="W19" s="694"/>
      <c r="X19" s="694">
        <v>1</v>
      </c>
      <c r="Y19" s="700"/>
      <c r="Z19" s="694"/>
      <c r="AA19" s="694"/>
      <c r="AB19" s="694"/>
      <c r="AC19" s="694"/>
      <c r="AD19" s="694"/>
      <c r="AE19" s="693">
        <v>1</v>
      </c>
      <c r="AF19" s="694"/>
      <c r="AG19" s="694"/>
      <c r="AH19" s="694"/>
      <c r="AI19" s="700">
        <v>1</v>
      </c>
      <c r="AJ19" s="694"/>
      <c r="AK19" s="694"/>
      <c r="AL19" s="694"/>
      <c r="AM19" s="694"/>
      <c r="AN19" s="694"/>
      <c r="AO19" s="693">
        <v>1</v>
      </c>
      <c r="AP19" s="694">
        <v>1</v>
      </c>
      <c r="AQ19" s="694"/>
      <c r="AR19" s="694">
        <v>1</v>
      </c>
      <c r="AS19" s="700"/>
      <c r="AT19" s="694">
        <v>1</v>
      </c>
      <c r="AU19" s="694">
        <v>1</v>
      </c>
      <c r="AV19" s="694"/>
      <c r="AW19" s="694"/>
      <c r="AX19" s="694">
        <v>1</v>
      </c>
      <c r="AY19" s="693"/>
      <c r="AZ19" s="694"/>
      <c r="BA19" s="694"/>
      <c r="BB19" s="694"/>
      <c r="BC19" s="700"/>
      <c r="BD19" s="597"/>
      <c r="BE19" s="597"/>
      <c r="BF19" s="597"/>
      <c r="BG19" s="597"/>
      <c r="BH19" s="597"/>
      <c r="BI19" s="596"/>
      <c r="BJ19" s="597"/>
      <c r="BK19" s="597"/>
      <c r="BL19" s="597"/>
      <c r="BM19" s="702"/>
      <c r="BN19" s="597"/>
      <c r="BO19" s="597"/>
      <c r="BP19" s="597"/>
      <c r="BQ19" s="597"/>
      <c r="BR19" s="702"/>
      <c r="BS19" s="335"/>
      <c r="BT19" s="335"/>
      <c r="BU19" s="335"/>
      <c r="BV19" s="335"/>
      <c r="BW19" s="336"/>
      <c r="BX19" s="407"/>
      <c r="BY19" s="407"/>
      <c r="BZ19" s="408"/>
    </row>
    <row r="20" spans="1:85" ht="18.75" customHeight="1" x14ac:dyDescent="0.2">
      <c r="A20" s="1307"/>
      <c r="B20" s="1389"/>
      <c r="C20" s="1391"/>
      <c r="D20" s="1395"/>
      <c r="E20" s="1398"/>
      <c r="F20" s="1382"/>
      <c r="G20" s="1382"/>
      <c r="H20" s="1382"/>
      <c r="I20" s="1382"/>
      <c r="J20" s="1382"/>
      <c r="K20" s="1341"/>
      <c r="L20" s="1382"/>
      <c r="M20" s="1382"/>
      <c r="N20" s="1382"/>
      <c r="O20" s="693"/>
      <c r="P20" s="694"/>
      <c r="Q20" s="694"/>
      <c r="R20" s="694"/>
      <c r="S20" s="694"/>
      <c r="T20" s="694"/>
      <c r="U20" s="693"/>
      <c r="V20" s="694"/>
      <c r="W20" s="694"/>
      <c r="X20" s="694"/>
      <c r="Y20" s="700"/>
      <c r="Z20" s="694"/>
      <c r="AA20" s="694"/>
      <c r="AB20" s="694"/>
      <c r="AC20" s="694"/>
      <c r="AD20" s="694"/>
      <c r="AE20" s="693"/>
      <c r="AF20" s="694"/>
      <c r="AG20" s="694"/>
      <c r="AH20" s="694"/>
      <c r="AI20" s="700"/>
      <c r="AJ20" s="694"/>
      <c r="AK20" s="694"/>
      <c r="AL20" s="694"/>
      <c r="AM20" s="694"/>
      <c r="AN20" s="694"/>
      <c r="AO20" s="693"/>
      <c r="AP20" s="694"/>
      <c r="AQ20" s="694"/>
      <c r="AR20" s="694"/>
      <c r="AS20" s="700"/>
      <c r="AT20" s="694"/>
      <c r="AU20" s="694"/>
      <c r="AV20" s="694"/>
      <c r="AW20" s="694"/>
      <c r="AX20" s="694"/>
      <c r="AY20" s="693"/>
      <c r="AZ20" s="694"/>
      <c r="BA20" s="694"/>
      <c r="BB20" s="694"/>
      <c r="BC20" s="700"/>
      <c r="BD20" s="597"/>
      <c r="BE20" s="597"/>
      <c r="BF20" s="597"/>
      <c r="BG20" s="597"/>
      <c r="BH20" s="597"/>
      <c r="BI20" s="596"/>
      <c r="BJ20" s="597"/>
      <c r="BK20" s="597"/>
      <c r="BL20" s="597"/>
      <c r="BM20" s="702"/>
      <c r="BN20" s="597"/>
      <c r="BO20" s="597"/>
      <c r="BP20" s="597"/>
      <c r="BQ20" s="597"/>
      <c r="BR20" s="702"/>
      <c r="BS20" s="335"/>
      <c r="BT20" s="335"/>
      <c r="BU20" s="335"/>
      <c r="BV20" s="335"/>
      <c r="BW20" s="336"/>
      <c r="BX20" s="407"/>
      <c r="BY20" s="407"/>
      <c r="BZ20" s="408"/>
    </row>
    <row r="21" spans="1:85" s="330" customFormat="1" ht="18.75" customHeight="1" x14ac:dyDescent="0.2">
      <c r="A21" s="1307">
        <v>7</v>
      </c>
      <c r="B21" s="1389" t="s">
        <v>242</v>
      </c>
      <c r="C21" s="1391" t="s">
        <v>239</v>
      </c>
      <c r="D21" s="1395">
        <f>DATEDIF(E21,$CA$4,"y")</f>
        <v>72</v>
      </c>
      <c r="E21" s="1393">
        <v>16405</v>
      </c>
      <c r="F21" s="1382">
        <f>SUM(P21:P22,U21:U22,Z21:Z22,AE21:AE22,AJ21:AJ22,AO21:AO22,AT21:AT22,AY21:AY22,BD21:BD22,BI21:BI22,BN21:BN22,BS21:BS22)</f>
        <v>1</v>
      </c>
      <c r="G21" s="1382">
        <f>SUM(Q21:Q22,V21:V22,AA21:AA22,AF21:AF22,AK21:AK22,AP21:AP22,AU21:AU22,AZ21:AZ22,BE21:BE22,BJ21:BJ22,BO21:BO22,BT21:BT22)</f>
        <v>0</v>
      </c>
      <c r="H21" s="1382">
        <f>SUM(R21:R22,W21:W22,AB21:AB22,AG21:AG22,AL21:AL22,AQ21:AQ22,AV21:AV22,BA21:BA22,BF21:BF22,BK21:BK22,BP21:BP22,BU21:BU22)</f>
        <v>0</v>
      </c>
      <c r="I21" s="1382">
        <f>SUM(S21:S22,X21:X22,AC21:AC22,AH21:AH22,AM21:AM22,AR21:AR22,AW21:AW22,BB21:BB22,BG21:BG22,BL21:BL22,BQ21:BQ22,BV21:BV22)</f>
        <v>0</v>
      </c>
      <c r="J21" s="1382">
        <f>SUM(T21:T22,Y21:Y22,AD21:AD22,AI21:AI22,AN21:AN22,AS21:AS22,AX21:AX22,BC21:BC22,BH21:BH22,BM21:BM22,BR21:BR22,BW21:BW22)</f>
        <v>0</v>
      </c>
      <c r="K21" s="1341" t="str">
        <f>IF(ISERROR(I21/I21+J21),"",I21/(I21+J21))</f>
        <v/>
      </c>
      <c r="L21" s="1382"/>
      <c r="M21" s="1382"/>
      <c r="N21" s="1382"/>
      <c r="O21" s="693"/>
      <c r="P21" s="694"/>
      <c r="Q21" s="694"/>
      <c r="R21" s="694"/>
      <c r="S21" s="694"/>
      <c r="T21" s="694"/>
      <c r="U21" s="693"/>
      <c r="V21" s="694"/>
      <c r="W21" s="694"/>
      <c r="X21" s="694"/>
      <c r="Y21" s="700"/>
      <c r="Z21" s="694"/>
      <c r="AA21" s="694"/>
      <c r="AB21" s="694"/>
      <c r="AC21" s="694"/>
      <c r="AD21" s="694"/>
      <c r="AE21" s="693">
        <v>1</v>
      </c>
      <c r="AF21" s="694"/>
      <c r="AG21" s="694"/>
      <c r="AH21" s="694"/>
      <c r="AI21" s="700"/>
      <c r="AJ21" s="694"/>
      <c r="AK21" s="694"/>
      <c r="AL21" s="694"/>
      <c r="AM21" s="694"/>
      <c r="AN21" s="694"/>
      <c r="AO21" s="693"/>
      <c r="AP21" s="694"/>
      <c r="AQ21" s="694"/>
      <c r="AR21" s="694"/>
      <c r="AS21" s="700"/>
      <c r="AT21" s="694"/>
      <c r="AU21" s="694"/>
      <c r="AV21" s="694"/>
      <c r="AW21" s="694"/>
      <c r="AX21" s="694"/>
      <c r="AY21" s="693"/>
      <c r="AZ21" s="694"/>
      <c r="BA21" s="694"/>
      <c r="BB21" s="694"/>
      <c r="BC21" s="700"/>
      <c r="BD21" s="597"/>
      <c r="BE21" s="597"/>
      <c r="BF21" s="597"/>
      <c r="BG21" s="597"/>
      <c r="BH21" s="597"/>
      <c r="BI21" s="596"/>
      <c r="BJ21" s="597"/>
      <c r="BK21" s="597"/>
      <c r="BL21" s="597"/>
      <c r="BM21" s="702"/>
      <c r="BN21" s="597"/>
      <c r="BO21" s="597"/>
      <c r="BP21" s="597"/>
      <c r="BQ21" s="597"/>
      <c r="BR21" s="702"/>
      <c r="BS21" s="335"/>
      <c r="BT21" s="335"/>
      <c r="BU21" s="335"/>
      <c r="BV21" s="335"/>
      <c r="BW21" s="336"/>
      <c r="BX21" s="402"/>
      <c r="BY21" s="402"/>
      <c r="BZ21" s="403"/>
    </row>
    <row r="22" spans="1:85" s="330" customFormat="1" ht="18.75" customHeight="1" x14ac:dyDescent="0.2">
      <c r="A22" s="1307"/>
      <c r="B22" s="1390"/>
      <c r="C22" s="1392"/>
      <c r="D22" s="1401"/>
      <c r="E22" s="1394"/>
      <c r="F22" s="1383"/>
      <c r="G22" s="1383"/>
      <c r="H22" s="1383"/>
      <c r="I22" s="1383"/>
      <c r="J22" s="1383"/>
      <c r="K22" s="1342"/>
      <c r="L22" s="1383"/>
      <c r="M22" s="1383"/>
      <c r="N22" s="1383"/>
      <c r="O22" s="806"/>
      <c r="P22" s="807"/>
      <c r="Q22" s="807"/>
      <c r="R22" s="807"/>
      <c r="S22" s="807"/>
      <c r="T22" s="807"/>
      <c r="U22" s="806"/>
      <c r="V22" s="807"/>
      <c r="W22" s="807"/>
      <c r="X22" s="807"/>
      <c r="Y22" s="808"/>
      <c r="Z22" s="807"/>
      <c r="AA22" s="807"/>
      <c r="AB22" s="807"/>
      <c r="AC22" s="807"/>
      <c r="AD22" s="807"/>
      <c r="AE22" s="806"/>
      <c r="AF22" s="807"/>
      <c r="AG22" s="807"/>
      <c r="AH22" s="807"/>
      <c r="AI22" s="808"/>
      <c r="AJ22" s="807"/>
      <c r="AK22" s="807"/>
      <c r="AL22" s="807"/>
      <c r="AM22" s="807"/>
      <c r="AN22" s="807"/>
      <c r="AO22" s="806"/>
      <c r="AP22" s="807"/>
      <c r="AQ22" s="807"/>
      <c r="AR22" s="807"/>
      <c r="AS22" s="808"/>
      <c r="AT22" s="807"/>
      <c r="AU22" s="807"/>
      <c r="AV22" s="807"/>
      <c r="AW22" s="807"/>
      <c r="AX22" s="807"/>
      <c r="AY22" s="806"/>
      <c r="AZ22" s="807"/>
      <c r="BA22" s="807"/>
      <c r="BB22" s="807"/>
      <c r="BC22" s="808"/>
      <c r="BD22" s="603"/>
      <c r="BE22" s="603"/>
      <c r="BF22" s="603"/>
      <c r="BG22" s="603"/>
      <c r="BH22" s="603"/>
      <c r="BI22" s="602"/>
      <c r="BJ22" s="603"/>
      <c r="BK22" s="603"/>
      <c r="BL22" s="603"/>
      <c r="BM22" s="809"/>
      <c r="BN22" s="603"/>
      <c r="BO22" s="603"/>
      <c r="BP22" s="603"/>
      <c r="BQ22" s="603"/>
      <c r="BR22" s="809"/>
      <c r="BS22" s="591"/>
      <c r="BT22" s="591"/>
      <c r="BU22" s="591"/>
      <c r="BV22" s="591"/>
      <c r="BW22" s="606"/>
      <c r="BX22" s="402"/>
      <c r="BY22" s="402"/>
      <c r="BZ22" s="403"/>
    </row>
    <row r="23" spans="1:85" ht="18.75" customHeight="1" x14ac:dyDescent="0.2">
      <c r="A23" s="1307">
        <v>8</v>
      </c>
      <c r="B23" s="1389" t="s">
        <v>232</v>
      </c>
      <c r="C23" s="1391" t="s">
        <v>243</v>
      </c>
      <c r="D23" s="1395">
        <f>DATEDIF(E23,$CA$4,"y")</f>
        <v>80</v>
      </c>
      <c r="E23" s="1393">
        <v>13470</v>
      </c>
      <c r="F23" s="1382">
        <f>SUM(P23:P24,U23:U24,Z23:Z24,AE23:AE24,AJ23:AJ24,AO23:AO24,AT23:AT24,AY23:AY24,BD23:BD24,BI23:BI24,BN23:BN24,BS23:BS24)</f>
        <v>6</v>
      </c>
      <c r="G23" s="1382">
        <f>SUM(Q23:Q24,V23:V24,AA23:AA24,AF23:AF24,AK23:AK24,AP23:AP24,AU23:AU24,AZ23:AZ24,BE23:BE24,BJ23:BJ24,BO23:BO24,BT23:BT24)</f>
        <v>5</v>
      </c>
      <c r="H23" s="1382">
        <f>SUM(R23:R24,W23:W24,AB23:AB24,AG23:AG24,AL23:AL24,AQ23:AQ24,AV23:AV24,BA23:BA24,BF23:BF24,BK23:BK24,BP23:BP24,BU23:BU24)</f>
        <v>0</v>
      </c>
      <c r="I23" s="1382">
        <f>SUM(S23:S24,X23:X24,AC23:AC24,AH23:AH24,AM23:AM24,AR23:AR24,AW23:AW24,BB23:BB24,BG23:BG24,BL23:BL24,BQ23:BQ24,BV23:BV24)</f>
        <v>4</v>
      </c>
      <c r="J23" s="1382">
        <f>SUM(T23:T24,Y23:Y24,AD23:AD24,AI23:AI24,AN23:AN24,AS23:AS24,AX23:AX24,BC23:BC24,BH23:BH24,BM23:BM24,BR23:BR24,BW23:BW24)</f>
        <v>1</v>
      </c>
      <c r="K23" s="1341">
        <f>IF(ISERROR(I23/I23+J23),"",I23/(I23+J23))</f>
        <v>0.8</v>
      </c>
      <c r="L23" s="1381">
        <f>SUM(M23:N28)</f>
        <v>9</v>
      </c>
      <c r="M23" s="1381">
        <f>SUM(I23:I28)</f>
        <v>7</v>
      </c>
      <c r="N23" s="1381">
        <f>SUM(J23:J28)</f>
        <v>2</v>
      </c>
      <c r="O23" s="693"/>
      <c r="P23" s="694"/>
      <c r="Q23" s="694"/>
      <c r="R23" s="694"/>
      <c r="S23" s="694"/>
      <c r="T23" s="694"/>
      <c r="U23" s="693">
        <v>1</v>
      </c>
      <c r="V23" s="694">
        <v>1</v>
      </c>
      <c r="W23" s="694"/>
      <c r="X23" s="694">
        <v>1</v>
      </c>
      <c r="Y23" s="700"/>
      <c r="Z23" s="694"/>
      <c r="AA23" s="694"/>
      <c r="AB23" s="694"/>
      <c r="AC23" s="694"/>
      <c r="AD23" s="694"/>
      <c r="AE23" s="693">
        <v>1</v>
      </c>
      <c r="AF23" s="694">
        <v>1</v>
      </c>
      <c r="AG23" s="694"/>
      <c r="AH23" s="694">
        <v>1</v>
      </c>
      <c r="AI23" s="700"/>
      <c r="AJ23" s="694"/>
      <c r="AK23" s="694"/>
      <c r="AL23" s="694"/>
      <c r="AM23" s="694"/>
      <c r="AN23" s="694"/>
      <c r="AO23" s="693">
        <v>1</v>
      </c>
      <c r="AP23" s="694">
        <v>1</v>
      </c>
      <c r="AQ23" s="694"/>
      <c r="AR23" s="694"/>
      <c r="AS23" s="700">
        <v>1</v>
      </c>
      <c r="AT23" s="694">
        <v>1</v>
      </c>
      <c r="AU23" s="694">
        <v>1</v>
      </c>
      <c r="AV23" s="694"/>
      <c r="AW23" s="694">
        <v>1</v>
      </c>
      <c r="AX23" s="694"/>
      <c r="AY23" s="693">
        <v>1</v>
      </c>
      <c r="AZ23" s="694">
        <v>1</v>
      </c>
      <c r="BA23" s="694"/>
      <c r="BB23" s="694">
        <v>1</v>
      </c>
      <c r="BC23" s="700"/>
      <c r="BD23" s="597"/>
      <c r="BE23" s="597"/>
      <c r="BF23" s="597"/>
      <c r="BG23" s="597"/>
      <c r="BH23" s="597"/>
      <c r="BI23" s="596"/>
      <c r="BJ23" s="597"/>
      <c r="BK23" s="597"/>
      <c r="BL23" s="597"/>
      <c r="BM23" s="702"/>
      <c r="BN23" s="597"/>
      <c r="BO23" s="597"/>
      <c r="BP23" s="597"/>
      <c r="BQ23" s="597"/>
      <c r="BR23" s="702"/>
      <c r="BS23" s="335"/>
      <c r="BT23" s="335"/>
      <c r="BU23" s="335"/>
      <c r="BV23" s="335"/>
      <c r="BW23" s="336"/>
      <c r="BX23" s="407"/>
      <c r="BY23" s="407"/>
      <c r="BZ23" s="408"/>
      <c r="CA23" s="366"/>
      <c r="CB23" s="366"/>
      <c r="CC23" s="366"/>
      <c r="CD23" s="366"/>
      <c r="CE23" s="366"/>
      <c r="CF23" s="366"/>
      <c r="CG23" s="366"/>
    </row>
    <row r="24" spans="1:85" ht="18.75" customHeight="1" x14ac:dyDescent="0.2">
      <c r="A24" s="1307"/>
      <c r="B24" s="1389"/>
      <c r="C24" s="1391"/>
      <c r="D24" s="1395"/>
      <c r="E24" s="1398"/>
      <c r="F24" s="1382"/>
      <c r="G24" s="1382"/>
      <c r="H24" s="1382"/>
      <c r="I24" s="1382"/>
      <c r="J24" s="1382"/>
      <c r="K24" s="1341"/>
      <c r="L24" s="1382"/>
      <c r="M24" s="1382"/>
      <c r="N24" s="1382"/>
      <c r="O24" s="693"/>
      <c r="P24" s="694"/>
      <c r="Q24" s="694"/>
      <c r="R24" s="694"/>
      <c r="S24" s="694"/>
      <c r="T24" s="694"/>
      <c r="U24" s="693">
        <v>1</v>
      </c>
      <c r="V24" s="694"/>
      <c r="W24" s="694"/>
      <c r="X24" s="694"/>
      <c r="Y24" s="700"/>
      <c r="Z24" s="694"/>
      <c r="AA24" s="694"/>
      <c r="AB24" s="694"/>
      <c r="AC24" s="694"/>
      <c r="AD24" s="694"/>
      <c r="AE24" s="693"/>
      <c r="AF24" s="694"/>
      <c r="AG24" s="694"/>
      <c r="AH24" s="694"/>
      <c r="AI24" s="700"/>
      <c r="AJ24" s="694"/>
      <c r="AK24" s="694"/>
      <c r="AL24" s="694"/>
      <c r="AM24" s="694"/>
      <c r="AN24" s="694"/>
      <c r="AO24" s="693"/>
      <c r="AP24" s="694"/>
      <c r="AQ24" s="694"/>
      <c r="AR24" s="694"/>
      <c r="AS24" s="700"/>
      <c r="AT24" s="694"/>
      <c r="AU24" s="694"/>
      <c r="AV24" s="694"/>
      <c r="AW24" s="694"/>
      <c r="AX24" s="694"/>
      <c r="AY24" s="693"/>
      <c r="AZ24" s="694"/>
      <c r="BA24" s="694"/>
      <c r="BB24" s="694"/>
      <c r="BC24" s="700"/>
      <c r="BD24" s="597"/>
      <c r="BE24" s="597"/>
      <c r="BF24" s="597"/>
      <c r="BG24" s="597"/>
      <c r="BH24" s="597"/>
      <c r="BI24" s="596"/>
      <c r="BJ24" s="597"/>
      <c r="BK24" s="597"/>
      <c r="BL24" s="597"/>
      <c r="BM24" s="702"/>
      <c r="BN24" s="597"/>
      <c r="BO24" s="597"/>
      <c r="BP24" s="597"/>
      <c r="BQ24" s="597"/>
      <c r="BR24" s="702"/>
      <c r="BS24" s="335"/>
      <c r="BT24" s="335"/>
      <c r="BU24" s="335"/>
      <c r="BV24" s="335"/>
      <c r="BW24" s="336"/>
      <c r="BX24" s="407"/>
      <c r="BY24" s="407"/>
      <c r="BZ24" s="408"/>
      <c r="CA24" s="366"/>
      <c r="CB24" s="366"/>
      <c r="CC24" s="366"/>
      <c r="CD24" s="366"/>
      <c r="CE24" s="366"/>
      <c r="CF24" s="366"/>
      <c r="CG24" s="366"/>
    </row>
    <row r="25" spans="1:85" s="330" customFormat="1" ht="18.75" customHeight="1" x14ac:dyDescent="0.2">
      <c r="A25" s="1307">
        <v>9</v>
      </c>
      <c r="B25" s="1389" t="s">
        <v>204</v>
      </c>
      <c r="C25" s="1391" t="s">
        <v>244</v>
      </c>
      <c r="D25" s="1395">
        <f>DATEDIF(E25,$CA$4,"y")</f>
        <v>79</v>
      </c>
      <c r="E25" s="1393">
        <v>13907</v>
      </c>
      <c r="F25" s="1382">
        <f>SUM(P25:P26,U25:U26,Z25:Z26,AE25:AE26,AJ25:AJ26,AO25:AO26,AT25:AT26,AY25:AY26,BD25:BD26,BI25:BI26,BN25:BN26,BS25:BS26)</f>
        <v>4</v>
      </c>
      <c r="G25" s="1382">
        <f>SUM(Q25:Q26,V25:V26,AA25:AA26,AF25:AF26,AK25:AK26,AP25:AP26,AU25:AU26,AZ25:AZ26,BE25:BE26,BJ25:BJ26,BO25:BO26,BT25:BT26)</f>
        <v>3</v>
      </c>
      <c r="H25" s="1382">
        <f>SUM(R25:R26,W25:W26,AB25:AB26,AG25:AG26,AL25:AL26,AQ25:AQ26,AV25:AV26,BA25:BA26,BF25:BF26,BK25:BK26,BP25:BP26,BU25:BU26)</f>
        <v>0</v>
      </c>
      <c r="I25" s="1382">
        <f>SUM(S25:S26,X25:X26,AC25:AC26,AH25:AH26,AM25:AM26,AR25:AR26,AW25:AW26,BB25:BB26,BG25:BG26,BL25:BL26,BQ25:BQ26,BV25:BV26)</f>
        <v>3</v>
      </c>
      <c r="J25" s="1382">
        <f>SUM(T25:T26,Y25:Y26,AD25:AD26,AI25:AI26,AN25:AN26,AS25:AS26,AX25:AX26,BC25:BC26,BH25:BH26,BM25:BM26,BR25:BR26,BW25:BW26)</f>
        <v>1</v>
      </c>
      <c r="K25" s="1341">
        <f>IF(ISERROR(I25/I25+J25),"",I25/(I25+J25))</f>
        <v>0.75</v>
      </c>
      <c r="L25" s="1382"/>
      <c r="M25" s="1382"/>
      <c r="N25" s="1382"/>
      <c r="O25" s="693"/>
      <c r="P25" s="694"/>
      <c r="Q25" s="694"/>
      <c r="R25" s="694"/>
      <c r="S25" s="694"/>
      <c r="T25" s="694"/>
      <c r="U25" s="693">
        <v>1</v>
      </c>
      <c r="V25" s="694"/>
      <c r="W25" s="694"/>
      <c r="X25" s="694"/>
      <c r="Y25" s="700">
        <v>1</v>
      </c>
      <c r="Z25" s="694"/>
      <c r="AA25" s="694"/>
      <c r="AB25" s="694"/>
      <c r="AC25" s="694"/>
      <c r="AD25" s="694"/>
      <c r="AE25" s="693"/>
      <c r="AF25" s="694"/>
      <c r="AG25" s="694"/>
      <c r="AH25" s="694"/>
      <c r="AI25" s="700"/>
      <c r="AJ25" s="694"/>
      <c r="AK25" s="694"/>
      <c r="AL25" s="694"/>
      <c r="AM25" s="694"/>
      <c r="AN25" s="694"/>
      <c r="AO25" s="693">
        <v>1</v>
      </c>
      <c r="AP25" s="694">
        <v>1</v>
      </c>
      <c r="AQ25" s="694"/>
      <c r="AR25" s="694">
        <v>1</v>
      </c>
      <c r="AS25" s="700"/>
      <c r="AT25" s="694">
        <v>1</v>
      </c>
      <c r="AU25" s="694">
        <v>1</v>
      </c>
      <c r="AV25" s="694"/>
      <c r="AW25" s="694">
        <v>1</v>
      </c>
      <c r="AX25" s="694"/>
      <c r="AY25" s="693">
        <v>1</v>
      </c>
      <c r="AZ25" s="694">
        <v>1</v>
      </c>
      <c r="BA25" s="694"/>
      <c r="BB25" s="694">
        <v>1</v>
      </c>
      <c r="BC25" s="700"/>
      <c r="BD25" s="597"/>
      <c r="BE25" s="597"/>
      <c r="BF25" s="597"/>
      <c r="BG25" s="597"/>
      <c r="BH25" s="597"/>
      <c r="BI25" s="596"/>
      <c r="BJ25" s="597"/>
      <c r="BK25" s="597"/>
      <c r="BL25" s="597"/>
      <c r="BM25" s="702"/>
      <c r="BN25" s="597"/>
      <c r="BO25" s="597"/>
      <c r="BP25" s="597"/>
      <c r="BQ25" s="597"/>
      <c r="BR25" s="702"/>
      <c r="BS25" s="335"/>
      <c r="BT25" s="335"/>
      <c r="BU25" s="335"/>
      <c r="BV25" s="335"/>
      <c r="BW25" s="336"/>
      <c r="BX25" s="402"/>
      <c r="BY25" s="402"/>
      <c r="BZ25" s="403"/>
      <c r="CA25" s="416"/>
      <c r="CB25" s="416"/>
      <c r="CC25" s="416"/>
      <c r="CD25" s="416"/>
      <c r="CE25" s="416"/>
      <c r="CF25" s="416"/>
      <c r="CG25" s="416"/>
    </row>
    <row r="26" spans="1:85" s="330" customFormat="1" ht="18.75" customHeight="1" x14ac:dyDescent="0.2">
      <c r="A26" s="1307"/>
      <c r="B26" s="1389"/>
      <c r="C26" s="1391"/>
      <c r="D26" s="1395"/>
      <c r="E26" s="1398"/>
      <c r="F26" s="1382"/>
      <c r="G26" s="1382"/>
      <c r="H26" s="1382"/>
      <c r="I26" s="1382"/>
      <c r="J26" s="1382"/>
      <c r="K26" s="1341"/>
      <c r="L26" s="1382"/>
      <c r="M26" s="1382"/>
      <c r="N26" s="1382"/>
      <c r="O26" s="693"/>
      <c r="P26" s="694"/>
      <c r="Q26" s="694"/>
      <c r="R26" s="694"/>
      <c r="S26" s="694"/>
      <c r="T26" s="694"/>
      <c r="U26" s="693"/>
      <c r="V26" s="694"/>
      <c r="W26" s="694"/>
      <c r="X26" s="694"/>
      <c r="Y26" s="700"/>
      <c r="Z26" s="694"/>
      <c r="AA26" s="694"/>
      <c r="AB26" s="694"/>
      <c r="AC26" s="694"/>
      <c r="AD26" s="694"/>
      <c r="AE26" s="693"/>
      <c r="AF26" s="694"/>
      <c r="AG26" s="694"/>
      <c r="AH26" s="694"/>
      <c r="AI26" s="700"/>
      <c r="AJ26" s="694"/>
      <c r="AK26" s="694"/>
      <c r="AL26" s="694"/>
      <c r="AM26" s="694"/>
      <c r="AN26" s="694"/>
      <c r="AO26" s="693"/>
      <c r="AP26" s="694"/>
      <c r="AQ26" s="694"/>
      <c r="AR26" s="694"/>
      <c r="AS26" s="700"/>
      <c r="AT26" s="694"/>
      <c r="AU26" s="694"/>
      <c r="AV26" s="694"/>
      <c r="AW26" s="694"/>
      <c r="AX26" s="694"/>
      <c r="AY26" s="693"/>
      <c r="AZ26" s="694"/>
      <c r="BA26" s="694"/>
      <c r="BB26" s="694"/>
      <c r="BC26" s="700"/>
      <c r="BD26" s="597"/>
      <c r="BE26" s="597"/>
      <c r="BF26" s="597"/>
      <c r="BG26" s="597"/>
      <c r="BH26" s="597"/>
      <c r="BI26" s="596"/>
      <c r="BJ26" s="597"/>
      <c r="BK26" s="597"/>
      <c r="BL26" s="597"/>
      <c r="BM26" s="702"/>
      <c r="BN26" s="597"/>
      <c r="BO26" s="597"/>
      <c r="BP26" s="597"/>
      <c r="BQ26" s="597"/>
      <c r="BR26" s="702"/>
      <c r="BS26" s="335"/>
      <c r="BT26" s="335"/>
      <c r="BU26" s="335"/>
      <c r="BV26" s="335"/>
      <c r="BW26" s="336"/>
      <c r="BX26" s="402"/>
      <c r="BY26" s="402"/>
      <c r="BZ26" s="403"/>
      <c r="CA26" s="416"/>
      <c r="CB26" s="416"/>
      <c r="CC26" s="416"/>
      <c r="CD26" s="416"/>
      <c r="CE26" s="416"/>
      <c r="CF26" s="416"/>
      <c r="CG26" s="416"/>
    </row>
    <row r="27" spans="1:85" s="330" customFormat="1" ht="18.75" customHeight="1" x14ac:dyDescent="0.2">
      <c r="A27" s="1307">
        <v>11</v>
      </c>
      <c r="B27" s="1389" t="s">
        <v>245</v>
      </c>
      <c r="C27" s="1391" t="s">
        <v>243</v>
      </c>
      <c r="D27" s="1395">
        <f>DATEDIF(E27,$CA$4,"y")</f>
        <v>73</v>
      </c>
      <c r="E27" s="1393">
        <v>16058</v>
      </c>
      <c r="F27" s="1382">
        <f>SUM(P27:P28,U27:U28,Z27:Z28,AE27:AE28,AJ27:AJ28,AO27:AO28,AT27:AT28,AY27:AY28,BD27:BD28,BI27:BI28,BN27:BN28,BS27:BS28)</f>
        <v>1</v>
      </c>
      <c r="G27" s="1382">
        <f>SUM(Q27:Q28,V27:V28,AA27:AA28,AF27:AF28,AK27:AK28,AP27:AP28,AU27:AU28,AZ27:AZ28,BE27:BE28,BJ27:BJ28,BO27:BO28,BT27:BT28)</f>
        <v>0</v>
      </c>
      <c r="H27" s="1382">
        <f>SUM(R27:R28,W27:W28,AB27:AB28,AG27:AG28,AL27:AL28,AQ27:AQ28,AV27:AV28,BA27:BA28,BF27:BF28,BK27:BK28,BP27:BP28,BU27:BU28)</f>
        <v>0</v>
      </c>
      <c r="I27" s="1382">
        <f>SUM(S27:S28,X27:X28,AC27:AC28,AH27:AH28,AM27:AM28,AR27:AR28,AW27:AW28,BB27:BB28,BG27:BG28,BL27:BL28,BQ27:BQ28,BV27:BV28)</f>
        <v>0</v>
      </c>
      <c r="J27" s="1382">
        <f>SUM(T27:T28,Y27:Y28,AD27:AD28,AI27:AI28,AN27:AN28,AS27:AS28,AX27:AX28,BC27:BC28,BH27:BH28,BM27:BM28,BR27:BR28,BW27:BW28)</f>
        <v>0</v>
      </c>
      <c r="K27" s="1341" t="str">
        <f>IF(ISERROR(I27/I27+J27),"",I27/(I27+J27))</f>
        <v/>
      </c>
      <c r="L27" s="1382"/>
      <c r="M27" s="1382"/>
      <c r="N27" s="1382"/>
      <c r="O27" s="693"/>
      <c r="P27" s="694"/>
      <c r="Q27" s="694"/>
      <c r="R27" s="694"/>
      <c r="S27" s="694"/>
      <c r="T27" s="694"/>
      <c r="U27" s="693">
        <v>1</v>
      </c>
      <c r="V27" s="694"/>
      <c r="W27" s="694"/>
      <c r="X27" s="694"/>
      <c r="Y27" s="700"/>
      <c r="Z27" s="694"/>
      <c r="AA27" s="694"/>
      <c r="AB27" s="694"/>
      <c r="AC27" s="694"/>
      <c r="AD27" s="694"/>
      <c r="AE27" s="693"/>
      <c r="AF27" s="694"/>
      <c r="AG27" s="694"/>
      <c r="AH27" s="694"/>
      <c r="AI27" s="700"/>
      <c r="AJ27" s="694"/>
      <c r="AK27" s="694"/>
      <c r="AL27" s="694"/>
      <c r="AM27" s="694"/>
      <c r="AN27" s="694"/>
      <c r="AO27" s="693"/>
      <c r="AP27" s="694"/>
      <c r="AQ27" s="694"/>
      <c r="AR27" s="694"/>
      <c r="AS27" s="700"/>
      <c r="AT27" s="694"/>
      <c r="AU27" s="694"/>
      <c r="AV27" s="694"/>
      <c r="AW27" s="694"/>
      <c r="AX27" s="694"/>
      <c r="AY27" s="693"/>
      <c r="AZ27" s="694"/>
      <c r="BA27" s="694"/>
      <c r="BB27" s="694"/>
      <c r="BC27" s="700"/>
      <c r="BD27" s="597"/>
      <c r="BE27" s="597"/>
      <c r="BF27" s="597"/>
      <c r="BG27" s="597"/>
      <c r="BH27" s="597"/>
      <c r="BI27" s="596"/>
      <c r="BJ27" s="597"/>
      <c r="BK27" s="597"/>
      <c r="BL27" s="597"/>
      <c r="BM27" s="702"/>
      <c r="BN27" s="597"/>
      <c r="BO27" s="597"/>
      <c r="BP27" s="597"/>
      <c r="BQ27" s="597"/>
      <c r="BR27" s="702"/>
      <c r="BS27" s="335"/>
      <c r="BT27" s="335"/>
      <c r="BU27" s="335"/>
      <c r="BV27" s="335"/>
      <c r="BW27" s="336"/>
      <c r="BX27" s="402"/>
      <c r="BY27" s="402"/>
      <c r="BZ27" s="403"/>
      <c r="CA27" s="416"/>
      <c r="CB27" s="416"/>
      <c r="CC27" s="416"/>
      <c r="CD27" s="416"/>
      <c r="CE27" s="416"/>
      <c r="CF27" s="416"/>
      <c r="CG27" s="416"/>
    </row>
    <row r="28" spans="1:85" s="330" customFormat="1" ht="18.75" customHeight="1" x14ac:dyDescent="0.2">
      <c r="A28" s="1307"/>
      <c r="B28" s="1390"/>
      <c r="C28" s="1392"/>
      <c r="D28" s="1401"/>
      <c r="E28" s="1394"/>
      <c r="F28" s="1383"/>
      <c r="G28" s="1383"/>
      <c r="H28" s="1383"/>
      <c r="I28" s="1383"/>
      <c r="J28" s="1383"/>
      <c r="K28" s="1342"/>
      <c r="L28" s="1383"/>
      <c r="M28" s="1383"/>
      <c r="N28" s="1383"/>
      <c r="O28" s="693"/>
      <c r="P28" s="694"/>
      <c r="Q28" s="694"/>
      <c r="R28" s="694"/>
      <c r="S28" s="694"/>
      <c r="T28" s="694"/>
      <c r="U28" s="693"/>
      <c r="V28" s="694"/>
      <c r="W28" s="694"/>
      <c r="X28" s="694"/>
      <c r="Y28" s="700"/>
      <c r="Z28" s="694"/>
      <c r="AA28" s="694"/>
      <c r="AB28" s="694"/>
      <c r="AC28" s="694"/>
      <c r="AD28" s="694"/>
      <c r="AE28" s="693"/>
      <c r="AF28" s="694"/>
      <c r="AG28" s="694"/>
      <c r="AH28" s="694"/>
      <c r="AI28" s="700"/>
      <c r="AJ28" s="694"/>
      <c r="AK28" s="694"/>
      <c r="AL28" s="694"/>
      <c r="AM28" s="694"/>
      <c r="AN28" s="694"/>
      <c r="AO28" s="693"/>
      <c r="AP28" s="694"/>
      <c r="AQ28" s="694"/>
      <c r="AR28" s="694"/>
      <c r="AS28" s="700"/>
      <c r="AT28" s="694"/>
      <c r="AU28" s="694"/>
      <c r="AV28" s="694"/>
      <c r="AW28" s="694"/>
      <c r="AX28" s="694"/>
      <c r="AY28" s="693"/>
      <c r="AZ28" s="694"/>
      <c r="BA28" s="694"/>
      <c r="BB28" s="694"/>
      <c r="BC28" s="700"/>
      <c r="BD28" s="597"/>
      <c r="BE28" s="597"/>
      <c r="BF28" s="597"/>
      <c r="BG28" s="597"/>
      <c r="BH28" s="597"/>
      <c r="BI28" s="596"/>
      <c r="BJ28" s="597"/>
      <c r="BK28" s="597"/>
      <c r="BL28" s="597"/>
      <c r="BM28" s="702"/>
      <c r="BN28" s="597"/>
      <c r="BO28" s="597"/>
      <c r="BP28" s="597"/>
      <c r="BQ28" s="597"/>
      <c r="BR28" s="702"/>
      <c r="BS28" s="335"/>
      <c r="BT28" s="335"/>
      <c r="BU28" s="335"/>
      <c r="BV28" s="335"/>
      <c r="BW28" s="336"/>
      <c r="BX28" s="402"/>
      <c r="BY28" s="402"/>
      <c r="BZ28" s="403"/>
      <c r="CA28" s="416"/>
      <c r="CB28" s="416"/>
      <c r="CC28" s="416"/>
      <c r="CD28" s="416"/>
      <c r="CE28" s="416"/>
      <c r="CF28" s="416"/>
      <c r="CG28" s="416"/>
    </row>
    <row r="29" spans="1:85" ht="18.75" customHeight="1" x14ac:dyDescent="0.2">
      <c r="A29" s="1307">
        <v>12</v>
      </c>
      <c r="B29" s="1389" t="s">
        <v>190</v>
      </c>
      <c r="C29" s="1391" t="s">
        <v>246</v>
      </c>
      <c r="D29" s="1395">
        <f>DATEDIF(E29,$CA$4,"y")</f>
        <v>72</v>
      </c>
      <c r="E29" s="1393">
        <v>16261</v>
      </c>
      <c r="F29" s="1382">
        <f>SUM(P29:P30,U29:U30,Z29:Z30,AE29:AE30,AJ29:AJ30,AO29:AO30,AT29:AT30,AY29:AY30,BD29:BD30,BI29:BI30,BN29:BN30,BS29:BS30)</f>
        <v>5</v>
      </c>
      <c r="G29" s="1382">
        <f>SUM(Q29:Q30,V29:V30,AA29:AA30,AF29:AF30,AK29:AK30,AP29:AP30,AU29:AU30,AZ29:AZ30,BE29:BE30,BJ29:BJ30,BO29:BO30,BT29:BT30)</f>
        <v>3</v>
      </c>
      <c r="H29" s="1382">
        <f>SUM(R29:R30,W29:W30,AB29:AB30,AG29:AG30,AL29:AL30,AQ29:AQ30,AV29:AV30,BA29:BA30,BF29:BF30,BK29:BK30,BP29:BP30,BU29:BU30)</f>
        <v>2</v>
      </c>
      <c r="I29" s="1382">
        <f>SUM(S29:S30,X29:X30,AC29:AC30,AH29:AH30,AM29:AM30,AR29:AR30,AW29:AW30,BB29:BB30,BG29:BG30,BL29:BL30,BQ29:BQ30,BV29:BV30)</f>
        <v>3</v>
      </c>
      <c r="J29" s="1382">
        <f>SUM(T29:T30,Y29:Y30,AD29:AD30,AI29:AI30,AN29:AN30,AS29:AS30,AX29:AX30,BC29:BC30,BH29:BH30,BM29:BM30,BR29:BR30,BW29:BW30)</f>
        <v>1</v>
      </c>
      <c r="K29" s="1341">
        <f>IF(ISERROR(I29/I29+J29),"",I29/(I29+J29))</f>
        <v>0.75</v>
      </c>
      <c r="L29" s="1381">
        <f>SUM(M29:N36)</f>
        <v>4</v>
      </c>
      <c r="M29" s="1381">
        <f>SUM(I29:I36)</f>
        <v>3</v>
      </c>
      <c r="N29" s="1381">
        <f>SUM(J29:J36)</f>
        <v>1</v>
      </c>
      <c r="O29" s="695"/>
      <c r="P29" s="696"/>
      <c r="Q29" s="696"/>
      <c r="R29" s="696"/>
      <c r="S29" s="696"/>
      <c r="T29" s="696"/>
      <c r="U29" s="695">
        <v>1</v>
      </c>
      <c r="V29" s="696">
        <v>1</v>
      </c>
      <c r="W29" s="696"/>
      <c r="X29" s="696">
        <v>1</v>
      </c>
      <c r="Y29" s="644"/>
      <c r="Z29" s="696"/>
      <c r="AA29" s="696"/>
      <c r="AB29" s="696"/>
      <c r="AC29" s="696"/>
      <c r="AD29" s="696"/>
      <c r="AE29" s="695">
        <v>1</v>
      </c>
      <c r="AF29" s="696">
        <v>1</v>
      </c>
      <c r="AG29" s="696"/>
      <c r="AH29" s="696"/>
      <c r="AI29" s="644"/>
      <c r="AJ29" s="696"/>
      <c r="AK29" s="696"/>
      <c r="AL29" s="696"/>
      <c r="AM29" s="696"/>
      <c r="AN29" s="696"/>
      <c r="AO29" s="695"/>
      <c r="AP29" s="696"/>
      <c r="AQ29" s="696"/>
      <c r="AR29" s="696"/>
      <c r="AS29" s="644"/>
      <c r="AT29" s="696"/>
      <c r="AU29" s="696"/>
      <c r="AV29" s="696"/>
      <c r="AW29" s="696"/>
      <c r="AX29" s="696"/>
      <c r="AY29" s="695">
        <v>1</v>
      </c>
      <c r="AZ29" s="696"/>
      <c r="BA29" s="696">
        <v>1</v>
      </c>
      <c r="BB29" s="696">
        <v>1</v>
      </c>
      <c r="BC29" s="644"/>
      <c r="BD29" s="697"/>
      <c r="BE29" s="697"/>
      <c r="BF29" s="697"/>
      <c r="BG29" s="697"/>
      <c r="BH29" s="697"/>
      <c r="BI29" s="703"/>
      <c r="BJ29" s="697"/>
      <c r="BK29" s="697"/>
      <c r="BL29" s="697"/>
      <c r="BM29" s="704"/>
      <c r="BN29" s="697"/>
      <c r="BO29" s="697"/>
      <c r="BP29" s="697"/>
      <c r="BQ29" s="697"/>
      <c r="BR29" s="704"/>
      <c r="BS29" s="772"/>
      <c r="BT29" s="772"/>
      <c r="BU29" s="772"/>
      <c r="BV29" s="772"/>
      <c r="BW29" s="765"/>
      <c r="BX29" s="407"/>
      <c r="BY29" s="407"/>
      <c r="BZ29" s="408"/>
    </row>
    <row r="30" spans="1:85" ht="18.75" customHeight="1" x14ac:dyDescent="0.2">
      <c r="A30" s="1307"/>
      <c r="B30" s="1389"/>
      <c r="C30" s="1391"/>
      <c r="D30" s="1395"/>
      <c r="E30" s="1398"/>
      <c r="F30" s="1382"/>
      <c r="G30" s="1382"/>
      <c r="H30" s="1382"/>
      <c r="I30" s="1382"/>
      <c r="J30" s="1382"/>
      <c r="K30" s="1341"/>
      <c r="L30" s="1382"/>
      <c r="M30" s="1382"/>
      <c r="N30" s="1382"/>
      <c r="O30" s="693"/>
      <c r="P30" s="694"/>
      <c r="Q30" s="694"/>
      <c r="R30" s="694"/>
      <c r="S30" s="694"/>
      <c r="T30" s="694"/>
      <c r="U30" s="693">
        <v>1</v>
      </c>
      <c r="V30" s="694"/>
      <c r="W30" s="694">
        <v>1</v>
      </c>
      <c r="X30" s="694">
        <v>1</v>
      </c>
      <c r="Y30" s="700"/>
      <c r="Z30" s="694"/>
      <c r="AA30" s="694"/>
      <c r="AB30" s="694"/>
      <c r="AC30" s="694"/>
      <c r="AD30" s="694"/>
      <c r="AE30" s="693"/>
      <c r="AF30" s="694"/>
      <c r="AG30" s="694"/>
      <c r="AH30" s="694"/>
      <c r="AI30" s="700"/>
      <c r="AJ30" s="694"/>
      <c r="AK30" s="694"/>
      <c r="AL30" s="694"/>
      <c r="AM30" s="694"/>
      <c r="AN30" s="694"/>
      <c r="AO30" s="693"/>
      <c r="AP30" s="694"/>
      <c r="AQ30" s="694"/>
      <c r="AR30" s="694"/>
      <c r="AS30" s="700"/>
      <c r="AT30" s="694"/>
      <c r="AU30" s="694"/>
      <c r="AV30" s="694"/>
      <c r="AW30" s="694"/>
      <c r="AX30" s="694"/>
      <c r="AY30" s="693">
        <v>1</v>
      </c>
      <c r="AZ30" s="694">
        <v>1</v>
      </c>
      <c r="BA30" s="694"/>
      <c r="BB30" s="694"/>
      <c r="BC30" s="700">
        <v>1</v>
      </c>
      <c r="BD30" s="597"/>
      <c r="BE30" s="597"/>
      <c r="BF30" s="597"/>
      <c r="BG30" s="597"/>
      <c r="BH30" s="597"/>
      <c r="BI30" s="596"/>
      <c r="BJ30" s="597"/>
      <c r="BK30" s="597"/>
      <c r="BL30" s="597"/>
      <c r="BM30" s="702"/>
      <c r="BN30" s="597"/>
      <c r="BO30" s="597"/>
      <c r="BP30" s="597"/>
      <c r="BQ30" s="597"/>
      <c r="BR30" s="702"/>
      <c r="BS30" s="335"/>
      <c r="BT30" s="335"/>
      <c r="BU30" s="335"/>
      <c r="BV30" s="335"/>
      <c r="BW30" s="336"/>
      <c r="BX30" s="407"/>
      <c r="BY30" s="407"/>
      <c r="BZ30" s="408"/>
    </row>
    <row r="31" spans="1:85" s="330" customFormat="1" ht="18.75" customHeight="1" x14ac:dyDescent="0.2">
      <c r="A31" s="1307">
        <v>13</v>
      </c>
      <c r="B31" s="1389" t="s">
        <v>247</v>
      </c>
      <c r="C31" s="1391" t="s">
        <v>246</v>
      </c>
      <c r="D31" s="1395">
        <f>DATEDIF(E31,$CA$4,"y")</f>
        <v>74</v>
      </c>
      <c r="E31" s="1393">
        <v>15658</v>
      </c>
      <c r="F31" s="1382">
        <f>SUM(P31:P32,U31:U32,Z31:Z32,AE31:AE32,AJ31:AJ32,AO31:AO32,AT31:AT32,AY31:AY32,BD31:BD32,BI31:BI32,BN31:BN32,BS31:BS32)</f>
        <v>0</v>
      </c>
      <c r="G31" s="1382">
        <f>SUM(Q31:Q32,V31:V32,AA31:AA32,AF31:AF32,AK31:AK32,AP31:AP32,AU31:AU32,AZ31:AZ32,BE31:BE32,BJ31:BJ32,BO31:BO32,BT31:BT32)</f>
        <v>0</v>
      </c>
      <c r="H31" s="1382">
        <f>SUM(R31:R32,W31:W32,AB31:AB32,AG31:AG32,AL31:AL32,AQ31:AQ32,AV31:AV32,BA31:BA32,BF31:BF32,BK31:BK32,BP31:BP32,BU31:BU32)</f>
        <v>0</v>
      </c>
      <c r="I31" s="1382">
        <f>SUM(S31:S32,X31:X32,AC31:AC32,AH31:AH32,AM31:AM32,AR31:AR32,AW31:AW32,BB31:BB32,BG31:BG32,BL31:BL32,BQ31:BQ32,BV31:BV32)</f>
        <v>0</v>
      </c>
      <c r="J31" s="1382">
        <f>SUM(T31:T32,Y31:Y32,AD31:AD32,AI31:AI32,AN31:AN32,AS31:AS32,AX31:AX32,BC31:BC32,BH31:BH32,BM31:BM32,BR31:BR32,BW31:BW32)</f>
        <v>0</v>
      </c>
      <c r="K31" s="1341" t="str">
        <f>IF(ISERROR(I31/I31+J31),"",I31/(I31+J31))</f>
        <v/>
      </c>
      <c r="L31" s="1382"/>
      <c r="M31" s="1382"/>
      <c r="N31" s="1382"/>
      <c r="O31" s="693"/>
      <c r="P31" s="694"/>
      <c r="Q31" s="694"/>
      <c r="R31" s="694"/>
      <c r="S31" s="694"/>
      <c r="T31" s="694"/>
      <c r="U31" s="693"/>
      <c r="V31" s="694"/>
      <c r="W31" s="694"/>
      <c r="X31" s="694"/>
      <c r="Y31" s="700"/>
      <c r="Z31" s="694"/>
      <c r="AA31" s="694"/>
      <c r="AB31" s="694"/>
      <c r="AC31" s="694"/>
      <c r="AD31" s="694"/>
      <c r="AE31" s="693"/>
      <c r="AF31" s="694"/>
      <c r="AG31" s="694"/>
      <c r="AH31" s="694"/>
      <c r="AI31" s="700"/>
      <c r="AJ31" s="694"/>
      <c r="AK31" s="694"/>
      <c r="AL31" s="694"/>
      <c r="AM31" s="694"/>
      <c r="AN31" s="694"/>
      <c r="AO31" s="693"/>
      <c r="AP31" s="694"/>
      <c r="AQ31" s="694"/>
      <c r="AR31" s="694"/>
      <c r="AS31" s="700"/>
      <c r="AT31" s="694"/>
      <c r="AU31" s="694"/>
      <c r="AV31" s="694"/>
      <c r="AW31" s="694"/>
      <c r="AX31" s="694"/>
      <c r="AY31" s="693"/>
      <c r="AZ31" s="694"/>
      <c r="BA31" s="694"/>
      <c r="BB31" s="694"/>
      <c r="BC31" s="700"/>
      <c r="BD31" s="597"/>
      <c r="BE31" s="597"/>
      <c r="BF31" s="597"/>
      <c r="BG31" s="597"/>
      <c r="BH31" s="597"/>
      <c r="BI31" s="596"/>
      <c r="BJ31" s="597"/>
      <c r="BK31" s="597"/>
      <c r="BL31" s="597"/>
      <c r="BM31" s="702"/>
      <c r="BN31" s="597"/>
      <c r="BO31" s="597"/>
      <c r="BP31" s="597"/>
      <c r="BQ31" s="597"/>
      <c r="BR31" s="702"/>
      <c r="BS31" s="335"/>
      <c r="BT31" s="335"/>
      <c r="BU31" s="335"/>
      <c r="BV31" s="335"/>
      <c r="BW31" s="336"/>
      <c r="BX31" s="402"/>
      <c r="BY31" s="402"/>
      <c r="BZ31" s="403"/>
    </row>
    <row r="32" spans="1:85" s="330" customFormat="1" ht="18.75" customHeight="1" x14ac:dyDescent="0.2">
      <c r="A32" s="1307"/>
      <c r="B32" s="1389"/>
      <c r="C32" s="1391"/>
      <c r="D32" s="1395"/>
      <c r="E32" s="1398"/>
      <c r="F32" s="1382"/>
      <c r="G32" s="1382"/>
      <c r="H32" s="1382"/>
      <c r="I32" s="1382"/>
      <c r="J32" s="1382"/>
      <c r="K32" s="1341"/>
      <c r="L32" s="1382"/>
      <c r="M32" s="1382"/>
      <c r="N32" s="1382"/>
      <c r="O32" s="693"/>
      <c r="P32" s="694"/>
      <c r="Q32" s="694"/>
      <c r="R32" s="694"/>
      <c r="S32" s="694"/>
      <c r="T32" s="694"/>
      <c r="U32" s="693"/>
      <c r="V32" s="694"/>
      <c r="W32" s="694"/>
      <c r="X32" s="694"/>
      <c r="Y32" s="700"/>
      <c r="Z32" s="694"/>
      <c r="AA32" s="694"/>
      <c r="AB32" s="694"/>
      <c r="AC32" s="694"/>
      <c r="AD32" s="694"/>
      <c r="AE32" s="693"/>
      <c r="AF32" s="694"/>
      <c r="AG32" s="694"/>
      <c r="AH32" s="694"/>
      <c r="AI32" s="700"/>
      <c r="AJ32" s="694"/>
      <c r="AK32" s="694"/>
      <c r="AL32" s="694"/>
      <c r="AM32" s="694"/>
      <c r="AN32" s="694"/>
      <c r="AO32" s="693"/>
      <c r="AP32" s="694"/>
      <c r="AQ32" s="694"/>
      <c r="AR32" s="694"/>
      <c r="AS32" s="700"/>
      <c r="AT32" s="694"/>
      <c r="AU32" s="694"/>
      <c r="AV32" s="694"/>
      <c r="AW32" s="694"/>
      <c r="AX32" s="694"/>
      <c r="AY32" s="693"/>
      <c r="AZ32" s="694"/>
      <c r="BA32" s="694"/>
      <c r="BB32" s="694"/>
      <c r="BC32" s="700"/>
      <c r="BD32" s="597"/>
      <c r="BE32" s="597"/>
      <c r="BF32" s="597"/>
      <c r="BG32" s="597"/>
      <c r="BH32" s="597"/>
      <c r="BI32" s="596"/>
      <c r="BJ32" s="597"/>
      <c r="BK32" s="597"/>
      <c r="BL32" s="597"/>
      <c r="BM32" s="702"/>
      <c r="BN32" s="597"/>
      <c r="BO32" s="597"/>
      <c r="BP32" s="597"/>
      <c r="BQ32" s="597"/>
      <c r="BR32" s="702"/>
      <c r="BS32" s="335"/>
      <c r="BT32" s="335"/>
      <c r="BU32" s="335"/>
      <c r="BV32" s="335"/>
      <c r="BW32" s="336"/>
      <c r="BX32" s="642"/>
      <c r="BY32" s="343"/>
      <c r="BZ32" s="436"/>
      <c r="CA32" s="344"/>
      <c r="CB32" s="344"/>
      <c r="CC32" s="344"/>
      <c r="CD32" s="344"/>
    </row>
    <row r="33" spans="1:85" ht="18.75" customHeight="1" x14ac:dyDescent="0.2">
      <c r="A33" s="1307">
        <v>14</v>
      </c>
      <c r="B33" s="1400" t="s">
        <v>248</v>
      </c>
      <c r="C33" s="1391" t="s">
        <v>246</v>
      </c>
      <c r="D33" s="1395">
        <f>DATEDIF(E33,$CA$4,"y")</f>
        <v>72</v>
      </c>
      <c r="E33" s="1393">
        <v>16451</v>
      </c>
      <c r="F33" s="1382">
        <f>SUM(P33:P34,U33:U34,Z33:Z34,AE33:AE34,AJ33:AJ34,AO33:AO34,AT33:AT34,AY33:AY34,BD33:BD34,BI33:BI34,BN33:BN34,BS33:BS34)</f>
        <v>0</v>
      </c>
      <c r="G33" s="1382">
        <f>SUM(Q33:Q34,V33:V34,AA33:AA34,AF33:AF34,AK33:AK34,AP33:AP34,AU33:AU34,AZ33:AZ34,BE33:BE34,BJ33:BJ34,BO33:BO34,BT33:BT34)</f>
        <v>0</v>
      </c>
      <c r="H33" s="1382">
        <f>SUM(R33:R34,W33:W34,AB33:AB34,AG33:AG34,AL33:AL34,AQ33:AQ34,AV33:AV34,BA33:BA34,BF33:BF34,BK33:BK34,BP33:BP34,BU33:BU34)</f>
        <v>0</v>
      </c>
      <c r="I33" s="1382">
        <f>SUM(S33:S34,X33:X34,AC33:AC34,AH33:AH34,AM33:AM34,AR33:AR34,AW33:AW34,BB33:BB34,BG33:BG34,BL33:BL34,BQ33:BQ34,BV33:BV34)</f>
        <v>0</v>
      </c>
      <c r="J33" s="1382">
        <f>SUM(T33:T34,Y33:Y34,AD33:AD34,AI33:AI34,AN33:AN34,AS33:AS34,AX33:AX34,BC33:BC34,BH33:BH34,BM33:BM34,BR33:BR34,BW33:BW34)</f>
        <v>0</v>
      </c>
      <c r="K33" s="1341" t="str">
        <f>IF(ISERROR(I33/I33+J33),"",I33/(I33+J33))</f>
        <v/>
      </c>
      <c r="L33" s="1382"/>
      <c r="M33" s="1382"/>
      <c r="N33" s="1382"/>
      <c r="O33" s="693"/>
      <c r="P33" s="694"/>
      <c r="Q33" s="694"/>
      <c r="R33" s="694"/>
      <c r="S33" s="694"/>
      <c r="T33" s="694"/>
      <c r="U33" s="693"/>
      <c r="V33" s="694"/>
      <c r="W33" s="694"/>
      <c r="X33" s="694"/>
      <c r="Y33" s="700"/>
      <c r="Z33" s="694"/>
      <c r="AA33" s="694"/>
      <c r="AB33" s="694"/>
      <c r="AC33" s="694"/>
      <c r="AD33" s="694"/>
      <c r="AE33" s="693"/>
      <c r="AF33" s="694"/>
      <c r="AG33" s="694"/>
      <c r="AH33" s="694"/>
      <c r="AI33" s="700"/>
      <c r="AJ33" s="694"/>
      <c r="AK33" s="694"/>
      <c r="AL33" s="694"/>
      <c r="AM33" s="694"/>
      <c r="AN33" s="694"/>
      <c r="AO33" s="693"/>
      <c r="AP33" s="694"/>
      <c r="AQ33" s="694"/>
      <c r="AR33" s="694"/>
      <c r="AS33" s="700"/>
      <c r="AT33" s="694"/>
      <c r="AU33" s="694"/>
      <c r="AV33" s="694"/>
      <c r="AW33" s="694"/>
      <c r="AX33" s="694"/>
      <c r="AY33" s="693"/>
      <c r="AZ33" s="694"/>
      <c r="BA33" s="694"/>
      <c r="BB33" s="694"/>
      <c r="BC33" s="700"/>
      <c r="BD33" s="597"/>
      <c r="BE33" s="597"/>
      <c r="BF33" s="597"/>
      <c r="BG33" s="597"/>
      <c r="BH33" s="597"/>
      <c r="BI33" s="596"/>
      <c r="BJ33" s="597"/>
      <c r="BK33" s="597"/>
      <c r="BL33" s="597"/>
      <c r="BM33" s="702"/>
      <c r="BN33" s="597"/>
      <c r="BO33" s="597"/>
      <c r="BP33" s="597"/>
      <c r="BQ33" s="597"/>
      <c r="BR33" s="702"/>
      <c r="BS33" s="335"/>
      <c r="BT33" s="335"/>
      <c r="BU33" s="335"/>
      <c r="BV33" s="335"/>
      <c r="BW33" s="336"/>
      <c r="BX33" s="407"/>
      <c r="BY33" s="407"/>
      <c r="BZ33" s="408"/>
    </row>
    <row r="34" spans="1:85" ht="18.75" customHeight="1" x14ac:dyDescent="0.2">
      <c r="A34" s="1307"/>
      <c r="B34" s="1400"/>
      <c r="C34" s="1391"/>
      <c r="D34" s="1395"/>
      <c r="E34" s="1398"/>
      <c r="F34" s="1382"/>
      <c r="G34" s="1382"/>
      <c r="H34" s="1382"/>
      <c r="I34" s="1382"/>
      <c r="J34" s="1382"/>
      <c r="K34" s="1341"/>
      <c r="L34" s="1382"/>
      <c r="M34" s="1382"/>
      <c r="N34" s="1382"/>
      <c r="O34" s="693"/>
      <c r="P34" s="694"/>
      <c r="Q34" s="694"/>
      <c r="R34" s="694"/>
      <c r="S34" s="694"/>
      <c r="T34" s="694"/>
      <c r="U34" s="693"/>
      <c r="V34" s="694"/>
      <c r="W34" s="694"/>
      <c r="X34" s="694"/>
      <c r="Y34" s="700"/>
      <c r="Z34" s="694"/>
      <c r="AA34" s="694"/>
      <c r="AB34" s="694"/>
      <c r="AC34" s="694"/>
      <c r="AD34" s="694"/>
      <c r="AE34" s="693"/>
      <c r="AF34" s="694"/>
      <c r="AG34" s="694"/>
      <c r="AH34" s="694"/>
      <c r="AI34" s="700"/>
      <c r="AJ34" s="694"/>
      <c r="AK34" s="694"/>
      <c r="AL34" s="694"/>
      <c r="AM34" s="694"/>
      <c r="AN34" s="694"/>
      <c r="AO34" s="693"/>
      <c r="AP34" s="694"/>
      <c r="AQ34" s="694"/>
      <c r="AR34" s="694"/>
      <c r="AS34" s="700"/>
      <c r="AT34" s="694"/>
      <c r="AU34" s="694"/>
      <c r="AV34" s="694"/>
      <c r="AW34" s="694"/>
      <c r="AX34" s="694"/>
      <c r="AY34" s="693"/>
      <c r="AZ34" s="694"/>
      <c r="BA34" s="694"/>
      <c r="BB34" s="694"/>
      <c r="BC34" s="700"/>
      <c r="BD34" s="597"/>
      <c r="BE34" s="597"/>
      <c r="BF34" s="597"/>
      <c r="BG34" s="597"/>
      <c r="BH34" s="597"/>
      <c r="BI34" s="596"/>
      <c r="BJ34" s="597"/>
      <c r="BK34" s="597"/>
      <c r="BL34" s="597"/>
      <c r="BM34" s="702"/>
      <c r="BN34" s="597"/>
      <c r="BO34" s="597"/>
      <c r="BP34" s="597"/>
      <c r="BQ34" s="597"/>
      <c r="BR34" s="702"/>
      <c r="BS34" s="335"/>
      <c r="BT34" s="335"/>
      <c r="BU34" s="335"/>
      <c r="BV34" s="335"/>
      <c r="BW34" s="336"/>
      <c r="BX34" s="407"/>
      <c r="BY34" s="407"/>
      <c r="BZ34" s="408"/>
    </row>
    <row r="35" spans="1:85" s="330" customFormat="1" ht="18.75" customHeight="1" x14ac:dyDescent="0.2">
      <c r="A35" s="1307">
        <v>15</v>
      </c>
      <c r="B35" s="1389" t="s">
        <v>249</v>
      </c>
      <c r="C35" s="1391" t="s">
        <v>246</v>
      </c>
      <c r="D35" s="1395">
        <f t="shared" ref="D35:D43" si="0">DATEDIF(E35,$CA$4,"y")</f>
        <v>80</v>
      </c>
      <c r="E35" s="1393">
        <v>13516</v>
      </c>
      <c r="F35" s="1382">
        <f>SUM(P35:P36,U35:U36,Z35:Z36,AE35:AE36,AJ35:AJ36,AO35:AO36,AT35:AT36,AY35:AY36,BD35:BD36,BI35:BI36,BN35:BN36,BS35:BS36)</f>
        <v>0</v>
      </c>
      <c r="G35" s="1382">
        <f>SUM(Q35:Q36,V35:V36,AA35:AA36,AF35:AF36,AK35:AK36,AP35:AP36,AU35:AU36,AZ35:AZ36,BE35:BE36,BJ35:BJ36,BO35:BO36,BT35:BT36)</f>
        <v>0</v>
      </c>
      <c r="H35" s="1382">
        <f>SUM(R35:R36,W35:W36,AB35:AB36,AG35:AG36,AL35:AL36,AQ35:AQ36,AV35:AV36,BA35:BA36,BF35:BF36,BK35:BK36,BP35:BP36,BU35:BU36)</f>
        <v>0</v>
      </c>
      <c r="I35" s="1382">
        <f>SUM(S35:S36,X35:X36,AC35:AC36,AH35:AH36,AM35:AM36,AR35:AR36,AW35:AW36,BB35:BB36,BG35:BG36,BL35:BL36,BQ35:BQ36,BV35:BV36)</f>
        <v>0</v>
      </c>
      <c r="J35" s="1382">
        <f>SUM(T35:T36,Y35:Y36,AD35:AD36,AI35:AI36,AN35:AN36,AS35:AS36,AX35:AX36,BC35:BC36,BH35:BH36,BM35:BM36,BR35:BR36,BW35:BW36)</f>
        <v>0</v>
      </c>
      <c r="K35" s="1341" t="str">
        <f>IF(ISERROR(I35/I35+J35),"",I35/(I35+J35))</f>
        <v/>
      </c>
      <c r="L35" s="1382"/>
      <c r="M35" s="1382"/>
      <c r="N35" s="1382"/>
      <c r="O35" s="693"/>
      <c r="P35" s="694"/>
      <c r="Q35" s="694"/>
      <c r="R35" s="694"/>
      <c r="S35" s="694"/>
      <c r="T35" s="694"/>
      <c r="U35" s="693"/>
      <c r="V35" s="694"/>
      <c r="W35" s="694"/>
      <c r="X35" s="694"/>
      <c r="Y35" s="700"/>
      <c r="Z35" s="694"/>
      <c r="AA35" s="694"/>
      <c r="AB35" s="694"/>
      <c r="AC35" s="694"/>
      <c r="AD35" s="694"/>
      <c r="AE35" s="693"/>
      <c r="AF35" s="694"/>
      <c r="AG35" s="694"/>
      <c r="AH35" s="694"/>
      <c r="AI35" s="700"/>
      <c r="AJ35" s="694"/>
      <c r="AK35" s="694"/>
      <c r="AL35" s="694"/>
      <c r="AM35" s="694"/>
      <c r="AN35" s="694"/>
      <c r="AO35" s="693"/>
      <c r="AP35" s="694"/>
      <c r="AQ35" s="694"/>
      <c r="AR35" s="694"/>
      <c r="AS35" s="700"/>
      <c r="AT35" s="694"/>
      <c r="AU35" s="694"/>
      <c r="AV35" s="694"/>
      <c r="AW35" s="694"/>
      <c r="AX35" s="694"/>
      <c r="AY35" s="693"/>
      <c r="AZ35" s="694"/>
      <c r="BA35" s="694"/>
      <c r="BB35" s="694"/>
      <c r="BC35" s="700"/>
      <c r="BD35" s="597"/>
      <c r="BE35" s="597"/>
      <c r="BF35" s="597"/>
      <c r="BG35" s="597"/>
      <c r="BH35" s="597"/>
      <c r="BI35" s="596"/>
      <c r="BJ35" s="597"/>
      <c r="BK35" s="597"/>
      <c r="BL35" s="597"/>
      <c r="BM35" s="702"/>
      <c r="BN35" s="597"/>
      <c r="BO35" s="597"/>
      <c r="BP35" s="597"/>
      <c r="BQ35" s="597"/>
      <c r="BR35" s="702"/>
      <c r="BS35" s="335"/>
      <c r="BT35" s="335"/>
      <c r="BU35" s="335"/>
      <c r="BV35" s="335"/>
      <c r="BW35" s="336"/>
      <c r="BX35" s="402"/>
      <c r="BY35" s="402"/>
      <c r="BZ35" s="403"/>
    </row>
    <row r="36" spans="1:85" s="330" customFormat="1" ht="18.75" customHeight="1" x14ac:dyDescent="0.2">
      <c r="A36" s="1307"/>
      <c r="B36" s="1390"/>
      <c r="C36" s="1392"/>
      <c r="D36" s="1401"/>
      <c r="E36" s="1402"/>
      <c r="F36" s="1383"/>
      <c r="G36" s="1383"/>
      <c r="H36" s="1383"/>
      <c r="I36" s="1383"/>
      <c r="J36" s="1383"/>
      <c r="K36" s="1342"/>
      <c r="L36" s="1383"/>
      <c r="M36" s="1383"/>
      <c r="N36" s="1383"/>
      <c r="O36" s="806"/>
      <c r="P36" s="807"/>
      <c r="Q36" s="807"/>
      <c r="R36" s="807"/>
      <c r="S36" s="807"/>
      <c r="T36" s="807"/>
      <c r="U36" s="806"/>
      <c r="V36" s="807"/>
      <c r="W36" s="807"/>
      <c r="X36" s="807"/>
      <c r="Y36" s="808"/>
      <c r="Z36" s="807"/>
      <c r="AA36" s="807"/>
      <c r="AB36" s="807"/>
      <c r="AC36" s="807"/>
      <c r="AD36" s="807"/>
      <c r="AE36" s="806"/>
      <c r="AF36" s="807"/>
      <c r="AG36" s="807"/>
      <c r="AH36" s="807"/>
      <c r="AI36" s="808"/>
      <c r="AJ36" s="807"/>
      <c r="AK36" s="807"/>
      <c r="AL36" s="807"/>
      <c r="AM36" s="807"/>
      <c r="AN36" s="807"/>
      <c r="AO36" s="806"/>
      <c r="AP36" s="807"/>
      <c r="AQ36" s="807"/>
      <c r="AR36" s="807"/>
      <c r="AS36" s="808"/>
      <c r="AT36" s="807"/>
      <c r="AU36" s="807"/>
      <c r="AV36" s="807"/>
      <c r="AW36" s="807"/>
      <c r="AX36" s="807"/>
      <c r="AY36" s="806"/>
      <c r="AZ36" s="807"/>
      <c r="BA36" s="807"/>
      <c r="BB36" s="807"/>
      <c r="BC36" s="808"/>
      <c r="BD36" s="603"/>
      <c r="BE36" s="603"/>
      <c r="BF36" s="603"/>
      <c r="BG36" s="603"/>
      <c r="BH36" s="603"/>
      <c r="BI36" s="602"/>
      <c r="BJ36" s="603"/>
      <c r="BK36" s="603"/>
      <c r="BL36" s="603"/>
      <c r="BM36" s="809"/>
      <c r="BN36" s="603"/>
      <c r="BO36" s="603"/>
      <c r="BP36" s="603"/>
      <c r="BQ36" s="603"/>
      <c r="BR36" s="809"/>
      <c r="BS36" s="591"/>
      <c r="BT36" s="591"/>
      <c r="BU36" s="591"/>
      <c r="BV36" s="591"/>
      <c r="BW36" s="606"/>
      <c r="BX36" s="402"/>
      <c r="BY36" s="402"/>
      <c r="BZ36" s="403"/>
    </row>
    <row r="37" spans="1:85" ht="18.75" customHeight="1" x14ac:dyDescent="0.2">
      <c r="A37" s="1307">
        <v>16</v>
      </c>
      <c r="B37" s="1389" t="s">
        <v>185</v>
      </c>
      <c r="C37" s="1391" t="s">
        <v>250</v>
      </c>
      <c r="D37" s="1395">
        <f t="shared" si="0"/>
        <v>72</v>
      </c>
      <c r="E37" s="1393">
        <v>16439</v>
      </c>
      <c r="F37" s="1382">
        <f>SUM(P37:P38,U37:U38,Z37:Z38,AE37:AE38,AJ37:AJ38,AO37:AO38,AT37:AT38,AY37:AY38,BD37:BD38,BI37:BI38,BN37:BN38,BS37:BS38)</f>
        <v>5</v>
      </c>
      <c r="G37" s="1382">
        <f>SUM(Q37:Q38,V37:V38,AA37:AA38,AF37:AF38,AK37:AK38,AP37:AP38,AU37:AU38,AZ37:AZ38,BE37:BE38,BJ37:BJ38,BO37:BO38,BT37:BT38)</f>
        <v>5</v>
      </c>
      <c r="H37" s="1382">
        <f>SUM(R37:R38,W37:W38,AB37:AB38,AG37:AG38,AL37:AL38,AQ37:AQ38,AV37:AV38,BA37:BA38,BF37:BF38,BK37:BK38,BP37:BP38,BU37:BU38)</f>
        <v>0</v>
      </c>
      <c r="I37" s="1382">
        <f>SUM(S37:S38,X37:X38,AC37:AC38,AH37:AH38,AM37:AM38,AR37:AR38,AW37:AW38,BB37:BB38,BG37:BG38,BL37:BL38,BQ37:BQ38,BV37:BV38)</f>
        <v>1</v>
      </c>
      <c r="J37" s="1382">
        <f>SUM(T37:T38,Y37:Y38,AD37:AD38,AI37:AI38,AN37:AN38,AS37:AS38,AX37:AX38,BC37:BC38,BH37:BH38,BM37:BM38,BR37:BR38,BW37:BW38)</f>
        <v>3</v>
      </c>
      <c r="K37" s="1341">
        <f>IF(ISERROR(I37/I37+J37),"",I37/(I37+J37))</f>
        <v>0.25</v>
      </c>
      <c r="L37" s="1381">
        <f>SUM(M37:N44)</f>
        <v>9</v>
      </c>
      <c r="M37" s="1381">
        <f>SUM(I37:I44)</f>
        <v>3</v>
      </c>
      <c r="N37" s="1381">
        <f>SUM(J37:J44)</f>
        <v>6</v>
      </c>
      <c r="O37" s="693"/>
      <c r="P37" s="694"/>
      <c r="Q37" s="694"/>
      <c r="R37" s="694"/>
      <c r="S37" s="694"/>
      <c r="T37" s="694"/>
      <c r="U37" s="693">
        <v>1</v>
      </c>
      <c r="V37" s="694">
        <v>1</v>
      </c>
      <c r="W37" s="694"/>
      <c r="X37" s="694"/>
      <c r="Y37" s="700"/>
      <c r="Z37" s="694"/>
      <c r="AA37" s="694"/>
      <c r="AB37" s="694"/>
      <c r="AC37" s="694"/>
      <c r="AD37" s="694"/>
      <c r="AE37" s="693">
        <v>1</v>
      </c>
      <c r="AF37" s="694">
        <v>1</v>
      </c>
      <c r="AG37" s="694"/>
      <c r="AH37" s="694">
        <v>1</v>
      </c>
      <c r="AI37" s="700"/>
      <c r="AJ37" s="694"/>
      <c r="AK37" s="694"/>
      <c r="AL37" s="694"/>
      <c r="AM37" s="694"/>
      <c r="AN37" s="694"/>
      <c r="AO37" s="693">
        <v>1</v>
      </c>
      <c r="AP37" s="694">
        <v>1</v>
      </c>
      <c r="AQ37" s="694"/>
      <c r="AR37" s="694"/>
      <c r="AS37" s="700">
        <v>1</v>
      </c>
      <c r="AT37" s="694">
        <v>1</v>
      </c>
      <c r="AU37" s="694">
        <v>1</v>
      </c>
      <c r="AV37" s="694"/>
      <c r="AW37" s="694"/>
      <c r="AX37" s="694">
        <v>1</v>
      </c>
      <c r="AY37" s="693">
        <v>1</v>
      </c>
      <c r="AZ37" s="694">
        <v>1</v>
      </c>
      <c r="BA37" s="694"/>
      <c r="BB37" s="694"/>
      <c r="BC37" s="700">
        <v>1</v>
      </c>
      <c r="BD37" s="597"/>
      <c r="BE37" s="597"/>
      <c r="BF37" s="597"/>
      <c r="BG37" s="597"/>
      <c r="BH37" s="597"/>
      <c r="BI37" s="596"/>
      <c r="BJ37" s="597"/>
      <c r="BK37" s="597"/>
      <c r="BL37" s="597"/>
      <c r="BM37" s="702"/>
      <c r="BN37" s="597"/>
      <c r="BO37" s="597"/>
      <c r="BP37" s="597"/>
      <c r="BQ37" s="597"/>
      <c r="BR37" s="702"/>
      <c r="BS37" s="335"/>
      <c r="BT37" s="335"/>
      <c r="BU37" s="335"/>
      <c r="BV37" s="335"/>
      <c r="BW37" s="336"/>
      <c r="BX37" s="407"/>
      <c r="BY37" s="407"/>
      <c r="BZ37" s="408"/>
      <c r="CA37" s="366"/>
      <c r="CB37" s="366"/>
      <c r="CC37" s="366"/>
      <c r="CD37" s="366"/>
      <c r="CE37" s="366"/>
      <c r="CF37" s="366"/>
      <c r="CG37" s="366"/>
    </row>
    <row r="38" spans="1:85" ht="18.75" customHeight="1" x14ac:dyDescent="0.2">
      <c r="A38" s="1307"/>
      <c r="B38" s="1389"/>
      <c r="C38" s="1391"/>
      <c r="D38" s="1395"/>
      <c r="E38" s="1398"/>
      <c r="F38" s="1382"/>
      <c r="G38" s="1382"/>
      <c r="H38" s="1382"/>
      <c r="I38" s="1382"/>
      <c r="J38" s="1382"/>
      <c r="K38" s="1341"/>
      <c r="L38" s="1382"/>
      <c r="M38" s="1382"/>
      <c r="N38" s="1382"/>
      <c r="O38" s="693"/>
      <c r="P38" s="694"/>
      <c r="Q38" s="694"/>
      <c r="R38" s="694"/>
      <c r="S38" s="694"/>
      <c r="T38" s="694"/>
      <c r="U38" s="693"/>
      <c r="V38" s="694"/>
      <c r="W38" s="694"/>
      <c r="X38" s="694"/>
      <c r="Y38" s="700"/>
      <c r="Z38" s="694"/>
      <c r="AA38" s="694"/>
      <c r="AB38" s="694"/>
      <c r="AC38" s="694"/>
      <c r="AD38" s="694"/>
      <c r="AE38" s="693"/>
      <c r="AF38" s="694"/>
      <c r="AG38" s="694"/>
      <c r="AH38" s="694"/>
      <c r="AI38" s="700"/>
      <c r="AJ38" s="694"/>
      <c r="AK38" s="694"/>
      <c r="AL38" s="694"/>
      <c r="AM38" s="694"/>
      <c r="AN38" s="694"/>
      <c r="AO38" s="693"/>
      <c r="AP38" s="694"/>
      <c r="AQ38" s="694"/>
      <c r="AR38" s="694"/>
      <c r="AS38" s="700"/>
      <c r="AT38" s="694"/>
      <c r="AU38" s="694"/>
      <c r="AV38" s="694"/>
      <c r="AW38" s="694"/>
      <c r="AX38" s="694"/>
      <c r="AY38" s="693"/>
      <c r="AZ38" s="694"/>
      <c r="BA38" s="694"/>
      <c r="BB38" s="694"/>
      <c r="BC38" s="700"/>
      <c r="BD38" s="597"/>
      <c r="BE38" s="597"/>
      <c r="BF38" s="597"/>
      <c r="BG38" s="597"/>
      <c r="BH38" s="597"/>
      <c r="BI38" s="596"/>
      <c r="BJ38" s="597"/>
      <c r="BK38" s="597"/>
      <c r="BL38" s="597"/>
      <c r="BM38" s="702"/>
      <c r="BN38" s="597"/>
      <c r="BO38" s="597"/>
      <c r="BP38" s="597"/>
      <c r="BQ38" s="597"/>
      <c r="BR38" s="702"/>
      <c r="BS38" s="335"/>
      <c r="BT38" s="335"/>
      <c r="BU38" s="335"/>
      <c r="BV38" s="335"/>
      <c r="BW38" s="336"/>
      <c r="BX38" s="407"/>
      <c r="BY38" s="407"/>
      <c r="BZ38" s="408"/>
      <c r="CA38" s="366"/>
      <c r="CB38" s="366"/>
      <c r="CC38" s="366"/>
      <c r="CD38" s="366"/>
      <c r="CE38" s="366"/>
      <c r="CF38" s="366"/>
      <c r="CG38" s="366"/>
    </row>
    <row r="39" spans="1:85" s="330" customFormat="1" ht="18.75" customHeight="1" x14ac:dyDescent="0.2">
      <c r="A39" s="1307">
        <v>17</v>
      </c>
      <c r="B39" s="1389" t="s">
        <v>227</v>
      </c>
      <c r="C39" s="1391" t="s">
        <v>250</v>
      </c>
      <c r="D39" s="1395">
        <f t="shared" si="0"/>
        <v>79</v>
      </c>
      <c r="E39" s="1393">
        <v>13843</v>
      </c>
      <c r="F39" s="1382">
        <f>SUM(P39:P40,U39:U40,Z39:Z40,AE39:AE40,AJ39:AJ40,AO39:AO40,AT39:AT40,AY39:AY40,BD39:BD40,BI39:BI40,BN39:BN40,BS39:BS40)</f>
        <v>5</v>
      </c>
      <c r="G39" s="1382">
        <f>SUM(Q39:Q40,V39:V40,AA39:AA40,AF39:AF40,AK39:AK40,AP39:AP40,AU39:AU40,AZ39:AZ40,BE39:BE40,BJ39:BJ40,BO39:BO40,BT39:BT40)</f>
        <v>3</v>
      </c>
      <c r="H39" s="1382">
        <f>SUM(R39:R40,W39:W40,AB39:AB40,AG39:AG40,AL39:AL40,AQ39:AQ40,AV39:AV40,BA39:BA40,BF39:BF40,BK39:BK40,BP39:BP40,BU39:BU40)</f>
        <v>1</v>
      </c>
      <c r="I39" s="1382">
        <f>SUM(S39:S40,X39:X40,AC39:AC40,AH39:AH40,AM39:AM40,AR39:AR40,AW39:AW40,BB39:BB40,BG39:BG40,BL39:BL40,BQ39:BQ40,BV39:BV40)</f>
        <v>2</v>
      </c>
      <c r="J39" s="1382">
        <f>SUM(T39:T40,Y39:Y40,AD39:AD40,AI39:AI40,AN39:AN40,AS39:AS40,AX39:AX40,BC39:BC40,BH39:BH40,BM39:BM40,BR39:BR40,BW39:BW40)</f>
        <v>3</v>
      </c>
      <c r="K39" s="1341">
        <f>IF(ISERROR(I39/I39+J39),"",I39/(I39+J39))</f>
        <v>0.4</v>
      </c>
      <c r="L39" s="1382"/>
      <c r="M39" s="1382"/>
      <c r="N39" s="1382"/>
      <c r="O39" s="693"/>
      <c r="P39" s="694"/>
      <c r="Q39" s="694"/>
      <c r="R39" s="694"/>
      <c r="S39" s="694"/>
      <c r="T39" s="694"/>
      <c r="U39" s="693">
        <v>1</v>
      </c>
      <c r="V39" s="694"/>
      <c r="W39" s="694">
        <v>1</v>
      </c>
      <c r="X39" s="694">
        <v>1</v>
      </c>
      <c r="Y39" s="700"/>
      <c r="Z39" s="694"/>
      <c r="AA39" s="694"/>
      <c r="AB39" s="694"/>
      <c r="AC39" s="694"/>
      <c r="AD39" s="694"/>
      <c r="AE39" s="693">
        <v>1</v>
      </c>
      <c r="AF39" s="694">
        <v>1</v>
      </c>
      <c r="AG39" s="694"/>
      <c r="AH39" s="694">
        <v>1</v>
      </c>
      <c r="AI39" s="700"/>
      <c r="AJ39" s="694"/>
      <c r="AK39" s="694"/>
      <c r="AL39" s="694"/>
      <c r="AM39" s="694"/>
      <c r="AN39" s="694"/>
      <c r="AO39" s="693">
        <v>1</v>
      </c>
      <c r="AP39" s="694">
        <v>1</v>
      </c>
      <c r="AQ39" s="694"/>
      <c r="AR39" s="694"/>
      <c r="AS39" s="700">
        <v>1</v>
      </c>
      <c r="AT39" s="694">
        <v>1</v>
      </c>
      <c r="AU39" s="694"/>
      <c r="AV39" s="694"/>
      <c r="AW39" s="694"/>
      <c r="AX39" s="694">
        <v>1</v>
      </c>
      <c r="AY39" s="693">
        <v>1</v>
      </c>
      <c r="AZ39" s="694">
        <v>1</v>
      </c>
      <c r="BA39" s="694"/>
      <c r="BB39" s="694"/>
      <c r="BC39" s="700">
        <v>1</v>
      </c>
      <c r="BD39" s="597"/>
      <c r="BE39" s="597"/>
      <c r="BF39" s="597"/>
      <c r="BG39" s="597"/>
      <c r="BH39" s="597"/>
      <c r="BI39" s="596"/>
      <c r="BJ39" s="597"/>
      <c r="BK39" s="597"/>
      <c r="BL39" s="597"/>
      <c r="BM39" s="702"/>
      <c r="BN39" s="597"/>
      <c r="BO39" s="597"/>
      <c r="BP39" s="597"/>
      <c r="BQ39" s="597"/>
      <c r="BR39" s="702"/>
      <c r="BS39" s="335"/>
      <c r="BT39" s="335"/>
      <c r="BU39" s="335"/>
      <c r="BV39" s="335"/>
      <c r="BW39" s="336"/>
      <c r="BX39" s="402"/>
      <c r="BY39" s="402"/>
      <c r="BZ39" s="403"/>
      <c r="CA39" s="416"/>
      <c r="CB39" s="416"/>
      <c r="CC39" s="416"/>
      <c r="CD39" s="416"/>
      <c r="CE39" s="416"/>
      <c r="CF39" s="416"/>
      <c r="CG39" s="416"/>
    </row>
    <row r="40" spans="1:85" s="330" customFormat="1" ht="21" customHeight="1" x14ac:dyDescent="0.2">
      <c r="A40" s="1307"/>
      <c r="B40" s="1389"/>
      <c r="C40" s="1391"/>
      <c r="D40" s="1395"/>
      <c r="E40" s="1398"/>
      <c r="F40" s="1382"/>
      <c r="G40" s="1382"/>
      <c r="H40" s="1382"/>
      <c r="I40" s="1382"/>
      <c r="J40" s="1382"/>
      <c r="K40" s="1341"/>
      <c r="L40" s="1382"/>
      <c r="M40" s="1382"/>
      <c r="N40" s="1382"/>
      <c r="O40" s="693"/>
      <c r="P40" s="694"/>
      <c r="Q40" s="694"/>
      <c r="R40" s="694"/>
      <c r="S40" s="694"/>
      <c r="T40" s="694"/>
      <c r="U40" s="693"/>
      <c r="V40" s="694"/>
      <c r="W40" s="694"/>
      <c r="X40" s="694"/>
      <c r="Y40" s="700"/>
      <c r="Z40" s="694"/>
      <c r="AA40" s="694"/>
      <c r="AB40" s="694"/>
      <c r="AC40" s="694"/>
      <c r="AD40" s="694"/>
      <c r="AE40" s="693"/>
      <c r="AF40" s="694"/>
      <c r="AG40" s="694"/>
      <c r="AH40" s="694"/>
      <c r="AI40" s="700"/>
      <c r="AJ40" s="694"/>
      <c r="AK40" s="694"/>
      <c r="AL40" s="694"/>
      <c r="AM40" s="694"/>
      <c r="AN40" s="694"/>
      <c r="AO40" s="693"/>
      <c r="AP40" s="694"/>
      <c r="AQ40" s="694"/>
      <c r="AR40" s="694"/>
      <c r="AS40" s="700"/>
      <c r="AT40" s="694"/>
      <c r="AU40" s="694"/>
      <c r="AV40" s="694"/>
      <c r="AW40" s="694"/>
      <c r="AX40" s="694"/>
      <c r="AY40" s="693"/>
      <c r="AZ40" s="694"/>
      <c r="BA40" s="694"/>
      <c r="BB40" s="694"/>
      <c r="BC40" s="700"/>
      <c r="BD40" s="597"/>
      <c r="BE40" s="597"/>
      <c r="BF40" s="597"/>
      <c r="BG40" s="597"/>
      <c r="BH40" s="597"/>
      <c r="BI40" s="596"/>
      <c r="BJ40" s="597"/>
      <c r="BK40" s="597"/>
      <c r="BL40" s="597"/>
      <c r="BM40" s="702"/>
      <c r="BN40" s="597"/>
      <c r="BO40" s="597"/>
      <c r="BP40" s="597"/>
      <c r="BQ40" s="597"/>
      <c r="BR40" s="702"/>
      <c r="BS40" s="335"/>
      <c r="BT40" s="335"/>
      <c r="BU40" s="335"/>
      <c r="BV40" s="335"/>
      <c r="BW40" s="336"/>
      <c r="BX40" s="402"/>
      <c r="BY40" s="402"/>
      <c r="BZ40" s="403"/>
      <c r="CA40" s="416"/>
      <c r="CB40" s="416"/>
      <c r="CC40" s="416"/>
      <c r="CD40" s="416"/>
      <c r="CE40" s="416"/>
      <c r="CF40" s="416"/>
      <c r="CG40" s="416"/>
    </row>
    <row r="41" spans="1:85" ht="18.75" customHeight="1" x14ac:dyDescent="0.2">
      <c r="A41" s="1307">
        <v>18</v>
      </c>
      <c r="B41" s="1389" t="s">
        <v>251</v>
      </c>
      <c r="C41" s="1391" t="s">
        <v>250</v>
      </c>
      <c r="D41" s="1395">
        <f t="shared" si="0"/>
        <v>74</v>
      </c>
      <c r="E41" s="1393">
        <v>15506</v>
      </c>
      <c r="F41" s="1382">
        <f>SUM(P41:P42,U41:U42,Z41:Z42,AE41:AE42,AJ41:AJ42,AO41:AO42,AT41:AT42,AY41:AY42,BD41:BD42,BI41:BI42,BN41:BN42,BS41:BS42)</f>
        <v>1</v>
      </c>
      <c r="G41" s="1382">
        <f>SUM(Q41:Q42,V41:V42,AA41:AA42,AF41:AF42,AK41:AK42,AP41:AP42,AU41:AU42,AZ41:AZ42,BE41:BE42,BJ41:BJ42,BO41:BO42,BT41:BT42)</f>
        <v>0</v>
      </c>
      <c r="H41" s="1382">
        <f>SUM(R41:R42,W41:W42,AB41:AB42,AG41:AG42,AL41:AL42,AQ41:AQ42,AV41:AV42,BA41:BA42,BF41:BF42,BK41:BK42,BP41:BP42,BU41:BU42)</f>
        <v>0</v>
      </c>
      <c r="I41" s="1382">
        <f>SUM(S41:S42,X41:X42,AC41:AC42,AH41:AH42,AM41:AM42,AR41:AR42,AW41:AW42,BB41:BB42,BG41:BG42,BL41:BL42,BQ41:BQ42,BV41:BV42)</f>
        <v>0</v>
      </c>
      <c r="J41" s="1382">
        <f>SUM(T41:T42,Y41:Y42,AD41:AD42,AI41:AI42,AN41:AN42,AS41:AS42,AX41:AX42,BC41:BC42,BH41:BH42,BM41:BM42,BR41:BR42,BW41:BW42)</f>
        <v>0</v>
      </c>
      <c r="K41" s="1341" t="str">
        <f>IF(ISERROR(I41/I41+J41),"",I41/(I41+J41))</f>
        <v/>
      </c>
      <c r="L41" s="1382"/>
      <c r="M41" s="1382"/>
      <c r="N41" s="1382"/>
      <c r="O41" s="693"/>
      <c r="P41" s="694"/>
      <c r="Q41" s="694"/>
      <c r="R41" s="694"/>
      <c r="S41" s="694"/>
      <c r="T41" s="694"/>
      <c r="U41" s="693"/>
      <c r="V41" s="694"/>
      <c r="W41" s="694"/>
      <c r="X41" s="694"/>
      <c r="Y41" s="700"/>
      <c r="Z41" s="694"/>
      <c r="AA41" s="694"/>
      <c r="AB41" s="694"/>
      <c r="AC41" s="694"/>
      <c r="AD41" s="694"/>
      <c r="AE41" s="693"/>
      <c r="AF41" s="694"/>
      <c r="AG41" s="694"/>
      <c r="AH41" s="694"/>
      <c r="AI41" s="700"/>
      <c r="AJ41" s="694"/>
      <c r="AK41" s="694"/>
      <c r="AL41" s="694"/>
      <c r="AM41" s="694"/>
      <c r="AN41" s="694"/>
      <c r="AO41" s="693"/>
      <c r="AP41" s="694"/>
      <c r="AQ41" s="694"/>
      <c r="AR41" s="694"/>
      <c r="AS41" s="700"/>
      <c r="AT41" s="694">
        <v>1</v>
      </c>
      <c r="AU41" s="694"/>
      <c r="AV41" s="694"/>
      <c r="AW41" s="694"/>
      <c r="AX41" s="694"/>
      <c r="AY41" s="693"/>
      <c r="AZ41" s="694"/>
      <c r="BA41" s="694"/>
      <c r="BB41" s="694"/>
      <c r="BC41" s="700"/>
      <c r="BD41" s="597"/>
      <c r="BE41" s="597"/>
      <c r="BF41" s="597"/>
      <c r="BG41" s="597"/>
      <c r="BH41" s="597"/>
      <c r="BI41" s="596"/>
      <c r="BJ41" s="597"/>
      <c r="BK41" s="597"/>
      <c r="BL41" s="597"/>
      <c r="BM41" s="702"/>
      <c r="BN41" s="597"/>
      <c r="BO41" s="597"/>
      <c r="BP41" s="597"/>
      <c r="BQ41" s="597"/>
      <c r="BR41" s="702"/>
      <c r="BS41" s="335"/>
      <c r="BT41" s="335"/>
      <c r="BU41" s="335"/>
      <c r="BV41" s="335"/>
      <c r="BW41" s="336"/>
      <c r="BX41" s="407"/>
      <c r="BY41" s="407"/>
      <c r="BZ41" s="408"/>
      <c r="CA41" s="366"/>
      <c r="CB41" s="387"/>
      <c r="CC41" s="366"/>
      <c r="CD41" s="366"/>
      <c r="CE41" s="366"/>
      <c r="CF41" s="366"/>
      <c r="CG41" s="366"/>
    </row>
    <row r="42" spans="1:85" ht="18.75" customHeight="1" x14ac:dyDescent="0.2">
      <c r="A42" s="1307"/>
      <c r="B42" s="1389"/>
      <c r="C42" s="1391"/>
      <c r="D42" s="1395"/>
      <c r="E42" s="1398"/>
      <c r="F42" s="1382"/>
      <c r="G42" s="1382"/>
      <c r="H42" s="1382"/>
      <c r="I42" s="1382"/>
      <c r="J42" s="1382"/>
      <c r="K42" s="1341"/>
      <c r="L42" s="1382"/>
      <c r="M42" s="1382"/>
      <c r="N42" s="1382"/>
      <c r="O42" s="693"/>
      <c r="P42" s="694"/>
      <c r="Q42" s="694"/>
      <c r="R42" s="694"/>
      <c r="S42" s="694"/>
      <c r="T42" s="694"/>
      <c r="U42" s="693"/>
      <c r="V42" s="694"/>
      <c r="W42" s="694"/>
      <c r="X42" s="694"/>
      <c r="Y42" s="700"/>
      <c r="Z42" s="694"/>
      <c r="AA42" s="694"/>
      <c r="AB42" s="694"/>
      <c r="AC42" s="694"/>
      <c r="AD42" s="694"/>
      <c r="AE42" s="693"/>
      <c r="AF42" s="694"/>
      <c r="AG42" s="694"/>
      <c r="AH42" s="694"/>
      <c r="AI42" s="700"/>
      <c r="AJ42" s="694"/>
      <c r="AK42" s="694"/>
      <c r="AL42" s="694"/>
      <c r="AM42" s="694"/>
      <c r="AN42" s="694"/>
      <c r="AO42" s="693"/>
      <c r="AP42" s="694"/>
      <c r="AQ42" s="694"/>
      <c r="AR42" s="694"/>
      <c r="AS42" s="700"/>
      <c r="AT42" s="694"/>
      <c r="AU42" s="694"/>
      <c r="AV42" s="694"/>
      <c r="AW42" s="694"/>
      <c r="AX42" s="694"/>
      <c r="AY42" s="693"/>
      <c r="AZ42" s="694"/>
      <c r="BA42" s="694"/>
      <c r="BB42" s="694"/>
      <c r="BC42" s="700"/>
      <c r="BD42" s="597"/>
      <c r="BE42" s="597"/>
      <c r="BF42" s="597"/>
      <c r="BG42" s="597"/>
      <c r="BH42" s="597"/>
      <c r="BI42" s="596"/>
      <c r="BJ42" s="597"/>
      <c r="BK42" s="597"/>
      <c r="BL42" s="597"/>
      <c r="BM42" s="702"/>
      <c r="BN42" s="597"/>
      <c r="BO42" s="597"/>
      <c r="BP42" s="597"/>
      <c r="BQ42" s="597"/>
      <c r="BR42" s="702"/>
      <c r="BS42" s="335"/>
      <c r="BT42" s="335"/>
      <c r="BU42" s="335"/>
      <c r="BV42" s="335"/>
      <c r="BW42" s="336"/>
      <c r="BX42" s="407"/>
      <c r="BY42" s="407"/>
      <c r="BZ42" s="408"/>
      <c r="CA42" s="366"/>
      <c r="CB42" s="366"/>
      <c r="CC42" s="366"/>
      <c r="CD42" s="366"/>
      <c r="CE42" s="366"/>
      <c r="CF42" s="366"/>
      <c r="CG42" s="366"/>
    </row>
    <row r="43" spans="1:85" s="330" customFormat="1" ht="18.75" customHeight="1" x14ac:dyDescent="0.2">
      <c r="A43" s="1307">
        <v>19</v>
      </c>
      <c r="B43" s="1389" t="s">
        <v>252</v>
      </c>
      <c r="C43" s="1391" t="s">
        <v>250</v>
      </c>
      <c r="D43" s="1395">
        <f t="shared" si="0"/>
        <v>76</v>
      </c>
      <c r="E43" s="1393">
        <v>14712</v>
      </c>
      <c r="F43" s="1382">
        <f>SUM(P43:P44,U43:U44,Z43:Z44,AE43:AE44,AJ43:AJ44,AO43:AO44,AT43:AT44,AY43:AY44,BD43:BD44,BI43:BI44,BN43:BN44,BS43:BS44)</f>
        <v>0</v>
      </c>
      <c r="G43" s="1382">
        <f>SUM(Q43:Q44,V43:V44,AA43:AA44,AF43:AF44,AK43:AK44,AP43:AP44,AU43:AU44,AZ43:AZ44,BE43:BE44,BJ43:BJ44,BO43:BO44,BT43:BT44)</f>
        <v>0</v>
      </c>
      <c r="H43" s="1382">
        <f>SUM(R43:R44,W43:W44,AB43:AB44,AG43:AG44,AL43:AL44,AQ43:AQ44,AV43:AV44,BA43:BA44,BF43:BF44,BK43:BK44,BP43:BP44,BU43:BU44)</f>
        <v>0</v>
      </c>
      <c r="I43" s="1382">
        <f>SUM(S43:S44,X43:X44,AC43:AC44,AH43:AH44,AM43:AM44,AR43:AR44,AW43:AW44,BB43:BB44,BG43:BG44,BL43:BL44,BQ43:BQ44,BV43:BV44)</f>
        <v>0</v>
      </c>
      <c r="J43" s="1382">
        <f>SUM(T43:T44,Y43:Y44,AD43:AD44,AI43:AI44,AN43:AN44,AS43:AS44,AX43:AX44,BC43:BC44,BH43:BH44,BM43:BM44,BR43:BR44,BW43:BW44)</f>
        <v>0</v>
      </c>
      <c r="K43" s="1341" t="str">
        <f>IF(ISERROR(I43/I43+J43),"",I43/(I43+J43))</f>
        <v/>
      </c>
      <c r="L43" s="1382"/>
      <c r="M43" s="1382"/>
      <c r="N43" s="1382"/>
      <c r="O43" s="693"/>
      <c r="P43" s="694"/>
      <c r="Q43" s="694"/>
      <c r="R43" s="694"/>
      <c r="S43" s="694"/>
      <c r="T43" s="694"/>
      <c r="U43" s="693"/>
      <c r="V43" s="694"/>
      <c r="W43" s="694"/>
      <c r="X43" s="694"/>
      <c r="Y43" s="700"/>
      <c r="Z43" s="694"/>
      <c r="AA43" s="694"/>
      <c r="AB43" s="694"/>
      <c r="AC43" s="694"/>
      <c r="AD43" s="694"/>
      <c r="AE43" s="693"/>
      <c r="AF43" s="694"/>
      <c r="AG43" s="694"/>
      <c r="AH43" s="694"/>
      <c r="AI43" s="700"/>
      <c r="AJ43" s="694"/>
      <c r="AK43" s="694"/>
      <c r="AL43" s="694"/>
      <c r="AM43" s="694"/>
      <c r="AN43" s="694"/>
      <c r="AO43" s="693"/>
      <c r="AP43" s="694"/>
      <c r="AQ43" s="694"/>
      <c r="AR43" s="694"/>
      <c r="AS43" s="700"/>
      <c r="AT43" s="694"/>
      <c r="AU43" s="694"/>
      <c r="AV43" s="694"/>
      <c r="AW43" s="694"/>
      <c r="AX43" s="694"/>
      <c r="AY43" s="693"/>
      <c r="AZ43" s="694"/>
      <c r="BA43" s="694"/>
      <c r="BB43" s="694"/>
      <c r="BC43" s="700"/>
      <c r="BD43" s="597"/>
      <c r="BE43" s="597"/>
      <c r="BF43" s="597"/>
      <c r="BG43" s="597"/>
      <c r="BH43" s="597"/>
      <c r="BI43" s="596"/>
      <c r="BJ43" s="597"/>
      <c r="BK43" s="597"/>
      <c r="BL43" s="597"/>
      <c r="BM43" s="702"/>
      <c r="BN43" s="597"/>
      <c r="BO43" s="597"/>
      <c r="BP43" s="597"/>
      <c r="BQ43" s="597"/>
      <c r="BR43" s="702"/>
      <c r="BS43" s="335"/>
      <c r="BT43" s="335"/>
      <c r="BU43" s="335"/>
      <c r="BV43" s="335"/>
      <c r="BW43" s="336"/>
      <c r="BX43" s="402"/>
      <c r="BY43" s="402"/>
      <c r="BZ43" s="403"/>
      <c r="CA43" s="416"/>
      <c r="CB43" s="416"/>
      <c r="CC43" s="416"/>
      <c r="CD43" s="416"/>
      <c r="CE43" s="416"/>
      <c r="CF43" s="416"/>
      <c r="CG43" s="416"/>
    </row>
    <row r="44" spans="1:85" s="330" customFormat="1" ht="18.75" customHeight="1" x14ac:dyDescent="0.2">
      <c r="A44" s="1307"/>
      <c r="B44" s="1390"/>
      <c r="C44" s="1392"/>
      <c r="D44" s="1395"/>
      <c r="E44" s="1394"/>
      <c r="F44" s="1383"/>
      <c r="G44" s="1383"/>
      <c r="H44" s="1383"/>
      <c r="I44" s="1383"/>
      <c r="J44" s="1383"/>
      <c r="K44" s="1342"/>
      <c r="L44" s="1383"/>
      <c r="M44" s="1383"/>
      <c r="N44" s="1383"/>
      <c r="O44" s="693"/>
      <c r="P44" s="694"/>
      <c r="Q44" s="694"/>
      <c r="R44" s="694"/>
      <c r="S44" s="694"/>
      <c r="T44" s="694"/>
      <c r="U44" s="693"/>
      <c r="V44" s="694"/>
      <c r="W44" s="694"/>
      <c r="X44" s="694"/>
      <c r="Y44" s="700"/>
      <c r="Z44" s="694"/>
      <c r="AA44" s="694"/>
      <c r="AB44" s="694"/>
      <c r="AC44" s="694"/>
      <c r="AD44" s="694"/>
      <c r="AE44" s="693"/>
      <c r="AF44" s="694"/>
      <c r="AG44" s="694"/>
      <c r="AH44" s="694"/>
      <c r="AI44" s="700"/>
      <c r="AJ44" s="694"/>
      <c r="AK44" s="694"/>
      <c r="AL44" s="694"/>
      <c r="AM44" s="694"/>
      <c r="AN44" s="694"/>
      <c r="AO44" s="693"/>
      <c r="AP44" s="694"/>
      <c r="AQ44" s="694"/>
      <c r="AR44" s="694"/>
      <c r="AS44" s="700"/>
      <c r="AT44" s="694"/>
      <c r="AU44" s="694"/>
      <c r="AV44" s="694"/>
      <c r="AW44" s="694"/>
      <c r="AX44" s="694"/>
      <c r="AY44" s="693"/>
      <c r="AZ44" s="694"/>
      <c r="BA44" s="694"/>
      <c r="BB44" s="694"/>
      <c r="BC44" s="700"/>
      <c r="BD44" s="597"/>
      <c r="BE44" s="597"/>
      <c r="BF44" s="597"/>
      <c r="BG44" s="597"/>
      <c r="BH44" s="597"/>
      <c r="BI44" s="596"/>
      <c r="BJ44" s="597"/>
      <c r="BK44" s="597"/>
      <c r="BL44" s="597"/>
      <c r="BM44" s="702"/>
      <c r="BN44" s="597"/>
      <c r="BO44" s="597"/>
      <c r="BP44" s="597"/>
      <c r="BQ44" s="597"/>
      <c r="BR44" s="702"/>
      <c r="BS44" s="335"/>
      <c r="BT44" s="335"/>
      <c r="BU44" s="335"/>
      <c r="BV44" s="335"/>
      <c r="BW44" s="336"/>
      <c r="BX44" s="402"/>
      <c r="BY44" s="402"/>
      <c r="BZ44" s="403"/>
      <c r="CA44" s="416"/>
      <c r="CB44" s="416"/>
      <c r="CC44" s="416"/>
      <c r="CD44" s="416"/>
      <c r="CE44" s="416"/>
      <c r="CF44" s="416"/>
      <c r="CG44" s="416"/>
    </row>
    <row r="45" spans="1:85" ht="18.75" customHeight="1" x14ac:dyDescent="0.2">
      <c r="A45" s="1307">
        <v>20</v>
      </c>
      <c r="B45" s="1397" t="s">
        <v>210</v>
      </c>
      <c r="C45" s="1391" t="s">
        <v>253</v>
      </c>
      <c r="D45" s="1399">
        <f>DATEDIF(E45,$CA$4,"y")</f>
        <v>70</v>
      </c>
      <c r="E45" s="1393">
        <v>16967</v>
      </c>
      <c r="F45" s="1382">
        <f>SUM(P45:P46,U45:U46,Z45:Z46,AE45:AE46,AJ45:AJ46,AO45:AO46,AT45:AT46,AY45:AY46,BD45:BD46,BI45:BI46,BN45:BN46,BS45:BS46)</f>
        <v>7</v>
      </c>
      <c r="G45" s="1382">
        <f>SUM(Q45:Q46,V45:V46,AA45:AA46,AF45:AF46,AK45:AK46,AP45:AP46,AU45:AU46,AZ45:AZ46,BE45:BE46,BJ45:BJ46,BO45:BO46,BT45:BT46)</f>
        <v>4</v>
      </c>
      <c r="H45" s="1382">
        <f>SUM(R45:R46,W45:W46,AB45:AB46,AG45:AG46,AL45:AL46,AQ45:AQ46,AV45:AV46,BA45:BA46,BF45:BF46,BK45:BK46,BP45:BP46,BU45:BU46)</f>
        <v>1</v>
      </c>
      <c r="I45" s="1382">
        <f>SUM(S45:S46,X45:X46,AC45:AC46,AH45:AH46,AM45:AM46,AR45:AR46,AW45:AW46,BB45:BB46,BG45:BG46,BL45:BL46,BQ45:BQ46,BV45:BV46)</f>
        <v>2</v>
      </c>
      <c r="J45" s="1382">
        <f>SUM(T45:T46,Y45:Y46,AD45:AD46,AI45:AI46,AN45:AN46,AS45:AS46,AX45:AX46,BC45:BC46,BH45:BH46,BM45:BM46,BR45:BR46,BW45:BW46)</f>
        <v>3</v>
      </c>
      <c r="K45" s="1341">
        <f>IF(ISERROR(I45/I45+J45),"",I45/(I45+J45))</f>
        <v>0.4</v>
      </c>
      <c r="L45" s="1382">
        <f>SUM(M45:N50)</f>
        <v>7</v>
      </c>
      <c r="M45" s="1381">
        <f>SUM(I45:I50)</f>
        <v>3</v>
      </c>
      <c r="N45" s="1381">
        <f>SUM(J45:J50)</f>
        <v>4</v>
      </c>
      <c r="O45" s="695"/>
      <c r="P45" s="696"/>
      <c r="Q45" s="696"/>
      <c r="R45" s="696"/>
      <c r="S45" s="696"/>
      <c r="T45" s="696"/>
      <c r="U45" s="695">
        <v>1</v>
      </c>
      <c r="V45" s="696"/>
      <c r="W45" s="696">
        <v>1</v>
      </c>
      <c r="X45" s="696">
        <v>1</v>
      </c>
      <c r="Y45" s="644"/>
      <c r="Z45" s="696"/>
      <c r="AA45" s="696"/>
      <c r="AB45" s="696"/>
      <c r="AC45" s="696"/>
      <c r="AD45" s="696"/>
      <c r="AE45" s="695">
        <v>1</v>
      </c>
      <c r="AF45" s="696">
        <v>1</v>
      </c>
      <c r="AG45" s="696"/>
      <c r="AH45" s="696"/>
      <c r="AI45" s="644">
        <v>1</v>
      </c>
      <c r="AJ45" s="696"/>
      <c r="AK45" s="696"/>
      <c r="AL45" s="696"/>
      <c r="AM45" s="696"/>
      <c r="AN45" s="696"/>
      <c r="AO45" s="695">
        <v>1</v>
      </c>
      <c r="AP45" s="696"/>
      <c r="AQ45" s="696"/>
      <c r="AR45" s="696"/>
      <c r="AS45" s="644"/>
      <c r="AT45" s="696"/>
      <c r="AU45" s="696"/>
      <c r="AV45" s="696"/>
      <c r="AW45" s="696"/>
      <c r="AX45" s="696"/>
      <c r="AY45" s="695">
        <v>1</v>
      </c>
      <c r="AZ45" s="696">
        <v>1</v>
      </c>
      <c r="BA45" s="696"/>
      <c r="BB45" s="696"/>
      <c r="BC45" s="644">
        <v>1</v>
      </c>
      <c r="BD45" s="697"/>
      <c r="BE45" s="697"/>
      <c r="BF45" s="697"/>
      <c r="BG45" s="697"/>
      <c r="BH45" s="697"/>
      <c r="BI45" s="703"/>
      <c r="BJ45" s="697"/>
      <c r="BK45" s="697"/>
      <c r="BL45" s="697"/>
      <c r="BM45" s="704"/>
      <c r="BN45" s="697"/>
      <c r="BO45" s="697"/>
      <c r="BP45" s="697"/>
      <c r="BQ45" s="697"/>
      <c r="BR45" s="704"/>
      <c r="BS45" s="772"/>
      <c r="BT45" s="772"/>
      <c r="BU45" s="772"/>
      <c r="BV45" s="772"/>
      <c r="BW45" s="765"/>
      <c r="BX45" s="407"/>
      <c r="BY45" s="407"/>
      <c r="BZ45" s="408"/>
      <c r="CA45" s="366"/>
      <c r="CB45" s="366"/>
      <c r="CC45" s="366"/>
      <c r="CD45" s="366"/>
      <c r="CE45" s="366"/>
      <c r="CF45" s="366"/>
      <c r="CG45" s="366"/>
    </row>
    <row r="46" spans="1:85" ht="18.75" customHeight="1" x14ac:dyDescent="0.2">
      <c r="A46" s="1307"/>
      <c r="B46" s="1397"/>
      <c r="C46" s="1391"/>
      <c r="D46" s="1395"/>
      <c r="E46" s="1398"/>
      <c r="F46" s="1382"/>
      <c r="G46" s="1382"/>
      <c r="H46" s="1382"/>
      <c r="I46" s="1382"/>
      <c r="J46" s="1382"/>
      <c r="K46" s="1341"/>
      <c r="L46" s="1382"/>
      <c r="M46" s="1382"/>
      <c r="N46" s="1382"/>
      <c r="O46" s="693"/>
      <c r="P46" s="694"/>
      <c r="Q46" s="694"/>
      <c r="R46" s="694"/>
      <c r="S46" s="694"/>
      <c r="T46" s="694"/>
      <c r="U46" s="693">
        <v>1</v>
      </c>
      <c r="V46" s="694">
        <v>1</v>
      </c>
      <c r="W46" s="694"/>
      <c r="X46" s="694"/>
      <c r="Y46" s="700">
        <v>1</v>
      </c>
      <c r="Z46" s="694"/>
      <c r="AA46" s="694"/>
      <c r="AB46" s="694"/>
      <c r="AC46" s="694"/>
      <c r="AD46" s="694"/>
      <c r="AE46" s="693"/>
      <c r="AF46" s="694"/>
      <c r="AG46" s="694"/>
      <c r="AH46" s="694"/>
      <c r="AI46" s="700"/>
      <c r="AJ46" s="694"/>
      <c r="AK46" s="694"/>
      <c r="AL46" s="694"/>
      <c r="AM46" s="694"/>
      <c r="AN46" s="694"/>
      <c r="AO46" s="693">
        <v>1</v>
      </c>
      <c r="AP46" s="694">
        <v>1</v>
      </c>
      <c r="AQ46" s="694"/>
      <c r="AR46" s="694">
        <v>1</v>
      </c>
      <c r="AS46" s="700"/>
      <c r="AT46" s="694"/>
      <c r="AU46" s="694"/>
      <c r="AV46" s="694"/>
      <c r="AW46" s="694"/>
      <c r="AX46" s="694"/>
      <c r="AY46" s="693">
        <v>1</v>
      </c>
      <c r="AZ46" s="694"/>
      <c r="BA46" s="694"/>
      <c r="BB46" s="694"/>
      <c r="BC46" s="700"/>
      <c r="BD46" s="597"/>
      <c r="BE46" s="597"/>
      <c r="BF46" s="597"/>
      <c r="BG46" s="597"/>
      <c r="BH46" s="597"/>
      <c r="BI46" s="596"/>
      <c r="BJ46" s="597"/>
      <c r="BK46" s="597"/>
      <c r="BL46" s="597"/>
      <c r="BM46" s="702"/>
      <c r="BN46" s="597"/>
      <c r="BO46" s="597"/>
      <c r="BP46" s="597"/>
      <c r="BQ46" s="597"/>
      <c r="BR46" s="702"/>
      <c r="BS46" s="335"/>
      <c r="BT46" s="335"/>
      <c r="BU46" s="335"/>
      <c r="BV46" s="335"/>
      <c r="BW46" s="336"/>
      <c r="BX46" s="407"/>
      <c r="BY46" s="407"/>
      <c r="BZ46" s="408"/>
      <c r="CA46" s="366"/>
      <c r="CB46" s="366"/>
      <c r="CC46" s="366"/>
      <c r="CD46" s="366"/>
      <c r="CE46" s="366"/>
      <c r="CF46" s="366"/>
      <c r="CG46" s="366"/>
    </row>
    <row r="47" spans="1:85" ht="18.75" customHeight="1" x14ac:dyDescent="0.2">
      <c r="A47" s="1307">
        <v>21</v>
      </c>
      <c r="B47" s="1397" t="s">
        <v>351</v>
      </c>
      <c r="C47" s="1391" t="s">
        <v>253</v>
      </c>
      <c r="D47" s="1395">
        <f>DATEDIF(E47,$CA$4,"y")</f>
        <v>73</v>
      </c>
      <c r="E47" s="1393">
        <v>16037</v>
      </c>
      <c r="F47" s="1382">
        <f>SUM(P47:P48,U47:U48,Z47:Z48,AE47:AE48,AJ47:AJ48,AO47:AO48,AT47:AT48,AY47:AY48,BD47:BD48,BI47:BI48,BN47:BN48,BS47:BS48)</f>
        <v>1</v>
      </c>
      <c r="G47" s="1382">
        <f>SUM(Q47:Q48,V47:V48,AA47:AA48,AF47:AF48,AK47:AK48,AP47:AP48,AU47:AU48,AZ47:AZ48,BE47:BE48,BJ47:BJ48,BO47:BO48,BT47:BT48)</f>
        <v>0</v>
      </c>
      <c r="H47" s="1382">
        <f>SUM(R47:R48,W47:W48,AB47:AB48,AG47:AG48,AL47:AL48,AQ47:AQ48,AV47:AV48,BA47:BA48,BF47:BF48,BK47:BK48,BP47:BP48,BU47:BU48)</f>
        <v>0</v>
      </c>
      <c r="I47" s="1382">
        <f>SUM(S47:S48,X47:X48,AC47:AC48,AH47:AH48,AM47:AM48,AR47:AR48,AW47:AW48,BB47:BB48,BG47:BG48,BL47:BL48,BQ47:BQ48,BV47:BV48)</f>
        <v>0</v>
      </c>
      <c r="J47" s="1382">
        <f>SUM(T47:T48,Y47:Y48,AD47:AD48,AI47:AI48,AN47:AN48,AS47:AS48,AX47:AX48,BC47:BC48,BH47:BH48,BM47:BM48,BR47:BR48,BW47:BW48)</f>
        <v>1</v>
      </c>
      <c r="K47" s="1341" t="str">
        <f>IF(ISERROR(I47/I47+J47),"",I47/(I47+J47))</f>
        <v/>
      </c>
      <c r="L47" s="1382"/>
      <c r="M47" s="1382"/>
      <c r="N47" s="1382"/>
      <c r="O47" s="693"/>
      <c r="P47" s="694"/>
      <c r="Q47" s="694"/>
      <c r="R47" s="694"/>
      <c r="S47" s="694"/>
      <c r="T47" s="694"/>
      <c r="U47" s="693"/>
      <c r="V47" s="694"/>
      <c r="W47" s="694"/>
      <c r="X47" s="694"/>
      <c r="Y47" s="700"/>
      <c r="Z47" s="694"/>
      <c r="AA47" s="694"/>
      <c r="AB47" s="694"/>
      <c r="AC47" s="694"/>
      <c r="AD47" s="694"/>
      <c r="AE47" s="693"/>
      <c r="AF47" s="694"/>
      <c r="AG47" s="694"/>
      <c r="AH47" s="694"/>
      <c r="AI47" s="700"/>
      <c r="AJ47" s="694"/>
      <c r="AK47" s="694"/>
      <c r="AL47" s="694"/>
      <c r="AM47" s="694"/>
      <c r="AN47" s="694"/>
      <c r="AO47" s="693"/>
      <c r="AP47" s="694"/>
      <c r="AQ47" s="694"/>
      <c r="AR47" s="694"/>
      <c r="AS47" s="700"/>
      <c r="AT47" s="694"/>
      <c r="AU47" s="694"/>
      <c r="AV47" s="694"/>
      <c r="AW47" s="694"/>
      <c r="AX47" s="694"/>
      <c r="AY47" s="693">
        <v>1</v>
      </c>
      <c r="AZ47" s="694"/>
      <c r="BA47" s="694"/>
      <c r="BB47" s="694"/>
      <c r="BC47" s="700">
        <v>1</v>
      </c>
      <c r="BD47" s="597"/>
      <c r="BE47" s="597"/>
      <c r="BF47" s="597"/>
      <c r="BG47" s="597"/>
      <c r="BH47" s="597"/>
      <c r="BI47" s="596"/>
      <c r="BJ47" s="597"/>
      <c r="BK47" s="597"/>
      <c r="BL47" s="597"/>
      <c r="BM47" s="702"/>
      <c r="BN47" s="597"/>
      <c r="BO47" s="597"/>
      <c r="BP47" s="597"/>
      <c r="BQ47" s="597"/>
      <c r="BR47" s="702"/>
      <c r="BS47" s="335"/>
      <c r="BT47" s="335"/>
      <c r="BU47" s="335"/>
      <c r="BV47" s="335"/>
      <c r="BW47" s="336"/>
      <c r="BX47" s="407"/>
      <c r="BY47" s="407"/>
      <c r="BZ47" s="408"/>
      <c r="CA47" s="366"/>
      <c r="CB47" s="366"/>
      <c r="CC47" s="366"/>
      <c r="CD47" s="366"/>
      <c r="CE47" s="366"/>
      <c r="CF47" s="366"/>
      <c r="CG47" s="366"/>
    </row>
    <row r="48" spans="1:85" ht="18.75" customHeight="1" x14ac:dyDescent="0.2">
      <c r="A48" s="1307"/>
      <c r="B48" s="1397"/>
      <c r="C48" s="1391"/>
      <c r="D48" s="1395"/>
      <c r="E48" s="1398"/>
      <c r="F48" s="1382"/>
      <c r="G48" s="1382"/>
      <c r="H48" s="1382"/>
      <c r="I48" s="1382"/>
      <c r="J48" s="1382"/>
      <c r="K48" s="1341"/>
      <c r="L48" s="1382"/>
      <c r="M48" s="1382"/>
      <c r="N48" s="1382"/>
      <c r="O48" s="693"/>
      <c r="P48" s="694"/>
      <c r="Q48" s="694"/>
      <c r="R48" s="694"/>
      <c r="S48" s="694"/>
      <c r="T48" s="694"/>
      <c r="U48" s="693"/>
      <c r="V48" s="694"/>
      <c r="W48" s="694"/>
      <c r="X48" s="694"/>
      <c r="Y48" s="700"/>
      <c r="Z48" s="694"/>
      <c r="AA48" s="694"/>
      <c r="AB48" s="694"/>
      <c r="AC48" s="694"/>
      <c r="AD48" s="694"/>
      <c r="AE48" s="693"/>
      <c r="AF48" s="694"/>
      <c r="AG48" s="694"/>
      <c r="AH48" s="694"/>
      <c r="AI48" s="700"/>
      <c r="AJ48" s="694"/>
      <c r="AK48" s="694"/>
      <c r="AL48" s="694"/>
      <c r="AM48" s="694"/>
      <c r="AN48" s="694"/>
      <c r="AO48" s="693"/>
      <c r="AP48" s="694"/>
      <c r="AQ48" s="694"/>
      <c r="AR48" s="694"/>
      <c r="AS48" s="700"/>
      <c r="AT48" s="694"/>
      <c r="AU48" s="694"/>
      <c r="AV48" s="694"/>
      <c r="AW48" s="694"/>
      <c r="AX48" s="694"/>
      <c r="AY48" s="693"/>
      <c r="AZ48" s="694"/>
      <c r="BA48" s="694"/>
      <c r="BB48" s="694"/>
      <c r="BC48" s="700"/>
      <c r="BD48" s="597"/>
      <c r="BE48" s="597"/>
      <c r="BF48" s="597"/>
      <c r="BG48" s="597"/>
      <c r="BH48" s="597"/>
      <c r="BI48" s="596"/>
      <c r="BJ48" s="597"/>
      <c r="BK48" s="597"/>
      <c r="BL48" s="597"/>
      <c r="BM48" s="702"/>
      <c r="BN48" s="597"/>
      <c r="BO48" s="597"/>
      <c r="BP48" s="597"/>
      <c r="BQ48" s="597"/>
      <c r="BR48" s="702"/>
      <c r="BS48" s="335"/>
      <c r="BT48" s="335"/>
      <c r="BU48" s="335"/>
      <c r="BV48" s="335"/>
      <c r="BW48" s="336"/>
      <c r="BX48" s="407"/>
      <c r="BY48" s="407"/>
      <c r="BZ48" s="408"/>
      <c r="CA48" s="366"/>
      <c r="CB48" s="366"/>
      <c r="CC48" s="366"/>
      <c r="CD48" s="366"/>
      <c r="CE48" s="366"/>
      <c r="CF48" s="366"/>
      <c r="CG48" s="366"/>
    </row>
    <row r="49" spans="1:85" s="330" customFormat="1" ht="18.75" customHeight="1" x14ac:dyDescent="0.2">
      <c r="A49" s="1307">
        <v>22</v>
      </c>
      <c r="B49" s="1389" t="s">
        <v>254</v>
      </c>
      <c r="C49" s="1391" t="s">
        <v>253</v>
      </c>
      <c r="D49" s="1395">
        <f>DATEDIF(E49,$CA$4,"y")</f>
        <v>76</v>
      </c>
      <c r="E49" s="1393">
        <v>14918</v>
      </c>
      <c r="F49" s="1382">
        <f>SUM(P49:P50,U49:U50,Z49:Z50,AE49:AE50,AJ49:AJ50,AO49:AO50,AT49:AT50,AY49:AY50,BD49:BD50,BI49:BI50,BN49:BN50,BS49:BS50)</f>
        <v>2</v>
      </c>
      <c r="G49" s="1382">
        <f>SUM(Q49:Q50,V49:V50,AA49:AA50,AF49:AF50,AK49:AK50,AP49:AP50,AU49:AU50,AZ49:AZ50,BE49:BE50,BJ49:BJ50,BO49:BO50,BT49:BT50)</f>
        <v>1</v>
      </c>
      <c r="H49" s="1382">
        <f>SUM(R49:R50,W49:W50,AB49:AB50,AG49:AG50,AL49:AL50,AQ49:AQ50,AV49:AV50,BA49:BA50,BF49:BF50,BK49:BK50,BP49:BP50,BU49:BU50)</f>
        <v>0</v>
      </c>
      <c r="I49" s="1382">
        <f>SUM(S49:S50,X49:X50,AC49:AC50,AH49:AH50,AM49:AM50,AR49:AR50,AW49:AW50,BB49:BB50,BG49:BG50,BL49:BL50,BQ49:BQ50,BV49:BV50)</f>
        <v>1</v>
      </c>
      <c r="J49" s="1382">
        <f>SUM(T49:T50,Y49:Y50,AD49:AD50,AI49:AI50,AN49:AN50,AS49:AS50,AX49:AX50,BC49:BC50,BH49:BH50,BM49:BM50,BR49:BR50,BW49:BW50)</f>
        <v>0</v>
      </c>
      <c r="K49" s="1341">
        <f>IF(ISERROR(I49/I49+J49),"",I49/(I49+J49))</f>
        <v>1</v>
      </c>
      <c r="L49" s="1382"/>
      <c r="M49" s="1382"/>
      <c r="N49" s="1382"/>
      <c r="O49" s="693"/>
      <c r="P49" s="694"/>
      <c r="Q49" s="694"/>
      <c r="R49" s="694"/>
      <c r="S49" s="694"/>
      <c r="T49" s="694"/>
      <c r="U49" s="693"/>
      <c r="V49" s="694"/>
      <c r="W49" s="694"/>
      <c r="X49" s="694"/>
      <c r="Y49" s="700"/>
      <c r="Z49" s="694"/>
      <c r="AA49" s="694"/>
      <c r="AB49" s="694"/>
      <c r="AC49" s="694"/>
      <c r="AD49" s="694"/>
      <c r="AE49" s="693">
        <v>1</v>
      </c>
      <c r="AF49" s="694">
        <v>1</v>
      </c>
      <c r="AG49" s="694"/>
      <c r="AH49" s="694"/>
      <c r="AI49" s="700"/>
      <c r="AJ49" s="694"/>
      <c r="AK49" s="694"/>
      <c r="AL49" s="694"/>
      <c r="AM49" s="694"/>
      <c r="AN49" s="694"/>
      <c r="AO49" s="693">
        <v>1</v>
      </c>
      <c r="AP49" s="694"/>
      <c r="AQ49" s="694"/>
      <c r="AR49" s="694">
        <v>1</v>
      </c>
      <c r="AS49" s="700"/>
      <c r="AT49" s="694"/>
      <c r="AU49" s="694"/>
      <c r="AV49" s="694"/>
      <c r="AW49" s="694"/>
      <c r="AX49" s="694"/>
      <c r="AY49" s="693"/>
      <c r="AZ49" s="694"/>
      <c r="BA49" s="694"/>
      <c r="BB49" s="694"/>
      <c r="BC49" s="700"/>
      <c r="BD49" s="597"/>
      <c r="BE49" s="597"/>
      <c r="BF49" s="597"/>
      <c r="BG49" s="597"/>
      <c r="BH49" s="597"/>
      <c r="BI49" s="596"/>
      <c r="BJ49" s="597"/>
      <c r="BK49" s="597"/>
      <c r="BL49" s="597"/>
      <c r="BM49" s="702"/>
      <c r="BN49" s="597"/>
      <c r="BO49" s="597"/>
      <c r="BP49" s="597"/>
      <c r="BQ49" s="597"/>
      <c r="BR49" s="702"/>
      <c r="BS49" s="335"/>
      <c r="BT49" s="335"/>
      <c r="BU49" s="335"/>
      <c r="BV49" s="335"/>
      <c r="BW49" s="336"/>
      <c r="BX49" s="402"/>
      <c r="BY49" s="402"/>
      <c r="BZ49" s="403"/>
      <c r="CA49" s="416"/>
      <c r="CB49" s="416"/>
      <c r="CC49" s="416"/>
      <c r="CD49" s="416"/>
      <c r="CE49" s="416"/>
      <c r="CF49" s="416"/>
      <c r="CG49" s="416"/>
    </row>
    <row r="50" spans="1:85" s="330" customFormat="1" ht="18.75" customHeight="1" x14ac:dyDescent="0.2">
      <c r="A50" s="1307"/>
      <c r="B50" s="1390"/>
      <c r="C50" s="1392"/>
      <c r="D50" s="1401"/>
      <c r="E50" s="1394"/>
      <c r="F50" s="1383"/>
      <c r="G50" s="1383"/>
      <c r="H50" s="1383"/>
      <c r="I50" s="1383"/>
      <c r="J50" s="1383"/>
      <c r="K50" s="1342"/>
      <c r="L50" s="1383"/>
      <c r="M50" s="1383"/>
      <c r="N50" s="1383"/>
      <c r="O50" s="806"/>
      <c r="P50" s="807"/>
      <c r="Q50" s="807"/>
      <c r="R50" s="807"/>
      <c r="S50" s="807"/>
      <c r="T50" s="807"/>
      <c r="U50" s="806"/>
      <c r="V50" s="807"/>
      <c r="W50" s="807"/>
      <c r="X50" s="807"/>
      <c r="Y50" s="808"/>
      <c r="Z50" s="807"/>
      <c r="AA50" s="807"/>
      <c r="AB50" s="807"/>
      <c r="AC50" s="807"/>
      <c r="AD50" s="807"/>
      <c r="AE50" s="806"/>
      <c r="AF50" s="807"/>
      <c r="AG50" s="807"/>
      <c r="AH50" s="807"/>
      <c r="AI50" s="808"/>
      <c r="AJ50" s="807"/>
      <c r="AK50" s="807"/>
      <c r="AL50" s="807"/>
      <c r="AM50" s="807"/>
      <c r="AN50" s="807"/>
      <c r="AO50" s="806"/>
      <c r="AP50" s="807"/>
      <c r="AQ50" s="807"/>
      <c r="AR50" s="807"/>
      <c r="AS50" s="808"/>
      <c r="AT50" s="807"/>
      <c r="AU50" s="807"/>
      <c r="AV50" s="807"/>
      <c r="AW50" s="807"/>
      <c r="AX50" s="807"/>
      <c r="AY50" s="806"/>
      <c r="AZ50" s="807"/>
      <c r="BA50" s="807"/>
      <c r="BB50" s="807"/>
      <c r="BC50" s="808"/>
      <c r="BD50" s="603"/>
      <c r="BE50" s="603"/>
      <c r="BF50" s="603"/>
      <c r="BG50" s="603"/>
      <c r="BH50" s="603"/>
      <c r="BI50" s="602"/>
      <c r="BJ50" s="603"/>
      <c r="BK50" s="603"/>
      <c r="BL50" s="603"/>
      <c r="BM50" s="809"/>
      <c r="BN50" s="603"/>
      <c r="BO50" s="603"/>
      <c r="BP50" s="603"/>
      <c r="BQ50" s="603"/>
      <c r="BR50" s="809"/>
      <c r="BS50" s="591"/>
      <c r="BT50" s="591"/>
      <c r="BU50" s="591"/>
      <c r="BV50" s="591"/>
      <c r="BW50" s="606"/>
      <c r="BX50" s="402"/>
      <c r="BY50" s="402"/>
      <c r="BZ50" s="403"/>
      <c r="CA50" s="416"/>
      <c r="CB50" s="416"/>
      <c r="CC50" s="416"/>
      <c r="CD50" s="416"/>
      <c r="CE50" s="416"/>
      <c r="CF50" s="416"/>
      <c r="CG50" s="416"/>
    </row>
    <row r="51" spans="1:85" ht="18.75" customHeight="1" x14ac:dyDescent="0.2">
      <c r="A51" s="1307">
        <v>23</v>
      </c>
      <c r="B51" s="1389" t="s">
        <v>195</v>
      </c>
      <c r="C51" s="1391" t="s">
        <v>255</v>
      </c>
      <c r="D51" s="1395">
        <f>DATEDIF(E51,$CA$4,"y")</f>
        <v>77</v>
      </c>
      <c r="E51" s="1393">
        <v>14451</v>
      </c>
      <c r="F51" s="1382">
        <f>SUM(P51:P52,U51:U52,Z51:Z52,AE51:AE52,AJ51:AJ52,AO51:AO52,AT51:AT52,AY51:AY52,BD51:BD52,BI51:BI52,BN51:BN52,BS51:BS52)</f>
        <v>3</v>
      </c>
      <c r="G51" s="1382">
        <f>SUM(Q51:Q52,V51:V52,AA51:AA52,AF51:AF52,AK51:AK52,AP51:AP52,AU51:AU52,AZ51:AZ52,BE51:BE52,BJ51:BJ52,BO51:BO52,BT51:BT52)</f>
        <v>2</v>
      </c>
      <c r="H51" s="1382">
        <f>SUM(R51:R52,W51:W52,AB51:AB52,AG51:AG52,AL51:AL52,AQ51:AQ52,AV51:AV52,BA51:BA52,BF51:BF52,BK51:BK52,BP51:BP52,BU51:BU52)</f>
        <v>0</v>
      </c>
      <c r="I51" s="1382">
        <f>SUM(S51:S52,X51:X52,AC51:AC52,AH51:AH52,AM51:AM52,AR51:AR52,AW51:AW52,BB51:BB52,BG51:BG52,BL51:BL52,BQ51:BQ52,BV51:BV52)</f>
        <v>0</v>
      </c>
      <c r="J51" s="1382">
        <f>SUM(T51:T52,Y51:Y52,AD51:AD52,AI51:AI52,AN51:AN52,AS51:AS52,AX51:AX52,BC51:BC52,BH51:BH52,BM51:BM52,BR51:BR52,BW51:BW52)</f>
        <v>2</v>
      </c>
      <c r="K51" s="1341" t="str">
        <f>IF(ISERROR(I51/I51+J51),"",I51/(I51+J51))</f>
        <v/>
      </c>
      <c r="L51" s="1382">
        <f>SUM(M51:N54)</f>
        <v>5</v>
      </c>
      <c r="M51" s="1387">
        <f>SUM(I51:I54)</f>
        <v>2</v>
      </c>
      <c r="N51" s="1387">
        <f>SUM(J51:J54)</f>
        <v>3</v>
      </c>
      <c r="O51" s="693"/>
      <c r="P51" s="694"/>
      <c r="Q51" s="694"/>
      <c r="R51" s="694"/>
      <c r="S51" s="694"/>
      <c r="T51" s="694"/>
      <c r="U51" s="693">
        <v>1</v>
      </c>
      <c r="V51" s="694">
        <v>1</v>
      </c>
      <c r="W51" s="694"/>
      <c r="X51" s="694"/>
      <c r="Y51" s="700"/>
      <c r="Z51" s="694"/>
      <c r="AA51" s="694"/>
      <c r="AB51" s="694"/>
      <c r="AC51" s="694"/>
      <c r="AD51" s="694"/>
      <c r="AE51" s="693"/>
      <c r="AF51" s="694"/>
      <c r="AG51" s="694"/>
      <c r="AH51" s="694"/>
      <c r="AI51" s="700"/>
      <c r="AJ51" s="694"/>
      <c r="AK51" s="694"/>
      <c r="AL51" s="694"/>
      <c r="AM51" s="694"/>
      <c r="AN51" s="694"/>
      <c r="AO51" s="693">
        <v>1</v>
      </c>
      <c r="AP51" s="694">
        <v>1</v>
      </c>
      <c r="AQ51" s="694"/>
      <c r="AR51" s="694"/>
      <c r="AS51" s="700">
        <v>1</v>
      </c>
      <c r="AT51" s="694"/>
      <c r="AU51" s="694"/>
      <c r="AV51" s="694"/>
      <c r="AW51" s="694"/>
      <c r="AX51" s="694"/>
      <c r="AY51" s="693">
        <v>1</v>
      </c>
      <c r="AZ51" s="694"/>
      <c r="BA51" s="694"/>
      <c r="BB51" s="694"/>
      <c r="BC51" s="700">
        <v>1</v>
      </c>
      <c r="BD51" s="597"/>
      <c r="BE51" s="597"/>
      <c r="BF51" s="597"/>
      <c r="BG51" s="597"/>
      <c r="BH51" s="597"/>
      <c r="BI51" s="596"/>
      <c r="BJ51" s="597"/>
      <c r="BK51" s="597"/>
      <c r="BL51" s="597"/>
      <c r="BM51" s="702"/>
      <c r="BN51" s="597"/>
      <c r="BO51" s="597"/>
      <c r="BP51" s="597"/>
      <c r="BQ51" s="597"/>
      <c r="BR51" s="702"/>
      <c r="BS51" s="335"/>
      <c r="BT51" s="335"/>
      <c r="BU51" s="335"/>
      <c r="BV51" s="335"/>
      <c r="BW51" s="336"/>
      <c r="BX51" s="407"/>
      <c r="BY51" s="407"/>
      <c r="BZ51" s="408"/>
      <c r="CA51" s="366"/>
      <c r="CB51" s="366"/>
      <c r="CC51" s="366"/>
      <c r="CD51" s="366"/>
      <c r="CE51" s="366"/>
      <c r="CF51" s="366"/>
      <c r="CG51" s="366"/>
    </row>
    <row r="52" spans="1:85" ht="18.75" customHeight="1" x14ac:dyDescent="0.2">
      <c r="A52" s="1307"/>
      <c r="B52" s="1389"/>
      <c r="C52" s="1391"/>
      <c r="D52" s="1395"/>
      <c r="E52" s="1398"/>
      <c r="F52" s="1382"/>
      <c r="G52" s="1382"/>
      <c r="H52" s="1382"/>
      <c r="I52" s="1382"/>
      <c r="J52" s="1382"/>
      <c r="K52" s="1341"/>
      <c r="L52" s="1382"/>
      <c r="M52" s="1387"/>
      <c r="N52" s="1387"/>
      <c r="O52" s="693"/>
      <c r="P52" s="694"/>
      <c r="Q52" s="694"/>
      <c r="R52" s="694"/>
      <c r="S52" s="694"/>
      <c r="T52" s="694"/>
      <c r="U52" s="693"/>
      <c r="V52" s="694"/>
      <c r="W52" s="694"/>
      <c r="X52" s="694"/>
      <c r="Y52" s="700"/>
      <c r="Z52" s="694"/>
      <c r="AA52" s="694"/>
      <c r="AB52" s="694"/>
      <c r="AC52" s="694"/>
      <c r="AD52" s="694"/>
      <c r="AE52" s="693"/>
      <c r="AF52" s="694"/>
      <c r="AG52" s="694"/>
      <c r="AH52" s="694"/>
      <c r="AI52" s="700"/>
      <c r="AJ52" s="694"/>
      <c r="AK52" s="694"/>
      <c r="AL52" s="694"/>
      <c r="AM52" s="694"/>
      <c r="AN52" s="694"/>
      <c r="AO52" s="693"/>
      <c r="AP52" s="694"/>
      <c r="AQ52" s="694"/>
      <c r="AR52" s="694"/>
      <c r="AS52" s="700"/>
      <c r="AT52" s="694"/>
      <c r="AU52" s="694"/>
      <c r="AV52" s="694"/>
      <c r="AW52" s="694"/>
      <c r="AX52" s="694"/>
      <c r="AY52" s="693"/>
      <c r="AZ52" s="694"/>
      <c r="BA52" s="694"/>
      <c r="BB52" s="694"/>
      <c r="BC52" s="700"/>
      <c r="BD52" s="597"/>
      <c r="BE52" s="597"/>
      <c r="BF52" s="597"/>
      <c r="BG52" s="597"/>
      <c r="BH52" s="597"/>
      <c r="BI52" s="596"/>
      <c r="BJ52" s="597"/>
      <c r="BK52" s="597"/>
      <c r="BL52" s="597"/>
      <c r="BM52" s="702"/>
      <c r="BN52" s="597"/>
      <c r="BO52" s="597"/>
      <c r="BP52" s="597"/>
      <c r="BQ52" s="597"/>
      <c r="BR52" s="702"/>
      <c r="BS52" s="335"/>
      <c r="BT52" s="335"/>
      <c r="BU52" s="335"/>
      <c r="BV52" s="335"/>
      <c r="BW52" s="336"/>
      <c r="BX52" s="407"/>
      <c r="BY52" s="407"/>
      <c r="BZ52" s="408"/>
      <c r="CA52" s="366"/>
      <c r="CB52" s="366"/>
      <c r="CC52" s="366"/>
      <c r="CD52" s="366"/>
      <c r="CE52" s="366"/>
      <c r="CF52" s="366"/>
      <c r="CG52" s="366"/>
    </row>
    <row r="53" spans="1:85" s="330" customFormat="1" ht="18.75" customHeight="1" x14ac:dyDescent="0.2">
      <c r="A53" s="1307">
        <v>24</v>
      </c>
      <c r="B53" s="1389" t="s">
        <v>215</v>
      </c>
      <c r="C53" s="1391" t="s">
        <v>255</v>
      </c>
      <c r="D53" s="1395">
        <f>DATEDIF(E53,$CA$4,"y")</f>
        <v>71</v>
      </c>
      <c r="E53" s="1393">
        <v>16587</v>
      </c>
      <c r="F53" s="1382">
        <f>SUM(P53:P54,U53:U54,Z53:Z54,AE53:AE54,AJ53:AJ54,AO53:AO54,AT53:AT54,AY53:AY54,BD53:BD54,BI53:BI54,BN53:BN54,BS53:BS54)</f>
        <v>4</v>
      </c>
      <c r="G53" s="1382">
        <f>SUM(Q53:Q54,V53:V54,AA53:AA54,AF53:AF54,AK53:AK54,AP53:AP54,AU53:AU54,AZ53:AZ54,BE53:BE54,BJ53:BJ54,BO53:BO54,BT53:BT54)</f>
        <v>3</v>
      </c>
      <c r="H53" s="1382">
        <f>SUM(R53:R54,W53:W54,AB53:AB54,AG53:AG54,AL53:AL54,AQ53:AQ54,AV53:AV54,BA53:BA54,BF53:BF54,BK53:BK54,BP53:BP54,BU53:BU54)</f>
        <v>0</v>
      </c>
      <c r="I53" s="1382">
        <f>SUM(S53:S54,X53:X54,AC53:AC54,AH53:AH54,AM53:AM54,AR53:AR54,AW53:AW54,BB53:BB54,BG53:BG54,BL53:BL54,BQ53:BQ54,BV53:BV54)</f>
        <v>2</v>
      </c>
      <c r="J53" s="1382">
        <f>SUM(T53:T54,Y53:Y54,AD53:AD54,AI53:AI54,AN53:AN54,AS53:AS54,AX53:AX54,BC53:BC54,BH53:BH54,BM53:BM54,BR53:BR54,BW53:BW54)</f>
        <v>1</v>
      </c>
      <c r="K53" s="1341">
        <f>IF(ISERROR(I53/I53+J53),"",I53/(I53+J53))</f>
        <v>0.66666666666666663</v>
      </c>
      <c r="L53" s="1382"/>
      <c r="M53" s="1387"/>
      <c r="N53" s="1387"/>
      <c r="O53" s="693"/>
      <c r="P53" s="694"/>
      <c r="Q53" s="694"/>
      <c r="R53" s="694"/>
      <c r="S53" s="694"/>
      <c r="T53" s="694"/>
      <c r="U53" s="693">
        <v>1</v>
      </c>
      <c r="V53" s="694">
        <v>1</v>
      </c>
      <c r="W53" s="694"/>
      <c r="X53" s="694"/>
      <c r="Y53" s="700">
        <v>1</v>
      </c>
      <c r="Z53" s="694"/>
      <c r="AA53" s="694"/>
      <c r="AB53" s="694"/>
      <c r="AC53" s="694"/>
      <c r="AD53" s="694"/>
      <c r="AE53" s="693"/>
      <c r="AF53" s="694"/>
      <c r="AG53" s="694"/>
      <c r="AH53" s="694"/>
      <c r="AI53" s="700"/>
      <c r="AJ53" s="694"/>
      <c r="AK53" s="694"/>
      <c r="AL53" s="694"/>
      <c r="AM53" s="694"/>
      <c r="AN53" s="694"/>
      <c r="AO53" s="693">
        <v>1</v>
      </c>
      <c r="AP53" s="694">
        <v>1</v>
      </c>
      <c r="AQ53" s="694"/>
      <c r="AR53" s="694">
        <v>1</v>
      </c>
      <c r="AS53" s="700"/>
      <c r="AT53" s="694"/>
      <c r="AU53" s="694"/>
      <c r="AV53" s="694"/>
      <c r="AW53" s="694"/>
      <c r="AX53" s="694"/>
      <c r="AY53" s="693">
        <v>1</v>
      </c>
      <c r="AZ53" s="694">
        <v>1</v>
      </c>
      <c r="BA53" s="694"/>
      <c r="BB53" s="694">
        <v>1</v>
      </c>
      <c r="BC53" s="700"/>
      <c r="BD53" s="597"/>
      <c r="BE53" s="597"/>
      <c r="BF53" s="597"/>
      <c r="BG53" s="597"/>
      <c r="BH53" s="597"/>
      <c r="BI53" s="596"/>
      <c r="BJ53" s="597"/>
      <c r="BK53" s="597"/>
      <c r="BL53" s="597"/>
      <c r="BM53" s="702"/>
      <c r="BN53" s="597"/>
      <c r="BO53" s="597"/>
      <c r="BP53" s="597"/>
      <c r="BQ53" s="597"/>
      <c r="BR53" s="702"/>
      <c r="BS53" s="335"/>
      <c r="BT53" s="335"/>
      <c r="BU53" s="335"/>
      <c r="BV53" s="335"/>
      <c r="BW53" s="336"/>
      <c r="BX53" s="402"/>
      <c r="BY53" s="402"/>
      <c r="BZ53" s="403"/>
      <c r="CA53" s="416"/>
      <c r="CB53" s="416"/>
      <c r="CC53" s="416"/>
      <c r="CD53" s="416"/>
      <c r="CE53" s="416"/>
      <c r="CF53" s="416"/>
      <c r="CG53" s="416"/>
    </row>
    <row r="54" spans="1:85" s="330" customFormat="1" ht="18.75" customHeight="1" x14ac:dyDescent="0.2">
      <c r="A54" s="1307"/>
      <c r="B54" s="1390"/>
      <c r="C54" s="1392"/>
      <c r="D54" s="1395"/>
      <c r="E54" s="1394"/>
      <c r="F54" s="1382"/>
      <c r="G54" s="1382"/>
      <c r="H54" s="1382"/>
      <c r="I54" s="1382"/>
      <c r="J54" s="1382"/>
      <c r="K54" s="1341"/>
      <c r="L54" s="1383"/>
      <c r="M54" s="1388"/>
      <c r="N54" s="1388"/>
      <c r="O54" s="693"/>
      <c r="P54" s="807"/>
      <c r="Q54" s="807"/>
      <c r="R54" s="807"/>
      <c r="S54" s="807"/>
      <c r="T54" s="807"/>
      <c r="U54" s="806"/>
      <c r="V54" s="807"/>
      <c r="W54" s="807"/>
      <c r="X54" s="807"/>
      <c r="Y54" s="808"/>
      <c r="Z54" s="807"/>
      <c r="AA54" s="807"/>
      <c r="AB54" s="807"/>
      <c r="AC54" s="807"/>
      <c r="AD54" s="807"/>
      <c r="AE54" s="806"/>
      <c r="AF54" s="807"/>
      <c r="AG54" s="807"/>
      <c r="AH54" s="807"/>
      <c r="AI54" s="808"/>
      <c r="AJ54" s="807"/>
      <c r="AK54" s="807"/>
      <c r="AL54" s="807"/>
      <c r="AM54" s="807"/>
      <c r="AN54" s="807"/>
      <c r="AO54" s="806"/>
      <c r="AP54" s="807"/>
      <c r="AQ54" s="807"/>
      <c r="AR54" s="807"/>
      <c r="AS54" s="808"/>
      <c r="AT54" s="807"/>
      <c r="AU54" s="807"/>
      <c r="AV54" s="807"/>
      <c r="AW54" s="807"/>
      <c r="AX54" s="807"/>
      <c r="AY54" s="806">
        <v>1</v>
      </c>
      <c r="AZ54" s="807"/>
      <c r="BA54" s="807"/>
      <c r="BB54" s="807"/>
      <c r="BC54" s="808"/>
      <c r="BD54" s="603"/>
      <c r="BE54" s="603"/>
      <c r="BF54" s="603"/>
      <c r="BG54" s="603"/>
      <c r="BH54" s="603"/>
      <c r="BI54" s="602"/>
      <c r="BJ54" s="603"/>
      <c r="BK54" s="603"/>
      <c r="BL54" s="603"/>
      <c r="BM54" s="809"/>
      <c r="BN54" s="603"/>
      <c r="BO54" s="603"/>
      <c r="BP54" s="603"/>
      <c r="BQ54" s="603"/>
      <c r="BR54" s="809"/>
      <c r="BS54" s="591"/>
      <c r="BT54" s="591"/>
      <c r="BU54" s="591"/>
      <c r="BV54" s="591"/>
      <c r="BW54" s="336"/>
      <c r="BX54" s="402"/>
      <c r="BY54" s="402"/>
      <c r="BZ54" s="403"/>
      <c r="CA54" s="416"/>
      <c r="CB54" s="416"/>
      <c r="CC54" s="416"/>
      <c r="CD54" s="416"/>
      <c r="CE54" s="416"/>
      <c r="CF54" s="416"/>
      <c r="CG54" s="416"/>
    </row>
    <row r="55" spans="1:85" ht="33" customHeight="1" x14ac:dyDescent="0.2">
      <c r="A55" s="629"/>
      <c r="B55" s="638" t="s">
        <v>146</v>
      </c>
      <c r="C55" s="634"/>
      <c r="D55" s="635"/>
      <c r="E55" s="635"/>
      <c r="F55" s="636">
        <f>SUM(F9:F54)</f>
        <v>64</v>
      </c>
      <c r="G55" s="636">
        <f>SUM(G9:G54)</f>
        <v>41</v>
      </c>
      <c r="H55" s="636">
        <f>SUM(H9:H54)</f>
        <v>5</v>
      </c>
      <c r="I55" s="637">
        <f>SUM(I9:I54)</f>
        <v>25</v>
      </c>
      <c r="J55" s="636">
        <f>SUM(J9:J54)</f>
        <v>25</v>
      </c>
      <c r="K55" s="637"/>
      <c r="L55" s="636">
        <f>SUM(L9:L54)</f>
        <v>50</v>
      </c>
      <c r="M55" s="637">
        <f>SUM(M9:M54)</f>
        <v>25</v>
      </c>
      <c r="N55" s="637">
        <f>SUM(N9:N54)</f>
        <v>25</v>
      </c>
      <c r="O55" s="641"/>
      <c r="P55" s="631">
        <f t="shared" ref="P55:AP55" si="1">SUM(P9:P54)</f>
        <v>0</v>
      </c>
      <c r="Q55" s="632">
        <f t="shared" si="1"/>
        <v>0</v>
      </c>
      <c r="R55" s="632">
        <f t="shared" si="1"/>
        <v>0</v>
      </c>
      <c r="S55" s="632">
        <f t="shared" si="1"/>
        <v>0</v>
      </c>
      <c r="T55" s="632">
        <f t="shared" si="1"/>
        <v>0</v>
      </c>
      <c r="U55" s="631">
        <f t="shared" si="1"/>
        <v>17</v>
      </c>
      <c r="V55" s="632">
        <f t="shared" si="1"/>
        <v>9</v>
      </c>
      <c r="W55" s="632">
        <f t="shared" si="1"/>
        <v>3</v>
      </c>
      <c r="X55" s="632">
        <f t="shared" si="1"/>
        <v>6</v>
      </c>
      <c r="Y55" s="633">
        <f t="shared" si="1"/>
        <v>6</v>
      </c>
      <c r="Z55" s="632">
        <f t="shared" si="1"/>
        <v>0</v>
      </c>
      <c r="AA55" s="632">
        <f t="shared" si="1"/>
        <v>0</v>
      </c>
      <c r="AB55" s="632">
        <f t="shared" si="1"/>
        <v>0</v>
      </c>
      <c r="AC55" s="632">
        <f t="shared" si="1"/>
        <v>0</v>
      </c>
      <c r="AD55" s="632">
        <f t="shared" si="1"/>
        <v>0</v>
      </c>
      <c r="AE55" s="631">
        <f t="shared" si="1"/>
        <v>10</v>
      </c>
      <c r="AF55" s="632">
        <f t="shared" si="1"/>
        <v>7</v>
      </c>
      <c r="AG55" s="632">
        <f t="shared" si="1"/>
        <v>0</v>
      </c>
      <c r="AH55" s="632">
        <f t="shared" si="1"/>
        <v>3</v>
      </c>
      <c r="AI55" s="633">
        <f t="shared" si="1"/>
        <v>3</v>
      </c>
      <c r="AJ55" s="632">
        <f t="shared" si="1"/>
        <v>0</v>
      </c>
      <c r="AK55" s="632">
        <f t="shared" si="1"/>
        <v>0</v>
      </c>
      <c r="AL55" s="632">
        <f t="shared" si="1"/>
        <v>0</v>
      </c>
      <c r="AM55" s="632">
        <f t="shared" si="1"/>
        <v>0</v>
      </c>
      <c r="AN55" s="632">
        <f t="shared" si="1"/>
        <v>0</v>
      </c>
      <c r="AO55" s="631">
        <f t="shared" si="1"/>
        <v>11</v>
      </c>
      <c r="AP55" s="632">
        <f t="shared" si="1"/>
        <v>9</v>
      </c>
      <c r="AQ55" s="632">
        <f t="shared" ref="AQ55:BQ55" si="2">SUM(AQ9:AQ54)</f>
        <v>0</v>
      </c>
      <c r="AR55" s="632">
        <f t="shared" si="2"/>
        <v>5</v>
      </c>
      <c r="AS55" s="633">
        <f t="shared" si="2"/>
        <v>5</v>
      </c>
      <c r="AT55" s="632">
        <f t="shared" si="2"/>
        <v>9</v>
      </c>
      <c r="AU55" s="632">
        <f t="shared" si="2"/>
        <v>7</v>
      </c>
      <c r="AV55" s="632">
        <f t="shared" si="2"/>
        <v>0</v>
      </c>
      <c r="AW55" s="632">
        <f t="shared" si="2"/>
        <v>4</v>
      </c>
      <c r="AX55" s="632">
        <f t="shared" si="2"/>
        <v>4</v>
      </c>
      <c r="AY55" s="631">
        <f t="shared" si="2"/>
        <v>17</v>
      </c>
      <c r="AZ55" s="632">
        <f t="shared" si="2"/>
        <v>9</v>
      </c>
      <c r="BA55" s="632">
        <f t="shared" si="2"/>
        <v>2</v>
      </c>
      <c r="BB55" s="632">
        <f t="shared" si="2"/>
        <v>7</v>
      </c>
      <c r="BC55" s="632">
        <f t="shared" si="2"/>
        <v>7</v>
      </c>
      <c r="BD55" s="631">
        <f t="shared" si="2"/>
        <v>0</v>
      </c>
      <c r="BE55" s="632">
        <f t="shared" si="2"/>
        <v>0</v>
      </c>
      <c r="BF55" s="632">
        <f t="shared" si="2"/>
        <v>0</v>
      </c>
      <c r="BG55" s="632">
        <f t="shared" si="2"/>
        <v>0</v>
      </c>
      <c r="BH55" s="632">
        <f t="shared" si="2"/>
        <v>0</v>
      </c>
      <c r="BI55" s="631">
        <f t="shared" si="2"/>
        <v>0</v>
      </c>
      <c r="BJ55" s="632">
        <f t="shared" si="2"/>
        <v>0</v>
      </c>
      <c r="BK55" s="632">
        <f t="shared" si="2"/>
        <v>0</v>
      </c>
      <c r="BL55" s="632">
        <f t="shared" si="2"/>
        <v>0</v>
      </c>
      <c r="BM55" s="633">
        <f t="shared" si="2"/>
        <v>0</v>
      </c>
      <c r="BN55" s="632">
        <f t="shared" si="2"/>
        <v>0</v>
      </c>
      <c r="BO55" s="632">
        <f t="shared" si="2"/>
        <v>0</v>
      </c>
      <c r="BP55" s="632">
        <f t="shared" si="2"/>
        <v>0</v>
      </c>
      <c r="BQ55" s="632">
        <f t="shared" si="2"/>
        <v>0</v>
      </c>
      <c r="BR55" s="633">
        <f t="shared" ref="BR55:BW55" si="3">SUM(BR9:BR54)</f>
        <v>0</v>
      </c>
      <c r="BS55" s="632">
        <f t="shared" si="3"/>
        <v>0</v>
      </c>
      <c r="BT55" s="632">
        <f t="shared" si="3"/>
        <v>0</v>
      </c>
      <c r="BU55" s="632">
        <f t="shared" si="3"/>
        <v>0</v>
      </c>
      <c r="BV55" s="632">
        <f t="shared" si="3"/>
        <v>0</v>
      </c>
      <c r="BW55" s="632">
        <f t="shared" si="3"/>
        <v>0</v>
      </c>
      <c r="BX55" s="407"/>
      <c r="BY55" s="407"/>
      <c r="BZ55" s="408"/>
      <c r="CA55" s="366"/>
      <c r="CB55" s="366"/>
      <c r="CC55" s="366"/>
      <c r="CD55" s="366"/>
      <c r="CE55" s="366"/>
      <c r="CF55" s="366"/>
      <c r="CG55" s="366"/>
    </row>
    <row r="56" spans="1:85" ht="21.75" customHeight="1" x14ac:dyDescent="0.2">
      <c r="A56" s="652"/>
      <c r="B56" s="643"/>
      <c r="C56" s="643"/>
      <c r="D56" s="644"/>
      <c r="E56" s="644"/>
      <c r="F56" s="645"/>
      <c r="G56" s="645"/>
      <c r="H56" s="645"/>
      <c r="I56" s="645"/>
      <c r="J56" s="645"/>
      <c r="K56" s="630"/>
      <c r="L56" s="645"/>
      <c r="M56" s="645"/>
      <c r="N56" s="645"/>
      <c r="O56" s="646"/>
      <c r="P56" s="647"/>
      <c r="Q56" s="648"/>
      <c r="R56" s="648"/>
      <c r="S56" s="648"/>
      <c r="T56" s="648"/>
      <c r="U56" s="649"/>
      <c r="V56" s="650"/>
      <c r="W56" s="650"/>
      <c r="X56" s="650"/>
      <c r="Y56" s="650"/>
      <c r="Z56" s="649"/>
      <c r="AA56" s="650"/>
      <c r="AB56" s="650"/>
      <c r="AC56" s="650"/>
      <c r="AD56" s="650"/>
      <c r="AE56" s="649"/>
      <c r="AF56" s="650"/>
      <c r="AG56" s="650"/>
      <c r="AH56" s="650"/>
      <c r="AI56" s="650"/>
      <c r="AJ56" s="649"/>
      <c r="AK56" s="650"/>
      <c r="AL56" s="650"/>
      <c r="AM56" s="650"/>
      <c r="AN56" s="650"/>
      <c r="AO56" s="649"/>
      <c r="AP56" s="650"/>
      <c r="AQ56" s="650"/>
      <c r="AR56" s="650"/>
      <c r="AS56" s="650"/>
      <c r="AT56" s="649"/>
      <c r="AU56" s="650"/>
      <c r="AV56" s="650"/>
      <c r="AW56" s="650"/>
      <c r="AX56" s="650"/>
      <c r="AY56" s="649"/>
      <c r="AZ56" s="650"/>
      <c r="BA56" s="650"/>
      <c r="BB56" s="650"/>
      <c r="BC56" s="650"/>
      <c r="BD56" s="651"/>
      <c r="BE56" s="651"/>
      <c r="BF56" s="651"/>
      <c r="BG56" s="651"/>
      <c r="BH56" s="651"/>
      <c r="BI56" s="639"/>
      <c r="BJ56" s="596"/>
      <c r="BK56" s="596"/>
      <c r="BL56" s="596"/>
      <c r="BM56" s="596"/>
      <c r="BN56" s="596"/>
      <c r="BO56" s="596"/>
      <c r="BP56" s="672"/>
      <c r="BQ56" s="597"/>
      <c r="BR56" s="596"/>
      <c r="BS56" s="640"/>
      <c r="BT56" s="640"/>
      <c r="BU56" s="640"/>
      <c r="BV56" s="640"/>
      <c r="BW56" s="640"/>
      <c r="BX56" s="407"/>
      <c r="BY56" s="407"/>
      <c r="BZ56" s="408"/>
      <c r="CA56" s="366"/>
      <c r="CB56" s="366"/>
      <c r="CC56" s="366"/>
      <c r="CD56" s="366"/>
      <c r="CE56" s="366"/>
      <c r="CF56" s="366"/>
      <c r="CG56" s="366"/>
    </row>
    <row r="57" spans="1:85" ht="15" customHeight="1" x14ac:dyDescent="0.2">
      <c r="A57" s="387"/>
      <c r="B57" s="1396"/>
      <c r="C57" s="1189"/>
      <c r="D57" s="360"/>
      <c r="E57" s="360"/>
      <c r="F57" s="1189">
        <f>SUM(P57:P58,U57:U58,Z57:Z58,AE57:AE58,AJ57:AJ58,AO57:AO58,AT57:AT58,AY57:AY58,BD57:BD58)</f>
        <v>0</v>
      </c>
      <c r="G57" s="1189">
        <f>SUM(Q57:Q58,V57:V58,AA57:AA58,AF57:AF58,AK57:AK58,AP57:AP58,AU57:AU58,AZ57:AZ58,BE57:BE58)</f>
        <v>0</v>
      </c>
      <c r="H57" s="1189">
        <f>SUM(R57:R58,W57:W58,AB57:AB58,AG57:AG58,AL57:AL58,AQ57:AQ58,AV57:AV58,BA57:BA58,BF57:BF58)</f>
        <v>0</v>
      </c>
      <c r="I57" s="1189">
        <f>SUM(S57:S58,X57:X58,AC57:AC58,AH57:AH58,AM57:AM58,AR57:AR58,AW57:AW58,BB57:BB58,BG57:BG58)</f>
        <v>0</v>
      </c>
      <c r="J57" s="1189">
        <f>SUM(T57:T58,Y57:Y58,AD57:AD58,AI57:AI58,AN57:AN58,AS57:AS58,AX57:AX58,BC57:BC58,BH57:BH58)</f>
        <v>0</v>
      </c>
      <c r="K57" s="360"/>
      <c r="L57" s="360"/>
      <c r="M57" s="360"/>
      <c r="N57" s="360"/>
      <c r="O57" s="361"/>
      <c r="P57" s="308"/>
      <c r="Q57" s="308"/>
      <c r="R57" s="308"/>
      <c r="S57" s="308"/>
      <c r="T57" s="308"/>
      <c r="U57" s="340"/>
      <c r="V57" s="340"/>
      <c r="W57" s="340"/>
      <c r="X57" s="340"/>
      <c r="Y57" s="340"/>
      <c r="Z57" s="336"/>
      <c r="AA57" s="308"/>
      <c r="AB57" s="308"/>
      <c r="AC57" s="308"/>
      <c r="AD57" s="308"/>
      <c r="AE57" s="308"/>
      <c r="AF57" s="308"/>
      <c r="AG57" s="308"/>
      <c r="AH57" s="308"/>
      <c r="AI57" s="308"/>
      <c r="AJ57" s="336"/>
      <c r="AK57" s="308"/>
      <c r="AL57" s="308"/>
      <c r="AM57" s="308"/>
      <c r="AN57" s="308"/>
      <c r="AO57" s="308"/>
      <c r="AP57" s="308"/>
      <c r="AQ57" s="308"/>
      <c r="AR57" s="308"/>
      <c r="AS57" s="308"/>
      <c r="AT57" s="336"/>
      <c r="AU57" s="308"/>
      <c r="AV57" s="308"/>
      <c r="AW57" s="308"/>
      <c r="AX57" s="308"/>
      <c r="AY57" s="336"/>
      <c r="AZ57" s="308"/>
      <c r="BA57" s="308"/>
      <c r="BB57" s="308"/>
      <c r="BC57" s="308"/>
      <c r="BD57" s="308"/>
      <c r="BE57" s="308"/>
      <c r="BF57" s="308"/>
      <c r="BG57" s="308"/>
      <c r="BH57" s="308"/>
      <c r="BI57" s="308"/>
      <c r="BJ57" s="308"/>
      <c r="BK57" s="308"/>
      <c r="BL57" s="308"/>
      <c r="BM57" s="308"/>
      <c r="BN57" s="308"/>
      <c r="BO57" s="308"/>
      <c r="BP57" s="308"/>
      <c r="BQ57" s="308"/>
      <c r="BR57" s="308"/>
      <c r="BS57" s="301"/>
      <c r="BT57" s="301"/>
      <c r="BU57" s="301"/>
      <c r="BV57" s="301"/>
      <c r="BW57" s="301"/>
      <c r="BX57" s="407"/>
      <c r="BY57" s="407"/>
      <c r="BZ57" s="408"/>
      <c r="CA57" s="366"/>
      <c r="CB57" s="366"/>
      <c r="CC57" s="366"/>
      <c r="CD57" s="366"/>
      <c r="CE57" s="366"/>
      <c r="CF57" s="366"/>
      <c r="CG57" s="366"/>
    </row>
    <row r="58" spans="1:85" ht="15" customHeight="1" x14ac:dyDescent="0.2">
      <c r="A58" s="387"/>
      <c r="B58" s="1396"/>
      <c r="C58" s="1189"/>
      <c r="D58" s="360"/>
      <c r="E58" s="360"/>
      <c r="F58" s="1189"/>
      <c r="G58" s="1189"/>
      <c r="H58" s="1189"/>
      <c r="I58" s="1189"/>
      <c r="J58" s="1189"/>
      <c r="K58" s="360"/>
      <c r="L58" s="360"/>
      <c r="M58" s="360"/>
      <c r="N58" s="360"/>
      <c r="O58" s="361"/>
      <c r="P58" s="308"/>
      <c r="Q58" s="308"/>
      <c r="R58" s="308"/>
      <c r="S58" s="308"/>
      <c r="T58" s="308"/>
      <c r="U58" s="308"/>
      <c r="V58" s="308"/>
      <c r="W58" s="308"/>
      <c r="X58" s="308"/>
      <c r="Y58" s="308"/>
      <c r="Z58" s="308"/>
      <c r="AA58" s="308"/>
      <c r="AB58" s="308"/>
      <c r="AC58" s="308"/>
      <c r="AD58" s="308"/>
      <c r="AE58" s="308"/>
      <c r="AF58" s="308"/>
      <c r="AG58" s="308"/>
      <c r="AH58" s="308"/>
      <c r="AI58" s="308"/>
      <c r="AJ58" s="336"/>
      <c r="AK58" s="308"/>
      <c r="AL58" s="308"/>
      <c r="AM58" s="308"/>
      <c r="AN58" s="308"/>
      <c r="AO58" s="308"/>
      <c r="AP58" s="308"/>
      <c r="AQ58" s="308"/>
      <c r="AR58" s="308"/>
      <c r="AS58" s="308"/>
      <c r="AT58" s="336"/>
      <c r="AU58" s="308"/>
      <c r="AV58" s="308"/>
      <c r="AW58" s="308"/>
      <c r="AX58" s="308"/>
      <c r="AY58" s="336"/>
      <c r="AZ58" s="308"/>
      <c r="BA58" s="308"/>
      <c r="BB58" s="308"/>
      <c r="BC58" s="308"/>
      <c r="BD58" s="308"/>
      <c r="BE58" s="308"/>
      <c r="BF58" s="308"/>
      <c r="BG58" s="308"/>
      <c r="BH58" s="308"/>
      <c r="BI58" s="308"/>
      <c r="BJ58" s="308"/>
      <c r="BK58" s="308"/>
      <c r="BL58" s="308"/>
      <c r="BM58" s="308"/>
      <c r="BN58" s="308"/>
      <c r="BO58" s="308"/>
      <c r="BP58" s="308"/>
      <c r="BQ58" s="308"/>
      <c r="BR58" s="308"/>
      <c r="BS58" s="301"/>
      <c r="BT58" s="301"/>
      <c r="BU58" s="301"/>
      <c r="BV58" s="301"/>
      <c r="BW58" s="301"/>
      <c r="BX58" s="407"/>
      <c r="BY58" s="407"/>
      <c r="BZ58" s="408"/>
      <c r="CA58" s="366"/>
      <c r="CB58" s="366"/>
      <c r="CC58" s="366"/>
      <c r="CD58" s="366"/>
      <c r="CE58" s="366"/>
      <c r="CF58" s="366"/>
      <c r="CG58" s="366"/>
    </row>
    <row r="59" spans="1:85" ht="15" customHeight="1" x14ac:dyDescent="0.2">
      <c r="A59" s="359"/>
      <c r="B59" s="1189"/>
      <c r="C59" s="1189"/>
      <c r="D59" s="360"/>
      <c r="E59" s="360"/>
      <c r="F59" s="1189">
        <f>SUM(P59:P60,U59:U60,Z59:Z60,AE59:AE60,AJ59:AJ60,AO59:AO60,AT59:AT60,AY59:AY60,BD59:BD60)</f>
        <v>0</v>
      </c>
      <c r="G59" s="1189">
        <f>SUM(Q59:Q60,V59:V60,AA59:AA60,AF59:AF60,AK59:AK60,AP59:AP60,AU59:AU60,AZ59:AZ60,BE59:BE60)</f>
        <v>0</v>
      </c>
      <c r="H59" s="1189">
        <f>SUM(R59:R60,W59:W60,AB59:AB60,AG59:AG60,AL59:AL60,AQ59:AQ60,AV59:AV60,BA59:BA60,BF59:BF60)</f>
        <v>0</v>
      </c>
      <c r="I59" s="1189">
        <f>SUM(S59:S60,X59:X60,AC59:AC60,AH59:AH60,AM59:AM60,AR59:AR60,AW59:AW60,BB59:BB60,BG59:BG60)</f>
        <v>0</v>
      </c>
      <c r="J59" s="1189">
        <f>SUM(T59:T60,Y59:Y60,AD59:AD60,AI59:AI60,AN59:AN60,AS59:AS60,AX59:AX60,BC59:BC60,BH59:BH60)</f>
        <v>0</v>
      </c>
      <c r="K59" s="360"/>
      <c r="L59" s="360"/>
      <c r="M59" s="360"/>
      <c r="N59" s="360"/>
      <c r="O59" s="361"/>
      <c r="P59" s="308"/>
      <c r="Q59" s="308"/>
      <c r="R59" s="308"/>
      <c r="S59" s="308"/>
      <c r="T59" s="308"/>
      <c r="U59" s="308"/>
      <c r="V59" s="308"/>
      <c r="W59" s="308"/>
      <c r="X59" s="308"/>
      <c r="Y59" s="308"/>
      <c r="Z59" s="308"/>
      <c r="AA59" s="308"/>
      <c r="AB59" s="308"/>
      <c r="AC59" s="308"/>
      <c r="AD59" s="308"/>
      <c r="AE59" s="308"/>
      <c r="AF59" s="308"/>
      <c r="AG59" s="308"/>
      <c r="AH59" s="308"/>
      <c r="AI59" s="308"/>
      <c r="AJ59" s="336"/>
      <c r="AK59" s="308"/>
      <c r="AL59" s="308"/>
      <c r="AM59" s="308"/>
      <c r="AN59" s="308"/>
      <c r="AO59" s="308"/>
      <c r="AP59" s="308"/>
      <c r="AQ59" s="308"/>
      <c r="AR59" s="308"/>
      <c r="AS59" s="308"/>
      <c r="AT59" s="336"/>
      <c r="AU59" s="308"/>
      <c r="AV59" s="308"/>
      <c r="AW59" s="308"/>
      <c r="AX59" s="308"/>
      <c r="AY59" s="336"/>
      <c r="AZ59" s="308"/>
      <c r="BA59" s="308"/>
      <c r="BB59" s="308"/>
      <c r="BC59" s="308"/>
      <c r="BD59" s="308"/>
      <c r="BE59" s="308"/>
      <c r="BF59" s="308"/>
      <c r="BG59" s="308"/>
      <c r="BH59" s="308"/>
      <c r="BI59" s="308"/>
      <c r="BJ59" s="308"/>
      <c r="BK59" s="308"/>
      <c r="BL59" s="308"/>
      <c r="BM59" s="308"/>
      <c r="BN59" s="308"/>
      <c r="BO59" s="308"/>
      <c r="BP59" s="308"/>
      <c r="BQ59" s="308"/>
      <c r="BR59" s="308"/>
      <c r="BS59" s="301"/>
      <c r="BT59" s="301"/>
      <c r="BU59" s="301"/>
      <c r="BV59" s="301"/>
      <c r="BW59" s="301"/>
      <c r="BX59" s="407"/>
      <c r="BY59" s="407"/>
      <c r="BZ59" s="408"/>
      <c r="CA59" s="366"/>
      <c r="CB59" s="366"/>
      <c r="CC59" s="366"/>
      <c r="CD59" s="366"/>
      <c r="CE59" s="366"/>
      <c r="CF59" s="366"/>
      <c r="CG59" s="366"/>
    </row>
    <row r="60" spans="1:85" ht="15" customHeight="1" x14ac:dyDescent="0.2">
      <c r="A60" s="359"/>
      <c r="B60" s="1189"/>
      <c r="C60" s="1189"/>
      <c r="D60" s="360"/>
      <c r="E60" s="360"/>
      <c r="F60" s="1189"/>
      <c r="G60" s="1189"/>
      <c r="H60" s="1189"/>
      <c r="I60" s="1189"/>
      <c r="J60" s="1189"/>
      <c r="K60" s="360"/>
      <c r="L60" s="360"/>
      <c r="M60" s="360"/>
      <c r="N60" s="360"/>
      <c r="O60" s="361"/>
      <c r="P60" s="308"/>
      <c r="Q60" s="308"/>
      <c r="R60" s="308"/>
      <c r="S60" s="308"/>
      <c r="T60" s="308"/>
      <c r="U60" s="308"/>
      <c r="V60" s="308"/>
      <c r="W60" s="308"/>
      <c r="X60" s="308"/>
      <c r="Y60" s="308"/>
      <c r="Z60" s="308"/>
      <c r="AA60" s="308"/>
      <c r="AB60" s="308"/>
      <c r="AC60" s="308"/>
      <c r="AD60" s="308"/>
      <c r="AE60" s="308"/>
      <c r="AF60" s="308"/>
      <c r="AG60" s="308"/>
      <c r="AH60" s="308"/>
      <c r="AI60" s="308"/>
      <c r="AJ60" s="336"/>
      <c r="AK60" s="308"/>
      <c r="AL60" s="308"/>
      <c r="AM60" s="308"/>
      <c r="AN60" s="308"/>
      <c r="AO60" s="308"/>
      <c r="AP60" s="308"/>
      <c r="AQ60" s="308"/>
      <c r="AR60" s="308"/>
      <c r="AS60" s="308"/>
      <c r="AT60" s="336"/>
      <c r="AU60" s="308"/>
      <c r="AV60" s="308"/>
      <c r="AW60" s="308"/>
      <c r="AX60" s="308"/>
      <c r="AY60" s="336"/>
      <c r="AZ60" s="308"/>
      <c r="BA60" s="308"/>
      <c r="BB60" s="308"/>
      <c r="BC60" s="308"/>
      <c r="BD60" s="308"/>
      <c r="BE60" s="308"/>
      <c r="BF60" s="308"/>
      <c r="BG60" s="308"/>
      <c r="BH60" s="308"/>
      <c r="BI60" s="308"/>
      <c r="BJ60" s="308"/>
      <c r="BK60" s="308"/>
      <c r="BL60" s="308"/>
      <c r="BM60" s="308"/>
      <c r="BN60" s="308"/>
      <c r="BO60" s="308"/>
      <c r="BP60" s="308"/>
      <c r="BQ60" s="308"/>
      <c r="BR60" s="308"/>
      <c r="BS60" s="301"/>
      <c r="BT60" s="301"/>
      <c r="BU60" s="301"/>
      <c r="BV60" s="301"/>
      <c r="BW60" s="301"/>
      <c r="BX60" s="407"/>
      <c r="BY60" s="407"/>
      <c r="BZ60" s="408"/>
      <c r="CA60" s="366"/>
      <c r="CB60" s="366"/>
      <c r="CC60" s="366"/>
      <c r="CD60" s="366"/>
      <c r="CE60" s="366"/>
      <c r="CF60" s="366"/>
      <c r="CG60" s="366"/>
    </row>
    <row r="61" spans="1:85" ht="15" customHeight="1" x14ac:dyDescent="0.2">
      <c r="A61" s="359"/>
      <c r="B61" s="1189"/>
      <c r="C61" s="1189"/>
      <c r="D61" s="360"/>
      <c r="E61" s="360"/>
      <c r="F61" s="1189">
        <f>SUM(P61:P62,U61:U62,Z61:Z62,AE61:AE62,AJ61:AJ62,AO61:AO62,AT61:AT62,AY61:AY62,BD61:BD62)</f>
        <v>0</v>
      </c>
      <c r="G61" s="1189">
        <f>SUM(Q61:Q62,V61:V62,AA61:AA62,AF61:AF62,AK61:AK62,AP61:AP62,AU61:AU62,AZ61:AZ62,BE61:BE62)</f>
        <v>0</v>
      </c>
      <c r="H61" s="1189">
        <f>SUM(R61:R62,W61:W62,AB61:AB62,AG61:AG62,AL61:AL62,AQ61:AQ62,AV61:AV62,BA61:BA62,BF61:BF62)</f>
        <v>0</v>
      </c>
      <c r="I61" s="1189">
        <f>SUM(S61:S62,X61:X62,AC61:AC62,AH61:AH62,AM61:AM62,AR61:AR62,AW61:AW62,BB61:BB62,BG61:BG62)</f>
        <v>0</v>
      </c>
      <c r="J61" s="1189">
        <f>SUM(T61:T62,Y61:Y62,AD61:AD62,AI61:AI62,AN61:AN62,AS61:AS62,AX61:AX62,BC61:BC62,BH61:BH62)</f>
        <v>0</v>
      </c>
      <c r="K61" s="360"/>
      <c r="L61" s="360"/>
      <c r="M61" s="360"/>
      <c r="N61" s="360"/>
      <c r="O61" s="361"/>
      <c r="P61" s="308"/>
      <c r="Q61" s="308"/>
      <c r="R61" s="308"/>
      <c r="S61" s="308"/>
      <c r="T61" s="308"/>
      <c r="U61" s="308"/>
      <c r="V61" s="308"/>
      <c r="W61" s="308"/>
      <c r="X61" s="308"/>
      <c r="Y61" s="308"/>
      <c r="Z61" s="308"/>
      <c r="AA61" s="308"/>
      <c r="AB61" s="308"/>
      <c r="AC61" s="308"/>
      <c r="AD61" s="308"/>
      <c r="AE61" s="308"/>
      <c r="AF61" s="308"/>
      <c r="AG61" s="308"/>
      <c r="AH61" s="308"/>
      <c r="AI61" s="308"/>
      <c r="AJ61" s="336"/>
      <c r="AK61" s="308"/>
      <c r="AL61" s="308"/>
      <c r="AM61" s="308"/>
      <c r="AN61" s="308"/>
      <c r="AO61" s="308"/>
      <c r="AP61" s="308"/>
      <c r="AQ61" s="308"/>
      <c r="AR61" s="308"/>
      <c r="AS61" s="308"/>
      <c r="AT61" s="336"/>
      <c r="AU61" s="308"/>
      <c r="AV61" s="308"/>
      <c r="AW61" s="308"/>
      <c r="AX61" s="308"/>
      <c r="AY61" s="336"/>
      <c r="AZ61" s="308"/>
      <c r="BA61" s="308"/>
      <c r="BB61" s="308"/>
      <c r="BC61" s="308"/>
      <c r="BD61" s="308"/>
      <c r="BE61" s="308"/>
      <c r="BF61" s="308"/>
      <c r="BG61" s="308"/>
      <c r="BH61" s="308"/>
      <c r="BI61" s="308"/>
      <c r="BJ61" s="308"/>
      <c r="BK61" s="308"/>
      <c r="BL61" s="308"/>
      <c r="BM61" s="308"/>
      <c r="BN61" s="308"/>
      <c r="BO61" s="308"/>
      <c r="BP61" s="308"/>
      <c r="BQ61" s="308"/>
      <c r="BR61" s="308"/>
      <c r="BS61" s="301"/>
      <c r="BT61" s="301"/>
      <c r="BU61" s="301"/>
      <c r="BV61" s="301"/>
      <c r="BW61" s="301"/>
      <c r="BX61" s="407"/>
      <c r="BY61" s="407"/>
      <c r="BZ61" s="408"/>
      <c r="CA61" s="366"/>
      <c r="CB61" s="366"/>
      <c r="CC61" s="366"/>
      <c r="CD61" s="366"/>
      <c r="CE61" s="366"/>
      <c r="CF61" s="366"/>
      <c r="CG61" s="366"/>
    </row>
    <row r="62" spans="1:85" ht="15" customHeight="1" x14ac:dyDescent="0.2">
      <c r="A62" s="359"/>
      <c r="B62" s="1189"/>
      <c r="C62" s="1189"/>
      <c r="D62" s="360"/>
      <c r="E62" s="360"/>
      <c r="F62" s="1189"/>
      <c r="G62" s="1189"/>
      <c r="H62" s="1189"/>
      <c r="I62" s="1189"/>
      <c r="J62" s="1189"/>
      <c r="K62" s="360"/>
      <c r="L62" s="360"/>
      <c r="M62" s="360"/>
      <c r="N62" s="360"/>
      <c r="O62" s="361"/>
      <c r="P62" s="308"/>
      <c r="Q62" s="308"/>
      <c r="R62" s="308"/>
      <c r="S62" s="308"/>
      <c r="T62" s="308"/>
      <c r="U62" s="308"/>
      <c r="V62" s="308"/>
      <c r="W62" s="308"/>
      <c r="X62" s="308"/>
      <c r="Y62" s="308"/>
      <c r="Z62" s="308"/>
      <c r="AA62" s="308"/>
      <c r="AB62" s="308"/>
      <c r="AC62" s="308"/>
      <c r="AD62" s="308"/>
      <c r="AE62" s="308"/>
      <c r="AF62" s="308"/>
      <c r="AG62" s="308"/>
      <c r="AH62" s="308"/>
      <c r="AI62" s="308"/>
      <c r="AJ62" s="336"/>
      <c r="AK62" s="308"/>
      <c r="AL62" s="308"/>
      <c r="AM62" s="308"/>
      <c r="AN62" s="308"/>
      <c r="AO62" s="308"/>
      <c r="AP62" s="308"/>
      <c r="AQ62" s="308"/>
      <c r="AR62" s="308"/>
      <c r="AS62" s="308"/>
      <c r="AT62" s="336"/>
      <c r="AU62" s="308"/>
      <c r="AV62" s="308"/>
      <c r="AW62" s="308"/>
      <c r="AX62" s="308"/>
      <c r="AY62" s="336"/>
      <c r="AZ62" s="308"/>
      <c r="BA62" s="308"/>
      <c r="BB62" s="308"/>
      <c r="BC62" s="308"/>
      <c r="BD62" s="308"/>
      <c r="BE62" s="308"/>
      <c r="BF62" s="308"/>
      <c r="BG62" s="308"/>
      <c r="BH62" s="308"/>
      <c r="BI62" s="308"/>
      <c r="BJ62" s="308"/>
      <c r="BK62" s="308"/>
      <c r="BL62" s="308"/>
      <c r="BM62" s="308"/>
      <c r="BN62" s="308"/>
      <c r="BO62" s="308"/>
      <c r="BP62" s="308"/>
      <c r="BQ62" s="308"/>
      <c r="BR62" s="308"/>
      <c r="BS62" s="301"/>
      <c r="BT62" s="301"/>
      <c r="BU62" s="301"/>
      <c r="BV62" s="301"/>
      <c r="BW62" s="301"/>
      <c r="BX62" s="407"/>
      <c r="BY62" s="407"/>
      <c r="BZ62" s="408"/>
      <c r="CA62" s="366"/>
      <c r="CB62" s="366"/>
      <c r="CC62" s="366"/>
      <c r="CD62" s="366"/>
      <c r="CE62" s="366"/>
      <c r="CF62" s="366"/>
      <c r="CG62" s="366"/>
    </row>
    <row r="63" spans="1:85" ht="15" customHeight="1" x14ac:dyDescent="0.2">
      <c r="A63" s="359"/>
      <c r="B63" s="1189"/>
      <c r="C63" s="1189"/>
      <c r="D63" s="360"/>
      <c r="E63" s="360"/>
      <c r="F63" s="1189">
        <f>SUM(P63:P64,U63:U64,Z63:Z64,AE63:AE64,AJ63:AJ64,AO63:AO64,AT63:AT64,AY63:AY64,BD63:BD64)</f>
        <v>0</v>
      </c>
      <c r="G63" s="1189">
        <f>SUM(Q63:Q64,V63:V64,AA63:AA64,AF63:AF64,AK63:AK64,AP63:AP64,AU63:AU64,AZ63:AZ64,BE63:BE64)</f>
        <v>0</v>
      </c>
      <c r="H63" s="1189">
        <f>SUM(R63:R64,W63:W64,AB63:AB64,AG63:AG64,AL63:AL64,AQ63:AQ64,AV63:AV64,BA63:BA64,BF63:BF64)</f>
        <v>0</v>
      </c>
      <c r="I63" s="1189">
        <f>SUM(S63:S64,X63:X64,AC63:AC64,AH63:AH64,AM63:AM64,AR63:AR64,AW63:AW64,BB63:BB64,BG63:BG64)</f>
        <v>0</v>
      </c>
      <c r="J63" s="1189">
        <f>SUM(T63:T64,Y63:Y64,AD63:AD64,AI63:AI64,AN63:AN64,AS63:AS64,AX63:AX64,BC63:BC64,BH63:BH64)</f>
        <v>0</v>
      </c>
      <c r="K63" s="360"/>
      <c r="L63" s="360"/>
      <c r="M63" s="360"/>
      <c r="N63" s="360"/>
      <c r="O63" s="361"/>
      <c r="P63" s="308"/>
      <c r="Q63" s="308"/>
      <c r="R63" s="308"/>
      <c r="S63" s="308"/>
      <c r="T63" s="308"/>
      <c r="U63" s="308"/>
      <c r="V63" s="308"/>
      <c r="W63" s="308"/>
      <c r="X63" s="308"/>
      <c r="Y63" s="308"/>
      <c r="Z63" s="308"/>
      <c r="AA63" s="308"/>
      <c r="AB63" s="308"/>
      <c r="AC63" s="308"/>
      <c r="AD63" s="308"/>
      <c r="AE63" s="308"/>
      <c r="AF63" s="308"/>
      <c r="AG63" s="308"/>
      <c r="AH63" s="308"/>
      <c r="AI63" s="308"/>
      <c r="AJ63" s="336"/>
      <c r="AK63" s="308"/>
      <c r="AL63" s="308"/>
      <c r="AM63" s="308"/>
      <c r="AN63" s="308"/>
      <c r="AO63" s="308"/>
      <c r="AP63" s="308"/>
      <c r="AQ63" s="308"/>
      <c r="AR63" s="308"/>
      <c r="AS63" s="308"/>
      <c r="AT63" s="336"/>
      <c r="AU63" s="308"/>
      <c r="AV63" s="308"/>
      <c r="AW63" s="308"/>
      <c r="AX63" s="308"/>
      <c r="AY63" s="336"/>
      <c r="AZ63" s="308"/>
      <c r="BA63" s="308"/>
      <c r="BB63" s="308"/>
      <c r="BC63" s="308"/>
      <c r="BD63" s="308"/>
      <c r="BE63" s="308"/>
      <c r="BF63" s="308"/>
      <c r="BG63" s="308"/>
      <c r="BH63" s="308"/>
      <c r="BI63" s="308"/>
      <c r="BJ63" s="308"/>
      <c r="BK63" s="308"/>
      <c r="BL63" s="308"/>
      <c r="BM63" s="308"/>
      <c r="BN63" s="308"/>
      <c r="BO63" s="308"/>
      <c r="BP63" s="308"/>
      <c r="BQ63" s="308"/>
      <c r="BR63" s="308"/>
      <c r="BS63" s="301"/>
      <c r="BT63" s="301"/>
      <c r="BU63" s="301"/>
      <c r="BV63" s="301"/>
      <c r="BW63" s="301"/>
      <c r="BX63" s="407"/>
      <c r="BY63" s="407"/>
      <c r="BZ63" s="408"/>
      <c r="CA63" s="366"/>
      <c r="CB63" s="366"/>
      <c r="CC63" s="366"/>
      <c r="CD63" s="366"/>
      <c r="CE63" s="366"/>
      <c r="CF63" s="366"/>
      <c r="CG63" s="366"/>
    </row>
    <row r="64" spans="1:85" ht="15" customHeight="1" x14ac:dyDescent="0.2">
      <c r="A64" s="359"/>
      <c r="B64" s="1189"/>
      <c r="C64" s="1189"/>
      <c r="D64" s="360"/>
      <c r="E64" s="360"/>
      <c r="F64" s="1189"/>
      <c r="G64" s="1189"/>
      <c r="H64" s="1189"/>
      <c r="I64" s="1189"/>
      <c r="J64" s="1189"/>
      <c r="K64" s="360"/>
      <c r="L64" s="360"/>
      <c r="M64" s="360"/>
      <c r="N64" s="360"/>
      <c r="O64" s="361"/>
      <c r="P64" s="308"/>
      <c r="Q64" s="308"/>
      <c r="R64" s="308"/>
      <c r="S64" s="308"/>
      <c r="T64" s="308"/>
      <c r="U64" s="308"/>
      <c r="V64" s="308"/>
      <c r="W64" s="308"/>
      <c r="X64" s="308"/>
      <c r="Y64" s="308"/>
      <c r="Z64" s="308"/>
      <c r="AA64" s="308"/>
      <c r="AB64" s="308"/>
      <c r="AC64" s="308"/>
      <c r="AD64" s="308"/>
      <c r="AE64" s="308"/>
      <c r="AF64" s="308"/>
      <c r="AG64" s="308"/>
      <c r="AH64" s="308"/>
      <c r="AI64" s="308"/>
      <c r="AJ64" s="336"/>
      <c r="AK64" s="308"/>
      <c r="AL64" s="308"/>
      <c r="AM64" s="308"/>
      <c r="AN64" s="308"/>
      <c r="AO64" s="308"/>
      <c r="AP64" s="308"/>
      <c r="AQ64" s="308"/>
      <c r="AR64" s="308"/>
      <c r="AS64" s="308"/>
      <c r="AT64" s="336"/>
      <c r="AU64" s="308"/>
      <c r="AV64" s="308"/>
      <c r="AW64" s="308"/>
      <c r="AX64" s="308"/>
      <c r="AY64" s="336"/>
      <c r="AZ64" s="308"/>
      <c r="BA64" s="308"/>
      <c r="BB64" s="308"/>
      <c r="BC64" s="308"/>
      <c r="BD64" s="308"/>
      <c r="BE64" s="308"/>
      <c r="BF64" s="308"/>
      <c r="BG64" s="308"/>
      <c r="BH64" s="308"/>
      <c r="BI64" s="308"/>
      <c r="BJ64" s="308"/>
      <c r="BK64" s="308"/>
      <c r="BL64" s="308"/>
      <c r="BM64" s="308"/>
      <c r="BN64" s="308"/>
      <c r="BO64" s="308"/>
      <c r="BP64" s="308"/>
      <c r="BQ64" s="308"/>
      <c r="BR64" s="308"/>
      <c r="BS64" s="301"/>
      <c r="BT64" s="301"/>
      <c r="BU64" s="301"/>
      <c r="BV64" s="301"/>
      <c r="BW64" s="301"/>
      <c r="BX64" s="407"/>
      <c r="BY64" s="407"/>
      <c r="BZ64" s="408"/>
      <c r="CA64" s="366"/>
      <c r="CB64" s="366"/>
      <c r="CC64" s="366"/>
      <c r="CD64" s="366"/>
      <c r="CE64" s="366"/>
      <c r="CF64" s="366"/>
      <c r="CG64" s="366"/>
    </row>
    <row r="65" spans="1:85" ht="15" customHeight="1" x14ac:dyDescent="0.2">
      <c r="A65" s="359"/>
      <c r="B65" s="1189"/>
      <c r="C65" s="1189"/>
      <c r="D65" s="360"/>
      <c r="E65" s="360"/>
      <c r="F65" s="1189">
        <f>SUM(P65:P66,U65:U66,Z65:Z66,AE65:AE66,AJ65:AJ66,AO65:AO66,AT65:AT66,AY65:AY66,BD65:BD66)</f>
        <v>0</v>
      </c>
      <c r="G65" s="1189">
        <f>SUM(Q65:Q66,V65:V66,AA65:AA66,AF65:AF66,AK65:AK66,AP65:AP66,AU65:AU66,AZ65:AZ66,BE65:BE66)</f>
        <v>0</v>
      </c>
      <c r="H65" s="1189">
        <f>SUM(R65:R66,W65:W66,AB65:AB66,AG65:AG66,AL65:AL66,AQ65:AQ66,AV65:AV66,BA65:BA66,BF65:BF66)</f>
        <v>0</v>
      </c>
      <c r="I65" s="1189">
        <f>SUM(S65:S66,X65:X66,AC65:AC66,AH65:AH66,AM65:AM66,AR65:AR66,AW65:AW66,BB65:BB66,BG65:BG66)</f>
        <v>0</v>
      </c>
      <c r="J65" s="1189">
        <f>SUM(T65:T66,Y65:Y66,AD65:AD66,AI65:AI66,AN65:AN66,AS65:AS66,AX65:AX66,BC65:BC66,BH65:BH66)</f>
        <v>0</v>
      </c>
      <c r="K65" s="360"/>
      <c r="L65" s="360"/>
      <c r="M65" s="360"/>
      <c r="N65" s="360"/>
      <c r="O65" s="361"/>
      <c r="P65" s="308"/>
      <c r="Q65" s="308"/>
      <c r="R65" s="308"/>
      <c r="S65" s="308"/>
      <c r="T65" s="308"/>
      <c r="U65" s="308"/>
      <c r="V65" s="308"/>
      <c r="W65" s="308"/>
      <c r="X65" s="308"/>
      <c r="Y65" s="308"/>
      <c r="Z65" s="308"/>
      <c r="AA65" s="308"/>
      <c r="AB65" s="308"/>
      <c r="AC65" s="308"/>
      <c r="AD65" s="308"/>
      <c r="AE65" s="308"/>
      <c r="AF65" s="308"/>
      <c r="AG65" s="308"/>
      <c r="AH65" s="308"/>
      <c r="AI65" s="308"/>
      <c r="AJ65" s="336"/>
      <c r="AK65" s="308"/>
      <c r="AL65" s="308"/>
      <c r="AM65" s="308"/>
      <c r="AN65" s="308"/>
      <c r="AO65" s="308"/>
      <c r="AP65" s="308"/>
      <c r="AQ65" s="308"/>
      <c r="AR65" s="308"/>
      <c r="AS65" s="308"/>
      <c r="AT65" s="336"/>
      <c r="AU65" s="308"/>
      <c r="AV65" s="308"/>
      <c r="AW65" s="308"/>
      <c r="AX65" s="308"/>
      <c r="AY65" s="336"/>
      <c r="AZ65" s="308"/>
      <c r="BA65" s="308"/>
      <c r="BB65" s="308"/>
      <c r="BC65" s="308"/>
      <c r="BD65" s="308"/>
      <c r="BE65" s="308"/>
      <c r="BF65" s="308"/>
      <c r="BG65" s="308"/>
      <c r="BH65" s="308"/>
      <c r="BI65" s="308"/>
      <c r="BJ65" s="308"/>
      <c r="BK65" s="308"/>
      <c r="BL65" s="308"/>
      <c r="BM65" s="308"/>
      <c r="BN65" s="308"/>
      <c r="BO65" s="308"/>
      <c r="BP65" s="308"/>
      <c r="BQ65" s="308"/>
      <c r="BR65" s="308"/>
      <c r="BS65" s="301"/>
      <c r="BT65" s="301"/>
      <c r="BU65" s="301"/>
      <c r="BV65" s="301"/>
      <c r="BW65" s="301"/>
      <c r="BX65" s="407"/>
      <c r="BY65" s="407"/>
      <c r="BZ65" s="408"/>
      <c r="CA65" s="366"/>
      <c r="CB65" s="366"/>
      <c r="CC65" s="366"/>
      <c r="CD65" s="366"/>
      <c r="CE65" s="366"/>
      <c r="CF65" s="366"/>
      <c r="CG65" s="366"/>
    </row>
    <row r="66" spans="1:85" ht="15" customHeight="1" x14ac:dyDescent="0.2">
      <c r="A66" s="359"/>
      <c r="B66" s="1189"/>
      <c r="C66" s="1189"/>
      <c r="D66" s="360"/>
      <c r="E66" s="360"/>
      <c r="F66" s="1189"/>
      <c r="G66" s="1189"/>
      <c r="H66" s="1189"/>
      <c r="I66" s="1189"/>
      <c r="J66" s="1189"/>
      <c r="K66" s="360"/>
      <c r="L66" s="360"/>
      <c r="M66" s="360"/>
      <c r="N66" s="360"/>
      <c r="O66" s="361"/>
      <c r="P66" s="308"/>
      <c r="Q66" s="308"/>
      <c r="R66" s="308"/>
      <c r="S66" s="308"/>
      <c r="T66" s="308"/>
      <c r="U66" s="308"/>
      <c r="V66" s="308"/>
      <c r="W66" s="308"/>
      <c r="X66" s="308"/>
      <c r="Y66" s="308"/>
      <c r="Z66" s="308"/>
      <c r="AA66" s="308"/>
      <c r="AB66" s="308"/>
      <c r="AC66" s="308"/>
      <c r="AD66" s="308"/>
      <c r="AE66" s="340"/>
      <c r="AF66" s="340"/>
      <c r="AG66" s="340"/>
      <c r="AH66" s="340"/>
      <c r="AI66" s="340"/>
      <c r="AJ66" s="336"/>
      <c r="AK66" s="308"/>
      <c r="AL66" s="308"/>
      <c r="AM66" s="308"/>
      <c r="AN66" s="308"/>
      <c r="AO66" s="308"/>
      <c r="AP66" s="308"/>
      <c r="AQ66" s="308"/>
      <c r="AR66" s="308"/>
      <c r="AS66" s="308"/>
      <c r="AT66" s="336"/>
      <c r="AU66" s="308"/>
      <c r="AV66" s="308"/>
      <c r="AW66" s="308"/>
      <c r="AX66" s="308"/>
      <c r="AY66" s="336"/>
      <c r="AZ66" s="308"/>
      <c r="BA66" s="308"/>
      <c r="BB66" s="308"/>
      <c r="BC66" s="308"/>
      <c r="BD66" s="308"/>
      <c r="BE66" s="308"/>
      <c r="BF66" s="308"/>
      <c r="BG66" s="308"/>
      <c r="BH66" s="308"/>
      <c r="BI66" s="308"/>
      <c r="BJ66" s="308"/>
      <c r="BK66" s="308"/>
      <c r="BL66" s="308"/>
      <c r="BM66" s="308"/>
      <c r="BN66" s="308"/>
      <c r="BO66" s="308"/>
      <c r="BP66" s="308"/>
      <c r="BQ66" s="308"/>
      <c r="BR66" s="308"/>
      <c r="BS66" s="301"/>
      <c r="BT66" s="301"/>
      <c r="BU66" s="301"/>
      <c r="BV66" s="301"/>
      <c r="BW66" s="301"/>
      <c r="BX66" s="407"/>
      <c r="BY66" s="407"/>
      <c r="BZ66" s="408"/>
      <c r="CA66" s="366"/>
      <c r="CB66" s="366"/>
      <c r="CC66" s="366"/>
      <c r="CD66" s="366"/>
      <c r="CE66" s="366"/>
      <c r="CF66" s="366"/>
      <c r="CG66" s="366"/>
    </row>
    <row r="67" spans="1:85" ht="15" customHeight="1" x14ac:dyDescent="0.2">
      <c r="A67" s="359"/>
      <c r="B67" s="1189"/>
      <c r="C67" s="1189"/>
      <c r="D67" s="360"/>
      <c r="E67" s="360"/>
      <c r="F67" s="1189">
        <f>SUM(P67:P68,U67:U68,Z67:Z68,AE67:AE68,AJ67:AJ68,AO67:AO68,AT67:AT68,AY67:AY68,BD67:BD68)</f>
        <v>0</v>
      </c>
      <c r="G67" s="1189">
        <f>SUM(Q67:Q68,V67:V68,AA67:AA68,AF67:AF68,AK67:AK68,AP67:AP68,AU67:AU68,AZ67:AZ68,BE67:BE68)</f>
        <v>0</v>
      </c>
      <c r="H67" s="1189">
        <f>SUM(R67:R68,W67:W68,AB67:AB68,AG67:AG68,AL67:AL68,AQ67:AQ68,AV67:AV68,BA67:BA68,BF67:BF68)</f>
        <v>0</v>
      </c>
      <c r="I67" s="1189">
        <f>SUM(S67:S68,X67:X68,AC67:AC68,AH67:AH68,AM67:AM68,AR67:AR68,AW67:AW68,BB67:BB68,BG67:BG68)</f>
        <v>0</v>
      </c>
      <c r="J67" s="1189">
        <f>SUM(T67:T68,Y67:Y68,AD67:AD68,AI67:AI68,AN67:AN68,AS67:AS68,AX67:AX68,BC67:BC68,BH67:BH68)</f>
        <v>0</v>
      </c>
      <c r="K67" s="360"/>
      <c r="L67" s="360"/>
      <c r="M67" s="360"/>
      <c r="N67" s="360"/>
      <c r="O67" s="361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36"/>
      <c r="AU67" s="308"/>
      <c r="AV67" s="308"/>
      <c r="AW67" s="308"/>
      <c r="AX67" s="308"/>
      <c r="AY67" s="336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1"/>
      <c r="BT67" s="301"/>
      <c r="BU67" s="301"/>
      <c r="BV67" s="301"/>
      <c r="BW67" s="301"/>
      <c r="BX67" s="407"/>
      <c r="BY67" s="407"/>
      <c r="BZ67" s="408"/>
      <c r="CA67" s="366"/>
      <c r="CB67" s="366"/>
      <c r="CC67" s="366"/>
      <c r="CD67" s="366"/>
      <c r="CE67" s="366"/>
      <c r="CF67" s="366"/>
      <c r="CG67" s="366"/>
    </row>
    <row r="68" spans="1:85" ht="15" customHeight="1" x14ac:dyDescent="0.2">
      <c r="A68" s="359"/>
      <c r="B68" s="1189"/>
      <c r="C68" s="1189"/>
      <c r="D68" s="360"/>
      <c r="E68" s="360"/>
      <c r="F68" s="1189"/>
      <c r="G68" s="1189"/>
      <c r="H68" s="1189"/>
      <c r="I68" s="1189"/>
      <c r="J68" s="1189"/>
      <c r="K68" s="360"/>
      <c r="L68" s="360"/>
      <c r="M68" s="360"/>
      <c r="N68" s="360"/>
      <c r="O68" s="361"/>
      <c r="P68" s="308"/>
      <c r="Q68" s="308"/>
      <c r="R68" s="308"/>
      <c r="S68" s="308"/>
      <c r="T68" s="308"/>
      <c r="U68" s="308"/>
      <c r="V68" s="308"/>
      <c r="W68" s="308"/>
      <c r="X68" s="308"/>
      <c r="Y68" s="308"/>
      <c r="Z68" s="308"/>
      <c r="AA68" s="308"/>
      <c r="AB68" s="308"/>
      <c r="AC68" s="308"/>
      <c r="AD68" s="308"/>
      <c r="AE68" s="308"/>
      <c r="AF68" s="308"/>
      <c r="AG68" s="308"/>
      <c r="AH68" s="308"/>
      <c r="AI68" s="308"/>
      <c r="AJ68" s="308"/>
      <c r="AK68" s="308"/>
      <c r="AL68" s="308"/>
      <c r="AM68" s="308"/>
      <c r="AN68" s="308"/>
      <c r="AO68" s="308"/>
      <c r="AP68" s="308"/>
      <c r="AQ68" s="308"/>
      <c r="AR68" s="308"/>
      <c r="AS68" s="308"/>
      <c r="AT68" s="336"/>
      <c r="AU68" s="308"/>
      <c r="AV68" s="308"/>
      <c r="AW68" s="308"/>
      <c r="AX68" s="308"/>
      <c r="AY68" s="336"/>
      <c r="AZ68" s="308"/>
      <c r="BA68" s="308"/>
      <c r="BB68" s="308"/>
      <c r="BC68" s="308"/>
      <c r="BD68" s="308"/>
      <c r="BE68" s="308"/>
      <c r="BF68" s="308"/>
      <c r="BG68" s="308"/>
      <c r="BH68" s="308"/>
      <c r="BI68" s="308"/>
      <c r="BJ68" s="308"/>
      <c r="BK68" s="308"/>
      <c r="BL68" s="308"/>
      <c r="BM68" s="308"/>
      <c r="BN68" s="308"/>
      <c r="BO68" s="308"/>
      <c r="BP68" s="308"/>
      <c r="BQ68" s="308"/>
      <c r="BR68" s="308"/>
      <c r="BS68" s="301"/>
      <c r="BT68" s="301"/>
      <c r="BU68" s="301"/>
      <c r="BV68" s="301"/>
      <c r="BW68" s="301"/>
      <c r="BX68" s="407"/>
      <c r="BY68" s="407"/>
      <c r="BZ68" s="408"/>
      <c r="CA68" s="366"/>
      <c r="CB68" s="366"/>
      <c r="CC68" s="366"/>
      <c r="CD68" s="366"/>
      <c r="CE68" s="366"/>
      <c r="CF68" s="366"/>
      <c r="CG68" s="366"/>
    </row>
    <row r="69" spans="1:85" ht="15" customHeight="1" x14ac:dyDescent="0.2">
      <c r="A69" s="359"/>
      <c r="B69" s="1189"/>
      <c r="C69" s="1189"/>
      <c r="D69" s="360"/>
      <c r="E69" s="360"/>
      <c r="F69" s="1189">
        <f>SUM(P69:P70,U69:U70,Z69:Z70,AE69:AE70,AJ69:AJ70,AO69:AO70,AT69:AT70,AY69:AY70,BD69:BD70)</f>
        <v>0</v>
      </c>
      <c r="G69" s="1189">
        <f>SUM(Q69:Q70,V69:V70,AA69:AA70,AF69:AF70,AK69:AK70,AP69:AP70,AU69:AU70,AZ69:AZ70,BE69:BE70)</f>
        <v>0</v>
      </c>
      <c r="H69" s="1189">
        <f>SUM(R69:R70,W69:W70,AB69:AB70,AG69:AG70,AL69:AL70,AQ69:AQ70,AV69:AV70,BA69:BA70,BF69:BF70)</f>
        <v>0</v>
      </c>
      <c r="I69" s="1189">
        <f>SUM(S69:S70,X69:X70,AC69:AC70,AH69:AH70,AM69:AM70,AR69:AR70,AW69:AW70,BB69:BB70,BG69:BG70)</f>
        <v>0</v>
      </c>
      <c r="J69" s="1189">
        <f>SUM(T69:T70,Y69:Y70,AD69:AD70,AI69:AI70,AN69:AN70,AS69:AS70,AX69:AX70,BC69:BC70,BH69:BH70)</f>
        <v>0</v>
      </c>
      <c r="K69" s="360"/>
      <c r="L69" s="360"/>
      <c r="M69" s="360"/>
      <c r="N69" s="360"/>
      <c r="O69" s="361"/>
      <c r="P69" s="308"/>
      <c r="Q69" s="308"/>
      <c r="R69" s="308"/>
      <c r="S69" s="308"/>
      <c r="T69" s="308"/>
      <c r="U69" s="308"/>
      <c r="V69" s="308"/>
      <c r="W69" s="308"/>
      <c r="X69" s="308"/>
      <c r="Y69" s="308"/>
      <c r="Z69" s="308"/>
      <c r="AA69" s="308"/>
      <c r="AB69" s="308"/>
      <c r="AC69" s="308"/>
      <c r="AD69" s="308"/>
      <c r="AE69" s="308"/>
      <c r="AF69" s="308"/>
      <c r="AG69" s="308"/>
      <c r="AH69" s="308"/>
      <c r="AI69" s="308"/>
      <c r="AJ69" s="308"/>
      <c r="AK69" s="308"/>
      <c r="AL69" s="308"/>
      <c r="AM69" s="308"/>
      <c r="AN69" s="308"/>
      <c r="AO69" s="308"/>
      <c r="AP69" s="308"/>
      <c r="AQ69" s="308"/>
      <c r="AR69" s="308"/>
      <c r="AS69" s="308"/>
      <c r="AT69" s="336"/>
      <c r="AU69" s="308"/>
      <c r="AV69" s="308"/>
      <c r="AW69" s="308"/>
      <c r="AX69" s="308"/>
      <c r="AY69" s="336"/>
      <c r="AZ69" s="308"/>
      <c r="BA69" s="308"/>
      <c r="BB69" s="308"/>
      <c r="BC69" s="308"/>
      <c r="BD69" s="308"/>
      <c r="BE69" s="308"/>
      <c r="BF69" s="308"/>
      <c r="BG69" s="308"/>
      <c r="BH69" s="308"/>
      <c r="BI69" s="308"/>
      <c r="BJ69" s="308"/>
      <c r="BK69" s="308"/>
      <c r="BL69" s="308"/>
      <c r="BM69" s="308"/>
      <c r="BN69" s="308"/>
      <c r="BO69" s="308"/>
      <c r="BP69" s="308"/>
      <c r="BQ69" s="308"/>
      <c r="BR69" s="308"/>
      <c r="BS69" s="301"/>
      <c r="BT69" s="301"/>
      <c r="BU69" s="301"/>
      <c r="BV69" s="301"/>
      <c r="BW69" s="301"/>
      <c r="BX69" s="407"/>
      <c r="BY69" s="407"/>
      <c r="BZ69" s="408"/>
      <c r="CA69" s="366"/>
      <c r="CB69" s="366"/>
      <c r="CC69" s="366"/>
      <c r="CD69" s="366"/>
      <c r="CE69" s="366"/>
      <c r="CF69" s="366"/>
      <c r="CG69" s="366"/>
    </row>
    <row r="70" spans="1:85" ht="15" customHeight="1" x14ac:dyDescent="0.2">
      <c r="A70" s="359"/>
      <c r="B70" s="1189"/>
      <c r="C70" s="1189"/>
      <c r="D70" s="360"/>
      <c r="E70" s="360"/>
      <c r="F70" s="1189"/>
      <c r="G70" s="1189"/>
      <c r="H70" s="1189"/>
      <c r="I70" s="1189"/>
      <c r="J70" s="1189"/>
      <c r="K70" s="360"/>
      <c r="L70" s="360"/>
      <c r="M70" s="360"/>
      <c r="N70" s="360"/>
      <c r="O70" s="361"/>
      <c r="P70" s="308"/>
      <c r="Q70" s="308"/>
      <c r="R70" s="308"/>
      <c r="S70" s="308"/>
      <c r="T70" s="308"/>
      <c r="U70" s="308"/>
      <c r="V70" s="308"/>
      <c r="W70" s="308"/>
      <c r="X70" s="308"/>
      <c r="Y70" s="308"/>
      <c r="Z70" s="308"/>
      <c r="AA70" s="308"/>
      <c r="AB70" s="308"/>
      <c r="AC70" s="308"/>
      <c r="AD70" s="308"/>
      <c r="AE70" s="308"/>
      <c r="AF70" s="308"/>
      <c r="AG70" s="308"/>
      <c r="AH70" s="308"/>
      <c r="AI70" s="308"/>
      <c r="AJ70" s="308"/>
      <c r="AK70" s="308"/>
      <c r="AL70" s="308"/>
      <c r="AM70" s="308"/>
      <c r="AN70" s="308"/>
      <c r="AO70" s="308"/>
      <c r="AP70" s="308"/>
      <c r="AQ70" s="308"/>
      <c r="AR70" s="308"/>
      <c r="AS70" s="308"/>
      <c r="AT70" s="336"/>
      <c r="AU70" s="308"/>
      <c r="AV70" s="308"/>
      <c r="AW70" s="308"/>
      <c r="AX70" s="308"/>
      <c r="AY70" s="336"/>
      <c r="AZ70" s="308"/>
      <c r="BA70" s="308"/>
      <c r="BB70" s="308"/>
      <c r="BC70" s="308"/>
      <c r="BD70" s="308"/>
      <c r="BE70" s="308"/>
      <c r="BF70" s="308"/>
      <c r="BG70" s="308"/>
      <c r="BH70" s="308"/>
      <c r="BI70" s="308"/>
      <c r="BJ70" s="308"/>
      <c r="BK70" s="308"/>
      <c r="BL70" s="308"/>
      <c r="BM70" s="308"/>
      <c r="BN70" s="308"/>
      <c r="BO70" s="308"/>
      <c r="BP70" s="308"/>
      <c r="BQ70" s="308"/>
      <c r="BR70" s="308"/>
      <c r="BS70" s="301"/>
      <c r="BT70" s="301"/>
      <c r="BU70" s="301"/>
      <c r="BV70" s="301"/>
      <c r="BW70" s="301"/>
      <c r="BX70" s="407"/>
      <c r="BY70" s="407"/>
      <c r="BZ70" s="408"/>
      <c r="CA70" s="366"/>
      <c r="CB70" s="366"/>
      <c r="CC70" s="366"/>
      <c r="CD70" s="366"/>
      <c r="CE70" s="366"/>
      <c r="CF70" s="366"/>
      <c r="CG70" s="366"/>
    </row>
    <row r="71" spans="1:85" ht="15" customHeight="1" x14ac:dyDescent="0.2">
      <c r="A71" s="359"/>
      <c r="B71" s="1189"/>
      <c r="C71" s="1189"/>
      <c r="D71" s="360"/>
      <c r="E71" s="360"/>
      <c r="F71" s="1189">
        <f>SUM(P71:P72,U71:U72,Z71:Z72,AE71:AE72,AJ71:AJ72,AO71:AO72,AT71:AT72,AY71:AY72,BD71:BD72)</f>
        <v>0</v>
      </c>
      <c r="G71" s="1189">
        <f>SUM(Q71:Q72,V71:V72,AA71:AA72,AF71:AF72,AK71:AK72,AP71:AP72,AU71:AU72,AZ71:AZ72,BE71:BE72)</f>
        <v>0</v>
      </c>
      <c r="H71" s="1189">
        <f>SUM(R71:R72,W71:W72,AB71:AB72,AG71:AG72,AL71:AL72,AQ71:AQ72,AV71:AV72,BA71:BA72,BF71:BF72)</f>
        <v>0</v>
      </c>
      <c r="I71" s="1189">
        <f>SUM(S71:S72,X71:X72,AC71:AC72,AH71:AH72,AM71:AM72,AR71:AR72,AW71:AW72,BB71:BB72,BG71:BG72)</f>
        <v>0</v>
      </c>
      <c r="J71" s="1189">
        <f>SUM(T71:T72,Y71:Y72,AD71:AD72,AI71:AI72,AN71:AN72,AS71:AS72,AX71:AX72,BC71:BC72,BH71:BH72)</f>
        <v>0</v>
      </c>
      <c r="K71" s="360"/>
      <c r="L71" s="360"/>
      <c r="M71" s="360"/>
      <c r="N71" s="360"/>
      <c r="O71" s="361"/>
      <c r="P71" s="308"/>
      <c r="Q71" s="308"/>
      <c r="R71" s="308"/>
      <c r="S71" s="308"/>
      <c r="T71" s="308"/>
      <c r="U71" s="308"/>
      <c r="V71" s="308"/>
      <c r="W71" s="308"/>
      <c r="X71" s="308"/>
      <c r="Y71" s="308"/>
      <c r="Z71" s="308"/>
      <c r="AA71" s="308"/>
      <c r="AB71" s="308"/>
      <c r="AC71" s="308"/>
      <c r="AD71" s="308"/>
      <c r="AE71" s="308"/>
      <c r="AF71" s="308"/>
      <c r="AG71" s="308"/>
      <c r="AH71" s="308"/>
      <c r="AI71" s="308"/>
      <c r="AJ71" s="308"/>
      <c r="AK71" s="308"/>
      <c r="AL71" s="308"/>
      <c r="AM71" s="308"/>
      <c r="AN71" s="308"/>
      <c r="AO71" s="308"/>
      <c r="AP71" s="308"/>
      <c r="AQ71" s="308"/>
      <c r="AR71" s="308"/>
      <c r="AS71" s="308"/>
      <c r="AT71" s="336"/>
      <c r="AU71" s="308"/>
      <c r="AV71" s="308"/>
      <c r="AW71" s="308"/>
      <c r="AX71" s="308"/>
      <c r="AY71" s="308"/>
      <c r="AZ71" s="308"/>
      <c r="BA71" s="308"/>
      <c r="BB71" s="308"/>
      <c r="BC71" s="308"/>
      <c r="BD71" s="308"/>
      <c r="BE71" s="308"/>
      <c r="BF71" s="308"/>
      <c r="BG71" s="308"/>
      <c r="BH71" s="308"/>
      <c r="BI71" s="308"/>
      <c r="BJ71" s="308"/>
      <c r="BK71" s="308"/>
      <c r="BL71" s="308"/>
      <c r="BM71" s="308"/>
      <c r="BN71" s="308"/>
      <c r="BO71" s="308"/>
      <c r="BP71" s="308"/>
      <c r="BQ71" s="308"/>
      <c r="BR71" s="308"/>
      <c r="BS71" s="301"/>
      <c r="BT71" s="301"/>
      <c r="BU71" s="301"/>
      <c r="BV71" s="301"/>
      <c r="BW71" s="301"/>
      <c r="BX71" s="407"/>
      <c r="BY71" s="407"/>
      <c r="BZ71" s="408"/>
      <c r="CA71" s="366"/>
      <c r="CB71" s="366"/>
      <c r="CC71" s="366"/>
      <c r="CD71" s="366"/>
      <c r="CE71" s="366"/>
      <c r="CF71" s="366"/>
      <c r="CG71" s="366"/>
    </row>
    <row r="72" spans="1:85" ht="15" customHeight="1" x14ac:dyDescent="0.2">
      <c r="A72" s="359"/>
      <c r="B72" s="1189"/>
      <c r="C72" s="1189"/>
      <c r="D72" s="360"/>
      <c r="E72" s="360"/>
      <c r="F72" s="1189"/>
      <c r="G72" s="1189"/>
      <c r="H72" s="1189"/>
      <c r="I72" s="1189"/>
      <c r="J72" s="1189"/>
      <c r="K72" s="360"/>
      <c r="L72" s="360"/>
      <c r="M72" s="360"/>
      <c r="N72" s="360"/>
      <c r="O72" s="361"/>
      <c r="P72" s="308"/>
      <c r="Q72" s="308"/>
      <c r="R72" s="308"/>
      <c r="S72" s="308"/>
      <c r="T72" s="308"/>
      <c r="U72" s="308"/>
      <c r="V72" s="308"/>
      <c r="W72" s="308"/>
      <c r="X72" s="308"/>
      <c r="Y72" s="308"/>
      <c r="Z72" s="308"/>
      <c r="AA72" s="308"/>
      <c r="AB72" s="308"/>
      <c r="AC72" s="308"/>
      <c r="AD72" s="308"/>
      <c r="AE72" s="308"/>
      <c r="AF72" s="308"/>
      <c r="AG72" s="308"/>
      <c r="AH72" s="308"/>
      <c r="AI72" s="308"/>
      <c r="AJ72" s="308"/>
      <c r="AK72" s="308"/>
      <c r="AL72" s="308"/>
      <c r="AM72" s="308"/>
      <c r="AN72" s="308"/>
      <c r="AO72" s="308"/>
      <c r="AP72" s="308"/>
      <c r="AQ72" s="308"/>
      <c r="AR72" s="308"/>
      <c r="AS72" s="308"/>
      <c r="AT72" s="336"/>
      <c r="AU72" s="308"/>
      <c r="AV72" s="308"/>
      <c r="AW72" s="308"/>
      <c r="AX72" s="308"/>
      <c r="AY72" s="308"/>
      <c r="AZ72" s="308"/>
      <c r="BA72" s="308"/>
      <c r="BB72" s="308"/>
      <c r="BC72" s="308"/>
      <c r="BD72" s="308"/>
      <c r="BE72" s="308"/>
      <c r="BF72" s="308"/>
      <c r="BG72" s="308"/>
      <c r="BH72" s="308"/>
      <c r="BI72" s="308"/>
      <c r="BJ72" s="308"/>
      <c r="BK72" s="308"/>
      <c r="BL72" s="308"/>
      <c r="BM72" s="308"/>
      <c r="BN72" s="308"/>
      <c r="BO72" s="308"/>
      <c r="BP72" s="308"/>
      <c r="BQ72" s="308"/>
      <c r="BR72" s="308"/>
      <c r="BS72" s="301"/>
      <c r="BT72" s="301"/>
      <c r="BU72" s="301"/>
      <c r="BV72" s="301"/>
      <c r="BW72" s="301"/>
      <c r="BX72" s="407"/>
      <c r="BY72" s="407"/>
      <c r="BZ72" s="408"/>
      <c r="CA72" s="366"/>
      <c r="CB72" s="366"/>
      <c r="CC72" s="366"/>
      <c r="CD72" s="366"/>
      <c r="CE72" s="366"/>
      <c r="CF72" s="366"/>
      <c r="CG72" s="366"/>
    </row>
    <row r="73" spans="1:85" ht="15" customHeight="1" x14ac:dyDescent="0.2">
      <c r="A73" s="359"/>
      <c r="B73" s="1189"/>
      <c r="C73" s="1189"/>
      <c r="D73" s="360"/>
      <c r="E73" s="360"/>
      <c r="F73" s="1189">
        <f>SUM(P73:P74,U73:U74,Z73:Z74,AE73:AE74,AJ73:AJ74,AO73:AO74,AT73:AT74,AY73:AY74,BD73:BD74)</f>
        <v>0</v>
      </c>
      <c r="G73" s="1189">
        <f>SUM(Q73:Q74,V73:V74,AA73:AA74,AF73:AF74,AK73:AK74,AP73:AP74,AU73:AU74,AZ73:AZ74,BE73:BE74)</f>
        <v>0</v>
      </c>
      <c r="H73" s="1189">
        <f>SUM(R73:R74,W73:W74,AB73:AB74,AG73:AG74,AL73:AL74,AQ73:AQ74,AV73:AV74,BA73:BA74,BF73:BF74)</f>
        <v>0</v>
      </c>
      <c r="I73" s="1189">
        <f>SUM(S73:S74,X73:X74,AC73:AC74,AH73:AH74,AM73:AM74,AR73:AR74,AW73:AW74,BB73:BB74,BG73:BG74)</f>
        <v>0</v>
      </c>
      <c r="J73" s="1189">
        <f>SUM(T73:T74,Y73:Y74,AD73:AD74,AI73:AI74,AN73:AN74,AS73:AS74,AX73:AX74,BC73:BC74,BH73:BH74)</f>
        <v>0</v>
      </c>
      <c r="K73" s="360"/>
      <c r="L73" s="360"/>
      <c r="M73" s="360"/>
      <c r="N73" s="360"/>
      <c r="O73" s="361"/>
      <c r="P73" s="308"/>
      <c r="Q73" s="308"/>
      <c r="R73" s="308"/>
      <c r="S73" s="308"/>
      <c r="T73" s="308"/>
      <c r="U73" s="308"/>
      <c r="V73" s="308"/>
      <c r="W73" s="308"/>
      <c r="X73" s="308"/>
      <c r="Y73" s="308"/>
      <c r="Z73" s="308"/>
      <c r="AA73" s="308"/>
      <c r="AB73" s="308"/>
      <c r="AC73" s="308"/>
      <c r="AD73" s="308"/>
      <c r="AE73" s="308"/>
      <c r="AF73" s="308"/>
      <c r="AG73" s="308"/>
      <c r="AH73" s="308"/>
      <c r="AI73" s="308"/>
      <c r="AJ73" s="308"/>
      <c r="AK73" s="308"/>
      <c r="AL73" s="308"/>
      <c r="AM73" s="308"/>
      <c r="AN73" s="308"/>
      <c r="AO73" s="308"/>
      <c r="AP73" s="308"/>
      <c r="AQ73" s="308"/>
      <c r="AR73" s="308"/>
      <c r="AS73" s="308"/>
      <c r="AT73" s="336"/>
      <c r="AU73" s="308"/>
      <c r="AV73" s="308"/>
      <c r="AW73" s="308"/>
      <c r="AX73" s="308"/>
      <c r="AY73" s="308"/>
      <c r="AZ73" s="308"/>
      <c r="BA73" s="308"/>
      <c r="BB73" s="308"/>
      <c r="BC73" s="308"/>
      <c r="BD73" s="308"/>
      <c r="BE73" s="308"/>
      <c r="BF73" s="308"/>
      <c r="BG73" s="308"/>
      <c r="BH73" s="308"/>
      <c r="BI73" s="308"/>
      <c r="BJ73" s="308"/>
      <c r="BK73" s="308"/>
      <c r="BL73" s="308"/>
      <c r="BM73" s="308"/>
      <c r="BN73" s="308"/>
      <c r="BO73" s="308"/>
      <c r="BP73" s="308"/>
      <c r="BQ73" s="308"/>
      <c r="BR73" s="308"/>
      <c r="BS73" s="301"/>
      <c r="BT73" s="301"/>
      <c r="BU73" s="301"/>
      <c r="BV73" s="301"/>
      <c r="BW73" s="301"/>
      <c r="BX73" s="407"/>
      <c r="BY73" s="407"/>
      <c r="BZ73" s="408"/>
      <c r="CA73" s="366"/>
      <c r="CB73" s="366"/>
      <c r="CC73" s="366"/>
      <c r="CD73" s="366"/>
      <c r="CE73" s="366"/>
      <c r="CF73" s="366"/>
      <c r="CG73" s="366"/>
    </row>
    <row r="74" spans="1:85" ht="15" customHeight="1" x14ac:dyDescent="0.2">
      <c r="A74" s="359"/>
      <c r="B74" s="1189"/>
      <c r="C74" s="1189"/>
      <c r="D74" s="360"/>
      <c r="E74" s="360"/>
      <c r="F74" s="1189"/>
      <c r="G74" s="1189"/>
      <c r="H74" s="1189"/>
      <c r="I74" s="1189"/>
      <c r="J74" s="1189"/>
      <c r="K74" s="360"/>
      <c r="L74" s="360"/>
      <c r="M74" s="360"/>
      <c r="N74" s="360"/>
      <c r="O74" s="361"/>
      <c r="P74" s="308"/>
      <c r="Q74" s="308"/>
      <c r="R74" s="308"/>
      <c r="S74" s="308"/>
      <c r="T74" s="308"/>
      <c r="U74" s="308"/>
      <c r="V74" s="308"/>
      <c r="W74" s="308"/>
      <c r="X74" s="308"/>
      <c r="Y74" s="308"/>
      <c r="Z74" s="308"/>
      <c r="AA74" s="308"/>
      <c r="AB74" s="308"/>
      <c r="AC74" s="308"/>
      <c r="AD74" s="308"/>
      <c r="AE74" s="308"/>
      <c r="AF74" s="308"/>
      <c r="AG74" s="308"/>
      <c r="AH74" s="308"/>
      <c r="AI74" s="308"/>
      <c r="AJ74" s="308"/>
      <c r="AK74" s="308"/>
      <c r="AL74" s="308"/>
      <c r="AM74" s="308"/>
      <c r="AN74" s="308"/>
      <c r="AO74" s="308"/>
      <c r="AP74" s="308"/>
      <c r="AQ74" s="308"/>
      <c r="AR74" s="308"/>
      <c r="AS74" s="308"/>
      <c r="AT74" s="336"/>
      <c r="AU74" s="308"/>
      <c r="AV74" s="308"/>
      <c r="AW74" s="308"/>
      <c r="AX74" s="308"/>
      <c r="AY74" s="308"/>
      <c r="AZ74" s="308"/>
      <c r="BA74" s="308"/>
      <c r="BB74" s="308"/>
      <c r="BC74" s="308"/>
      <c r="BD74" s="308"/>
      <c r="BE74" s="308"/>
      <c r="BF74" s="308"/>
      <c r="BG74" s="308"/>
      <c r="BH74" s="308"/>
      <c r="BI74" s="308"/>
      <c r="BJ74" s="308"/>
      <c r="BK74" s="308"/>
      <c r="BL74" s="308"/>
      <c r="BM74" s="308"/>
      <c r="BN74" s="308"/>
      <c r="BO74" s="308"/>
      <c r="BP74" s="308"/>
      <c r="BQ74" s="308"/>
      <c r="BR74" s="308"/>
      <c r="BS74" s="301"/>
      <c r="BT74" s="301"/>
      <c r="BU74" s="301"/>
      <c r="BV74" s="301"/>
      <c r="BW74" s="301"/>
      <c r="BX74" s="407"/>
      <c r="BY74" s="407"/>
      <c r="BZ74" s="408"/>
      <c r="CA74" s="366"/>
      <c r="CB74" s="366"/>
      <c r="CC74" s="366"/>
      <c r="CD74" s="366"/>
      <c r="CE74" s="366"/>
      <c r="CF74" s="366"/>
      <c r="CG74" s="366"/>
    </row>
    <row r="75" spans="1:85" ht="15" customHeight="1" x14ac:dyDescent="0.2">
      <c r="A75" s="359"/>
      <c r="B75" s="1189"/>
      <c r="C75" s="1189"/>
      <c r="D75" s="360"/>
      <c r="E75" s="360"/>
      <c r="F75" s="1189">
        <f>SUM(P75:P76,U75:U76,Z75:Z76,AE75:AE76,AJ75:AJ76,AO75:AO76,AT75:AT76,AY75:AY76,BD75:BD76)</f>
        <v>0</v>
      </c>
      <c r="G75" s="1189">
        <f>SUM(Q75:Q76,V75:V76,AA75:AA76,AF75:AF76,AK75:AK76,AP75:AP76,AU75:AU76,AZ75:AZ76,BE75:BE76)</f>
        <v>0</v>
      </c>
      <c r="H75" s="1189">
        <f>SUM(R75:R76,W75:W76,AB75:AB76,AG75:AG76,AL75:AL76,AQ75:AQ76,AV75:AV76,BA75:BA76,BF75:BF76)</f>
        <v>0</v>
      </c>
      <c r="I75" s="1189">
        <f>SUM(S75:S76,X75:X76,AC75:AC76,AH75:AH76,AM75:AM76,AR75:AR76,AW75:AW76,BB75:BB76,BG75:BG76)</f>
        <v>0</v>
      </c>
      <c r="J75" s="1189">
        <f>SUM(T75:T76,Y75:Y76,AD75:AD76,AI75:AI76,AN75:AN76,AS75:AS76,AX75:AX76,BC75:BC76,BH75:BH76)</f>
        <v>0</v>
      </c>
      <c r="K75" s="360"/>
      <c r="L75" s="360"/>
      <c r="M75" s="360"/>
      <c r="N75" s="360"/>
      <c r="O75" s="361"/>
      <c r="P75" s="308"/>
      <c r="Q75" s="308"/>
      <c r="R75" s="308"/>
      <c r="S75" s="308"/>
      <c r="T75" s="308"/>
      <c r="U75" s="308"/>
      <c r="V75" s="308"/>
      <c r="W75" s="308"/>
      <c r="X75" s="308"/>
      <c r="Y75" s="308"/>
      <c r="Z75" s="308"/>
      <c r="AA75" s="308"/>
      <c r="AB75" s="308"/>
      <c r="AC75" s="308"/>
      <c r="AD75" s="308"/>
      <c r="AE75" s="308"/>
      <c r="AF75" s="308"/>
      <c r="AG75" s="308"/>
      <c r="AH75" s="308"/>
      <c r="AI75" s="308"/>
      <c r="AJ75" s="308"/>
      <c r="AK75" s="308"/>
      <c r="AL75" s="308"/>
      <c r="AM75" s="308"/>
      <c r="AN75" s="308"/>
      <c r="AO75" s="308"/>
      <c r="AP75" s="308"/>
      <c r="AQ75" s="308"/>
      <c r="AR75" s="308"/>
      <c r="AS75" s="308"/>
      <c r="AT75" s="336"/>
      <c r="AU75" s="308"/>
      <c r="AV75" s="308"/>
      <c r="AW75" s="308"/>
      <c r="AX75" s="308"/>
      <c r="AY75" s="308"/>
      <c r="AZ75" s="308"/>
      <c r="BA75" s="308"/>
      <c r="BB75" s="308"/>
      <c r="BC75" s="308"/>
      <c r="BD75" s="308"/>
      <c r="BE75" s="308"/>
      <c r="BF75" s="308"/>
      <c r="BG75" s="308"/>
      <c r="BH75" s="308"/>
      <c r="BI75" s="308"/>
      <c r="BJ75" s="308"/>
      <c r="BK75" s="308"/>
      <c r="BL75" s="308"/>
      <c r="BM75" s="308"/>
      <c r="BN75" s="308"/>
      <c r="BO75" s="308"/>
      <c r="BP75" s="308"/>
      <c r="BQ75" s="308"/>
      <c r="BR75" s="308"/>
      <c r="BS75" s="301"/>
      <c r="BT75" s="301"/>
      <c r="BU75" s="301"/>
      <c r="BV75" s="301"/>
      <c r="BW75" s="301"/>
      <c r="BX75" s="407"/>
      <c r="BY75" s="407"/>
      <c r="BZ75" s="408"/>
      <c r="CA75" s="366"/>
      <c r="CB75" s="366"/>
      <c r="CC75" s="366"/>
      <c r="CD75" s="366"/>
      <c r="CE75" s="366"/>
      <c r="CF75" s="366"/>
      <c r="CG75" s="366"/>
    </row>
    <row r="76" spans="1:85" ht="15" customHeight="1" x14ac:dyDescent="0.2">
      <c r="A76" s="359"/>
      <c r="B76" s="1189"/>
      <c r="C76" s="1189"/>
      <c r="D76" s="360"/>
      <c r="E76" s="360"/>
      <c r="F76" s="1189"/>
      <c r="G76" s="1189"/>
      <c r="H76" s="1189"/>
      <c r="I76" s="1189"/>
      <c r="J76" s="1189"/>
      <c r="K76" s="360"/>
      <c r="L76" s="360"/>
      <c r="M76" s="360"/>
      <c r="N76" s="360"/>
      <c r="O76" s="361"/>
      <c r="P76" s="308"/>
      <c r="Q76" s="308"/>
      <c r="R76" s="308"/>
      <c r="S76" s="308"/>
      <c r="T76" s="308"/>
      <c r="U76" s="308"/>
      <c r="V76" s="308"/>
      <c r="W76" s="308"/>
      <c r="X76" s="308"/>
      <c r="Y76" s="308"/>
      <c r="Z76" s="308"/>
      <c r="AA76" s="308"/>
      <c r="AB76" s="308"/>
      <c r="AC76" s="308"/>
      <c r="AD76" s="308"/>
      <c r="AE76" s="308"/>
      <c r="AF76" s="308"/>
      <c r="AG76" s="308"/>
      <c r="AH76" s="308"/>
      <c r="AI76" s="308"/>
      <c r="AJ76" s="308"/>
      <c r="AK76" s="308"/>
      <c r="AL76" s="308"/>
      <c r="AM76" s="308"/>
      <c r="AN76" s="308"/>
      <c r="AO76" s="308"/>
      <c r="AP76" s="308"/>
      <c r="AQ76" s="308"/>
      <c r="AR76" s="308"/>
      <c r="AS76" s="308"/>
      <c r="AT76" s="336"/>
      <c r="AU76" s="308"/>
      <c r="AV76" s="308"/>
      <c r="AW76" s="308"/>
      <c r="AX76" s="308"/>
      <c r="AY76" s="308"/>
      <c r="AZ76" s="308"/>
      <c r="BA76" s="308"/>
      <c r="BB76" s="308"/>
      <c r="BC76" s="308"/>
      <c r="BD76" s="308"/>
      <c r="BE76" s="308"/>
      <c r="BF76" s="308"/>
      <c r="BG76" s="308"/>
      <c r="BH76" s="308"/>
      <c r="BI76" s="308"/>
      <c r="BJ76" s="308"/>
      <c r="BK76" s="308"/>
      <c r="BL76" s="308"/>
      <c r="BM76" s="308"/>
      <c r="BN76" s="308"/>
      <c r="BO76" s="308"/>
      <c r="BP76" s="308"/>
      <c r="BQ76" s="308"/>
      <c r="BR76" s="308"/>
      <c r="BS76" s="301"/>
      <c r="BT76" s="301"/>
      <c r="BU76" s="301"/>
      <c r="BV76" s="301"/>
      <c r="BW76" s="301"/>
      <c r="BX76" s="407"/>
      <c r="BY76" s="407"/>
      <c r="BZ76" s="408"/>
      <c r="CA76" s="366"/>
      <c r="CB76" s="366"/>
      <c r="CC76" s="366"/>
      <c r="CD76" s="366"/>
      <c r="CE76" s="366"/>
      <c r="CF76" s="366"/>
      <c r="CG76" s="366"/>
    </row>
    <row r="77" spans="1:85" ht="15" customHeight="1" x14ac:dyDescent="0.2">
      <c r="A77" s="359"/>
      <c r="B77" s="1189"/>
      <c r="C77" s="1189"/>
      <c r="D77" s="360"/>
      <c r="E77" s="360"/>
      <c r="F77" s="1189">
        <f>SUM(P76:P76,U76:U76,Z76:Z76,AE76:AE76,AJ76:AJ76,AO76:AO76,AT76:AT76,AY76:AY76,BD76:BD76)</f>
        <v>0</v>
      </c>
      <c r="G77" s="1189">
        <f>SUM(Q77:Q78,V77:V78,AA77:AA78,AF77:AF78,AK77:AK78,AP77:AP78,AU77:AU78,AZ77:AZ78,BE77:BE78)</f>
        <v>0</v>
      </c>
      <c r="H77" s="1189">
        <f>SUM(R77:R78,W77:W78,AB77:AB78,AG77:AG78,AL77:AL78,AQ77:AQ78,AV77:AV78,BA77:BA78,BF77:BF78)</f>
        <v>0</v>
      </c>
      <c r="I77" s="1189">
        <f>SUM(S77:S78,X77:X78,AC77:AC78,AH77:AH78,AM77:AM78,AR77:AR78,AW77:AW78,BB77:BB78,BG77:BG78)</f>
        <v>0</v>
      </c>
      <c r="J77" s="1189">
        <f>SUM(T77:T78,Y77:Y78,AD77:AD78,AI77:AI78,AN77:AN78,AS77:AS78,AX77:AX78,BC77:BC78,BH77:BH78)</f>
        <v>0</v>
      </c>
      <c r="K77" s="360"/>
      <c r="L77" s="360"/>
      <c r="M77" s="360"/>
      <c r="N77" s="360"/>
      <c r="O77" s="361"/>
      <c r="P77" s="308"/>
      <c r="Q77" s="308"/>
      <c r="R77" s="308"/>
      <c r="S77" s="308"/>
      <c r="T77" s="308"/>
      <c r="U77" s="308"/>
      <c r="V77" s="308"/>
      <c r="W77" s="308"/>
      <c r="X77" s="308"/>
      <c r="Y77" s="308"/>
      <c r="Z77" s="308"/>
      <c r="AA77" s="308"/>
      <c r="AB77" s="308"/>
      <c r="AC77" s="308"/>
      <c r="AD77" s="308"/>
      <c r="AE77" s="308"/>
      <c r="AF77" s="308"/>
      <c r="AG77" s="308"/>
      <c r="AH77" s="308"/>
      <c r="AI77" s="308"/>
      <c r="AJ77" s="308"/>
      <c r="AK77" s="308"/>
      <c r="AL77" s="308"/>
      <c r="AM77" s="308"/>
      <c r="AN77" s="308"/>
      <c r="AO77" s="308"/>
      <c r="AP77" s="308"/>
      <c r="AQ77" s="308"/>
      <c r="AR77" s="308"/>
      <c r="AS77" s="308"/>
      <c r="AT77" s="336"/>
      <c r="AU77" s="308"/>
      <c r="AV77" s="308"/>
      <c r="AW77" s="308"/>
      <c r="AX77" s="308"/>
      <c r="AY77" s="308"/>
      <c r="AZ77" s="308"/>
      <c r="BA77" s="308"/>
      <c r="BB77" s="308"/>
      <c r="BC77" s="308"/>
      <c r="BD77" s="308"/>
      <c r="BE77" s="308"/>
      <c r="BF77" s="308"/>
      <c r="BG77" s="308"/>
      <c r="BH77" s="308"/>
      <c r="BI77" s="308"/>
      <c r="BJ77" s="308"/>
      <c r="BK77" s="308"/>
      <c r="BL77" s="308"/>
      <c r="BM77" s="308"/>
      <c r="BN77" s="308"/>
      <c r="BO77" s="308"/>
      <c r="BP77" s="308"/>
      <c r="BQ77" s="308"/>
      <c r="BR77" s="308"/>
      <c r="BS77" s="301"/>
      <c r="BT77" s="301"/>
      <c r="BU77" s="301"/>
      <c r="BV77" s="301"/>
      <c r="BW77" s="301"/>
      <c r="BX77" s="407"/>
      <c r="BY77" s="407"/>
      <c r="BZ77" s="408"/>
      <c r="CA77" s="366"/>
      <c r="CB77" s="366"/>
      <c r="CC77" s="366"/>
      <c r="CD77" s="366"/>
      <c r="CE77" s="366"/>
      <c r="CF77" s="366"/>
      <c r="CG77" s="366"/>
    </row>
    <row r="78" spans="1:85" ht="15" customHeight="1" x14ac:dyDescent="0.2">
      <c r="A78" s="359"/>
      <c r="B78" s="1189"/>
      <c r="C78" s="1189"/>
      <c r="D78" s="360"/>
      <c r="E78" s="360"/>
      <c r="F78" s="1189"/>
      <c r="G78" s="1189"/>
      <c r="H78" s="1189"/>
      <c r="I78" s="1189"/>
      <c r="J78" s="1189"/>
      <c r="K78" s="360"/>
      <c r="L78" s="360"/>
      <c r="M78" s="360"/>
      <c r="N78" s="360"/>
      <c r="O78" s="361"/>
      <c r="P78" s="308"/>
      <c r="Q78" s="308"/>
      <c r="R78" s="308"/>
      <c r="S78" s="308"/>
      <c r="T78" s="308"/>
      <c r="U78" s="308"/>
      <c r="V78" s="308"/>
      <c r="W78" s="308"/>
      <c r="X78" s="308"/>
      <c r="Y78" s="308"/>
      <c r="Z78" s="308"/>
      <c r="AA78" s="308"/>
      <c r="AB78" s="308"/>
      <c r="AC78" s="308"/>
      <c r="AD78" s="308"/>
      <c r="AE78" s="308"/>
      <c r="AF78" s="308"/>
      <c r="AG78" s="308"/>
      <c r="AH78" s="308"/>
      <c r="AI78" s="308"/>
      <c r="AJ78" s="308"/>
      <c r="AK78" s="308"/>
      <c r="AL78" s="308"/>
      <c r="AM78" s="308"/>
      <c r="AN78" s="308"/>
      <c r="AO78" s="308"/>
      <c r="AP78" s="308"/>
      <c r="AQ78" s="308"/>
      <c r="AR78" s="308"/>
      <c r="AS78" s="308"/>
      <c r="AT78" s="336"/>
      <c r="AU78" s="308"/>
      <c r="AV78" s="308"/>
      <c r="AW78" s="308"/>
      <c r="AX78" s="308"/>
      <c r="AY78" s="308"/>
      <c r="AZ78" s="308"/>
      <c r="BA78" s="308"/>
      <c r="BB78" s="308"/>
      <c r="BC78" s="308"/>
      <c r="BD78" s="308"/>
      <c r="BE78" s="308"/>
      <c r="BF78" s="308"/>
      <c r="BG78" s="308"/>
      <c r="BH78" s="308"/>
      <c r="BI78" s="308"/>
      <c r="BJ78" s="308"/>
      <c r="BK78" s="308"/>
      <c r="BL78" s="308"/>
      <c r="BM78" s="308"/>
      <c r="BN78" s="308"/>
      <c r="BO78" s="308"/>
      <c r="BP78" s="308"/>
      <c r="BQ78" s="308"/>
      <c r="BR78" s="308"/>
      <c r="BS78" s="301"/>
      <c r="BT78" s="301"/>
      <c r="BU78" s="301"/>
      <c r="BV78" s="301"/>
      <c r="BW78" s="301"/>
      <c r="BX78" s="407"/>
      <c r="BY78" s="407"/>
      <c r="BZ78" s="408"/>
      <c r="CA78" s="366"/>
      <c r="CB78" s="366"/>
      <c r="CC78" s="366"/>
      <c r="CD78" s="366"/>
      <c r="CE78" s="366"/>
      <c r="CF78" s="366"/>
      <c r="CG78" s="366"/>
    </row>
    <row r="79" spans="1:85" ht="15" customHeight="1" x14ac:dyDescent="0.2">
      <c r="A79" s="359"/>
      <c r="B79" s="1189"/>
      <c r="C79" s="1189"/>
      <c r="D79" s="360"/>
      <c r="E79" s="360"/>
      <c r="F79" s="1189">
        <f>SUM(P78:P78,U78:U78,Z78:Z78,AE78:AE78,AJ78:AJ78,AO78:AO78,AT78:AT78,AY78:AY78,BD78:BD78)</f>
        <v>0</v>
      </c>
      <c r="G79" s="1189">
        <f>SUM(Q79:Q80,V79:V80,AA79:AA80,AF79:AF80,AK79:AK80,AP79:AP80,AU79:AU80,AZ79:AZ80,BE79:BE80)</f>
        <v>0</v>
      </c>
      <c r="H79" s="1189">
        <f>SUM(R79:R80,W79:W80,AB79:AB80,AG79:AG80,AL79:AL80,AQ79:AQ80,AV79:AV80,BA79:BA80,BF79:BF80)</f>
        <v>0</v>
      </c>
      <c r="I79" s="1189">
        <f>SUM(S79:S80,X79:X80,AC79:AC80,AH79:AH80,AM79:AM80,AR79:AR80,AW79:AW80,BB79:BB80,BG79:BG80)</f>
        <v>0</v>
      </c>
      <c r="J79" s="1189">
        <f>SUM(T79:T80,Y79:Y80,AD79:AD80,AI79:AI80,AN79:AN80,AS79:AS80,AX79:AX80,BC79:BC80,BH79:BH80)</f>
        <v>0</v>
      </c>
      <c r="K79" s="360"/>
      <c r="L79" s="360"/>
      <c r="M79" s="360"/>
      <c r="N79" s="360"/>
      <c r="O79" s="361"/>
      <c r="P79" s="308"/>
      <c r="Q79" s="308"/>
      <c r="R79" s="308"/>
      <c r="S79" s="308"/>
      <c r="T79" s="308"/>
      <c r="U79" s="308"/>
      <c r="V79" s="308"/>
      <c r="W79" s="308"/>
      <c r="X79" s="308"/>
      <c r="Y79" s="308"/>
      <c r="Z79" s="308"/>
      <c r="AA79" s="308"/>
      <c r="AB79" s="308"/>
      <c r="AC79" s="308"/>
      <c r="AD79" s="308"/>
      <c r="AE79" s="308"/>
      <c r="AF79" s="308"/>
      <c r="AG79" s="308"/>
      <c r="AH79" s="308"/>
      <c r="AI79" s="308"/>
      <c r="AJ79" s="308"/>
      <c r="AK79" s="308"/>
      <c r="AL79" s="308"/>
      <c r="AM79" s="308"/>
      <c r="AN79" s="308"/>
      <c r="AO79" s="340"/>
      <c r="AP79" s="340"/>
      <c r="AQ79" s="340"/>
      <c r="AR79" s="340"/>
      <c r="AS79" s="340"/>
      <c r="AT79" s="336"/>
      <c r="AU79" s="308"/>
      <c r="AV79" s="308"/>
      <c r="AW79" s="308"/>
      <c r="AX79" s="308"/>
      <c r="AY79" s="308"/>
      <c r="AZ79" s="308"/>
      <c r="BA79" s="308"/>
      <c r="BB79" s="308"/>
      <c r="BC79" s="308"/>
      <c r="BD79" s="308"/>
      <c r="BE79" s="308"/>
      <c r="BF79" s="308"/>
      <c r="BG79" s="308"/>
      <c r="BH79" s="308"/>
      <c r="BI79" s="308"/>
      <c r="BJ79" s="308"/>
      <c r="BK79" s="308"/>
      <c r="BL79" s="308"/>
      <c r="BM79" s="308"/>
      <c r="BN79" s="308"/>
      <c r="BO79" s="308"/>
      <c r="BP79" s="308"/>
      <c r="BQ79" s="308"/>
      <c r="BR79" s="308"/>
      <c r="BS79" s="301"/>
      <c r="BT79" s="301"/>
      <c r="BU79" s="301"/>
      <c r="BV79" s="301"/>
      <c r="BW79" s="301"/>
      <c r="BX79" s="407"/>
      <c r="BY79" s="407"/>
      <c r="BZ79" s="408"/>
      <c r="CA79" s="366"/>
      <c r="CB79" s="366"/>
      <c r="CC79" s="366"/>
      <c r="CD79" s="366"/>
      <c r="CE79" s="366"/>
      <c r="CF79" s="366"/>
      <c r="CG79" s="366"/>
    </row>
    <row r="80" spans="1:85" ht="15" customHeight="1" x14ac:dyDescent="0.2">
      <c r="A80" s="359"/>
      <c r="B80" s="1189"/>
      <c r="C80" s="1189"/>
      <c r="D80" s="360"/>
      <c r="E80" s="360"/>
      <c r="F80" s="1189"/>
      <c r="G80" s="1189"/>
      <c r="H80" s="1189"/>
      <c r="I80" s="1189"/>
      <c r="J80" s="1189"/>
      <c r="K80" s="360"/>
      <c r="L80" s="360"/>
      <c r="M80" s="360"/>
      <c r="N80" s="360"/>
      <c r="O80" s="361"/>
      <c r="P80" s="308"/>
      <c r="Q80" s="308"/>
      <c r="R80" s="308"/>
      <c r="S80" s="308"/>
      <c r="T80" s="308"/>
      <c r="U80" s="308"/>
      <c r="V80" s="308"/>
      <c r="W80" s="308"/>
      <c r="X80" s="308"/>
      <c r="Y80" s="308"/>
      <c r="Z80" s="308"/>
      <c r="AA80" s="308"/>
      <c r="AB80" s="308"/>
      <c r="AC80" s="308"/>
      <c r="AD80" s="308"/>
      <c r="AE80" s="308"/>
      <c r="AF80" s="308"/>
      <c r="AG80" s="308"/>
      <c r="AH80" s="308"/>
      <c r="AI80" s="308"/>
      <c r="AJ80" s="308"/>
      <c r="AK80" s="308"/>
      <c r="AL80" s="308"/>
      <c r="AM80" s="308"/>
      <c r="AN80" s="308"/>
      <c r="AO80" s="308"/>
      <c r="AP80" s="308"/>
      <c r="AQ80" s="308"/>
      <c r="AR80" s="308"/>
      <c r="AS80" s="308"/>
      <c r="AT80" s="308"/>
      <c r="AU80" s="308"/>
      <c r="AV80" s="308"/>
      <c r="AW80" s="308"/>
      <c r="AX80" s="308"/>
      <c r="AY80" s="308"/>
      <c r="AZ80" s="308"/>
      <c r="BA80" s="308"/>
      <c r="BB80" s="308"/>
      <c r="BC80" s="308"/>
      <c r="BD80" s="308"/>
      <c r="BE80" s="308"/>
      <c r="BF80" s="308"/>
      <c r="BG80" s="308"/>
      <c r="BH80" s="308"/>
      <c r="BI80" s="308"/>
      <c r="BJ80" s="308"/>
      <c r="BK80" s="308"/>
      <c r="BL80" s="308"/>
      <c r="BM80" s="308"/>
      <c r="BN80" s="308"/>
      <c r="BO80" s="308"/>
      <c r="BP80" s="308"/>
      <c r="BQ80" s="308"/>
      <c r="BR80" s="308"/>
      <c r="BS80" s="301"/>
      <c r="BT80" s="301"/>
      <c r="BU80" s="301"/>
      <c r="BV80" s="301"/>
      <c r="BW80" s="301"/>
      <c r="BX80" s="407"/>
      <c r="BY80" s="407"/>
      <c r="BZ80" s="408"/>
      <c r="CA80" s="366"/>
      <c r="CB80" s="366"/>
      <c r="CC80" s="366"/>
      <c r="CD80" s="366"/>
      <c r="CE80" s="366"/>
      <c r="CF80" s="366"/>
      <c r="CG80" s="366"/>
    </row>
    <row r="81" spans="1:85" ht="15" customHeight="1" x14ac:dyDescent="0.2">
      <c r="A81" s="359"/>
      <c r="B81" s="1189"/>
      <c r="C81" s="1189"/>
      <c r="D81" s="360"/>
      <c r="E81" s="360"/>
      <c r="F81" s="1189">
        <f>SUM(P80:P80,U80:U80,Z80:Z80,AE80:AE80,AJ80:AJ80,AO80:AO80,AT80:AT80,AY80:AY80,BD80:BD80)</f>
        <v>0</v>
      </c>
      <c r="G81" s="1189">
        <f>SUM(Q81:Q82,V81:V82,AA81:AA82,AF81:AF82,AK81:AK82,AP81:AP82,AU81:AU82,AZ81:AZ82,BE81:BE82)</f>
        <v>0</v>
      </c>
      <c r="H81" s="1189">
        <f>SUM(R81:R82,W81:W82,AB81:AB82,AG81:AG82,AL81:AL82,AQ81:AQ82,AV81:AV82,BA81:BA82,BF81:BF82)</f>
        <v>0</v>
      </c>
      <c r="I81" s="1189">
        <f>SUM(S81:S82,X81:X82,AC81:AC82,AH81:AH82,AM81:AM82,AR81:AR82,AW81:AW82,BB81:BB82,BG81:BG82)</f>
        <v>0</v>
      </c>
      <c r="J81" s="1189">
        <f>SUM(T81:T82,Y81:Y82,AD81:AD82,AI81:AI82,AN81:AN82,AS81:AS82,AX81:AX82,BC81:BC82,BH81:BH82)</f>
        <v>0</v>
      </c>
      <c r="K81" s="360"/>
      <c r="L81" s="360"/>
      <c r="M81" s="360"/>
      <c r="N81" s="360"/>
      <c r="O81" s="361"/>
      <c r="P81" s="308"/>
      <c r="Q81" s="308"/>
      <c r="R81" s="308"/>
      <c r="S81" s="308"/>
      <c r="T81" s="308"/>
      <c r="U81" s="308"/>
      <c r="V81" s="308"/>
      <c r="W81" s="308"/>
      <c r="X81" s="308"/>
      <c r="Y81" s="308"/>
      <c r="Z81" s="308"/>
      <c r="AA81" s="308"/>
      <c r="AB81" s="308"/>
      <c r="AC81" s="308"/>
      <c r="AD81" s="308"/>
      <c r="AE81" s="308"/>
      <c r="AF81" s="308"/>
      <c r="AG81" s="308"/>
      <c r="AH81" s="308"/>
      <c r="AI81" s="308"/>
      <c r="AJ81" s="308"/>
      <c r="AK81" s="308"/>
      <c r="AL81" s="308"/>
      <c r="AM81" s="308"/>
      <c r="AN81" s="308"/>
      <c r="AO81" s="308"/>
      <c r="AP81" s="308"/>
      <c r="AQ81" s="308"/>
      <c r="AR81" s="308"/>
      <c r="AS81" s="308"/>
      <c r="AT81" s="308"/>
      <c r="AU81" s="308"/>
      <c r="AV81" s="308"/>
      <c r="AW81" s="308"/>
      <c r="AX81" s="308"/>
      <c r="AY81" s="308"/>
      <c r="AZ81" s="308"/>
      <c r="BA81" s="308"/>
      <c r="BB81" s="308"/>
      <c r="BC81" s="308"/>
      <c r="BD81" s="308"/>
      <c r="BE81" s="308"/>
      <c r="BF81" s="308"/>
      <c r="BG81" s="308"/>
      <c r="BH81" s="308"/>
      <c r="BI81" s="308"/>
      <c r="BJ81" s="308"/>
      <c r="BK81" s="308"/>
      <c r="BL81" s="308"/>
      <c r="BM81" s="308"/>
      <c r="BN81" s="308"/>
      <c r="BO81" s="308"/>
      <c r="BP81" s="308"/>
      <c r="BQ81" s="308"/>
      <c r="BR81" s="308"/>
      <c r="BS81" s="301"/>
      <c r="BT81" s="301"/>
      <c r="BU81" s="301"/>
      <c r="BV81" s="301"/>
      <c r="BW81" s="301"/>
      <c r="BX81" s="407"/>
      <c r="BY81" s="407"/>
      <c r="BZ81" s="408"/>
      <c r="CA81" s="366"/>
      <c r="CB81" s="366"/>
      <c r="CC81" s="366"/>
      <c r="CD81" s="366"/>
      <c r="CE81" s="366"/>
      <c r="CF81" s="366"/>
      <c r="CG81" s="366"/>
    </row>
    <row r="82" spans="1:85" ht="15" customHeight="1" x14ac:dyDescent="0.2">
      <c r="A82" s="359"/>
      <c r="B82" s="1189"/>
      <c r="C82" s="1189"/>
      <c r="D82" s="360"/>
      <c r="E82" s="360"/>
      <c r="F82" s="1189"/>
      <c r="G82" s="1189"/>
      <c r="H82" s="1189"/>
      <c r="I82" s="1189"/>
      <c r="J82" s="1189"/>
      <c r="K82" s="360"/>
      <c r="L82" s="360"/>
      <c r="M82" s="360"/>
      <c r="N82" s="360"/>
      <c r="O82" s="361"/>
      <c r="P82" s="308"/>
      <c r="Q82" s="308"/>
      <c r="R82" s="308"/>
      <c r="S82" s="308"/>
      <c r="T82" s="308"/>
      <c r="U82" s="308"/>
      <c r="V82" s="308"/>
      <c r="W82" s="308"/>
      <c r="X82" s="308"/>
      <c r="Y82" s="308"/>
      <c r="Z82" s="308"/>
      <c r="AA82" s="308"/>
      <c r="AB82" s="308"/>
      <c r="AC82" s="308"/>
      <c r="AD82" s="308"/>
      <c r="AE82" s="308"/>
      <c r="AF82" s="308"/>
      <c r="AG82" s="308"/>
      <c r="AH82" s="308"/>
      <c r="AI82" s="308"/>
      <c r="AJ82" s="308"/>
      <c r="AK82" s="308"/>
      <c r="AL82" s="308"/>
      <c r="AM82" s="308"/>
      <c r="AN82" s="308"/>
      <c r="AO82" s="308"/>
      <c r="AP82" s="308"/>
      <c r="AQ82" s="308"/>
      <c r="AR82" s="308"/>
      <c r="AS82" s="308"/>
      <c r="AT82" s="308"/>
      <c r="AU82" s="308"/>
      <c r="AV82" s="308"/>
      <c r="AW82" s="308"/>
      <c r="AX82" s="308"/>
      <c r="AY82" s="308"/>
      <c r="AZ82" s="308"/>
      <c r="BA82" s="308"/>
      <c r="BB82" s="308"/>
      <c r="BC82" s="308"/>
      <c r="BD82" s="308"/>
      <c r="BE82" s="308"/>
      <c r="BF82" s="308"/>
      <c r="BG82" s="308"/>
      <c r="BH82" s="308"/>
      <c r="BI82" s="308"/>
      <c r="BJ82" s="308"/>
      <c r="BK82" s="308"/>
      <c r="BL82" s="308"/>
      <c r="BM82" s="308"/>
      <c r="BN82" s="308"/>
      <c r="BO82" s="308"/>
      <c r="BP82" s="308"/>
      <c r="BQ82" s="308"/>
      <c r="BR82" s="308"/>
      <c r="BS82" s="301"/>
      <c r="BT82" s="301"/>
      <c r="BU82" s="301"/>
      <c r="BV82" s="301"/>
      <c r="BW82" s="301"/>
      <c r="BX82" s="407"/>
      <c r="BY82" s="407"/>
      <c r="BZ82" s="408"/>
      <c r="CA82" s="366"/>
      <c r="CB82" s="366"/>
      <c r="CC82" s="366"/>
      <c r="CD82" s="366"/>
      <c r="CE82" s="366"/>
      <c r="CF82" s="366"/>
      <c r="CG82" s="366"/>
    </row>
    <row r="83" spans="1:85" ht="15" customHeight="1" x14ac:dyDescent="0.2">
      <c r="A83" s="359"/>
      <c r="B83" s="1189"/>
      <c r="C83" s="1189"/>
      <c r="D83" s="360"/>
      <c r="E83" s="360"/>
      <c r="F83" s="1189">
        <f>SUM(P82:P82,U82:U82,Z82:Z82,AE82:AE82,AJ82:AJ82,AO82:AO82,AT82:AT82,AY82:AY82,BD82:BD82)</f>
        <v>0</v>
      </c>
      <c r="G83" s="1189">
        <f>SUM(Q83:Q84,V83:V84,AA83:AA84,AF83:AF84,AK83:AK84,AP83:AP84,AU83:AU84,AZ83:AZ84,BE83:BE84)</f>
        <v>0</v>
      </c>
      <c r="H83" s="1189">
        <f>SUM(R83:R84,W83:W84,AB83:AB84,AG83:AG84,AL83:AL84,AQ83:AQ84,AV83:AV84,BA83:BA84,BF83:BF84)</f>
        <v>0</v>
      </c>
      <c r="I83" s="1189">
        <f>SUM(S83:S84,X83:X84,AC83:AC84,AH83:AH84,AM83:AM84,AR83:AR84,AW83:AW84,BB83:BB84,BG83:BG84)</f>
        <v>0</v>
      </c>
      <c r="J83" s="1189">
        <f>SUM(T83:T84,Y83:Y84,AD83:AD84,AI83:AI84,AN83:AN84,AS83:AS84,AX83:AX84,BC83:BC84,BH83:BH84)</f>
        <v>0</v>
      </c>
      <c r="K83" s="360"/>
      <c r="L83" s="360"/>
      <c r="M83" s="360"/>
      <c r="N83" s="360"/>
      <c r="O83" s="361"/>
      <c r="P83" s="308"/>
      <c r="Q83" s="308"/>
      <c r="R83" s="308"/>
      <c r="S83" s="308"/>
      <c r="T83" s="308"/>
      <c r="U83" s="308"/>
      <c r="V83" s="308"/>
      <c r="W83" s="308"/>
      <c r="X83" s="308"/>
      <c r="Y83" s="308"/>
      <c r="Z83" s="308"/>
      <c r="AA83" s="308"/>
      <c r="AB83" s="308"/>
      <c r="AC83" s="308"/>
      <c r="AD83" s="308"/>
      <c r="AE83" s="308"/>
      <c r="AF83" s="308"/>
      <c r="AG83" s="308"/>
      <c r="AH83" s="308"/>
      <c r="AI83" s="308"/>
      <c r="AJ83" s="308"/>
      <c r="AK83" s="308"/>
      <c r="AL83" s="308"/>
      <c r="AM83" s="308"/>
      <c r="AN83" s="308"/>
      <c r="AO83" s="308"/>
      <c r="AP83" s="308"/>
      <c r="AQ83" s="308"/>
      <c r="AR83" s="308"/>
      <c r="AS83" s="308"/>
      <c r="AT83" s="308"/>
      <c r="AU83" s="308"/>
      <c r="AV83" s="308"/>
      <c r="AW83" s="308"/>
      <c r="AX83" s="308"/>
      <c r="AY83" s="308"/>
      <c r="AZ83" s="308"/>
      <c r="BA83" s="308"/>
      <c r="BB83" s="308"/>
      <c r="BC83" s="308"/>
      <c r="BD83" s="308"/>
      <c r="BE83" s="308"/>
      <c r="BF83" s="308"/>
      <c r="BG83" s="308"/>
      <c r="BH83" s="308"/>
      <c r="BI83" s="308"/>
      <c r="BJ83" s="308"/>
      <c r="BK83" s="308"/>
      <c r="BL83" s="308"/>
      <c r="BM83" s="308"/>
      <c r="BN83" s="308"/>
      <c r="BO83" s="308"/>
      <c r="BP83" s="308"/>
      <c r="BQ83" s="308"/>
      <c r="BR83" s="308"/>
      <c r="BS83" s="301"/>
      <c r="BT83" s="301"/>
      <c r="BU83" s="301"/>
      <c r="BV83" s="301"/>
      <c r="BW83" s="301"/>
      <c r="BX83" s="407"/>
      <c r="BY83" s="407"/>
      <c r="BZ83" s="408"/>
      <c r="CA83" s="366"/>
      <c r="CB83" s="366"/>
      <c r="CC83" s="366"/>
      <c r="CD83" s="366"/>
      <c r="CE83" s="366"/>
      <c r="CF83" s="366"/>
      <c r="CG83" s="366"/>
    </row>
    <row r="84" spans="1:85" ht="15" customHeight="1" x14ac:dyDescent="0.2">
      <c r="A84" s="359"/>
      <c r="B84" s="1189"/>
      <c r="C84" s="1189"/>
      <c r="D84" s="360"/>
      <c r="E84" s="360"/>
      <c r="F84" s="1189"/>
      <c r="G84" s="1189"/>
      <c r="H84" s="1189"/>
      <c r="I84" s="1189"/>
      <c r="J84" s="1189"/>
      <c r="K84" s="360"/>
      <c r="L84" s="360"/>
      <c r="M84" s="360"/>
      <c r="N84" s="360"/>
      <c r="O84" s="361"/>
      <c r="P84" s="308"/>
      <c r="Q84" s="308"/>
      <c r="R84" s="308"/>
      <c r="S84" s="308"/>
      <c r="T84" s="308"/>
      <c r="U84" s="308"/>
      <c r="V84" s="308"/>
      <c r="W84" s="308"/>
      <c r="X84" s="308"/>
      <c r="Y84" s="308"/>
      <c r="Z84" s="308"/>
      <c r="AA84" s="308"/>
      <c r="AB84" s="308"/>
      <c r="AC84" s="308"/>
      <c r="AD84" s="308"/>
      <c r="AE84" s="308"/>
      <c r="AF84" s="308"/>
      <c r="AG84" s="308"/>
      <c r="AH84" s="308"/>
      <c r="AI84" s="308"/>
      <c r="AJ84" s="308"/>
      <c r="AK84" s="308"/>
      <c r="AL84" s="308"/>
      <c r="AM84" s="308"/>
      <c r="AN84" s="308"/>
      <c r="AO84" s="308"/>
      <c r="AP84" s="308"/>
      <c r="AQ84" s="308"/>
      <c r="AR84" s="308"/>
      <c r="AS84" s="308"/>
      <c r="AT84" s="308"/>
      <c r="AU84" s="308"/>
      <c r="AV84" s="308"/>
      <c r="AW84" s="308"/>
      <c r="AX84" s="308"/>
      <c r="AY84" s="308"/>
      <c r="AZ84" s="308"/>
      <c r="BA84" s="308"/>
      <c r="BB84" s="308"/>
      <c r="BC84" s="308"/>
      <c r="BD84" s="308"/>
      <c r="BE84" s="308"/>
      <c r="BF84" s="308"/>
      <c r="BG84" s="308"/>
      <c r="BH84" s="308"/>
      <c r="BI84" s="308"/>
      <c r="BJ84" s="308"/>
      <c r="BK84" s="308"/>
      <c r="BL84" s="308"/>
      <c r="BM84" s="308"/>
      <c r="BN84" s="308"/>
      <c r="BO84" s="308"/>
      <c r="BP84" s="308"/>
      <c r="BQ84" s="308"/>
      <c r="BR84" s="308"/>
      <c r="BS84" s="301"/>
      <c r="BT84" s="301"/>
      <c r="BU84" s="301"/>
      <c r="BV84" s="301"/>
      <c r="BW84" s="301"/>
      <c r="BX84" s="407"/>
      <c r="BY84" s="407"/>
      <c r="BZ84" s="408"/>
      <c r="CA84" s="366"/>
      <c r="CB84" s="366"/>
      <c r="CC84" s="366"/>
      <c r="CD84" s="366"/>
      <c r="CE84" s="366"/>
      <c r="CF84" s="366"/>
      <c r="CG84" s="366"/>
    </row>
    <row r="85" spans="1:85" ht="15" customHeight="1" x14ac:dyDescent="0.2">
      <c r="A85" s="387"/>
      <c r="B85" s="1203"/>
      <c r="C85" s="1191"/>
      <c r="D85" s="367"/>
      <c r="E85" s="367"/>
      <c r="F85" s="1189">
        <f>SUM(P84:P84,U84:U84,Z84:Z84,AE84:AE84,AJ84:AJ84,AO84:AO84,AT84:AT84,AY84:AY84,BD84:BD84)</f>
        <v>0</v>
      </c>
      <c r="G85" s="1189">
        <f>SUM(Q85:Q86,V85:V86,AA85:AA86,AF85:AF86,AK85:AK86,AP85:AP86,AU85:AU86,AZ85:AZ86,BE85:BE86)</f>
        <v>0</v>
      </c>
      <c r="H85" s="1189">
        <f>SUM(R85:R86,W85:W86,AB85:AB86,AG85:AG86,AL85:AL86,AQ85:AQ86,AV85:AV86,BA85:BA86,BF85:BF86)</f>
        <v>0</v>
      </c>
      <c r="I85" s="1189">
        <f>SUM(S85:S86,X85:X86,AC85:AC86,AH85:AH86,AM85:AM86,AR85:AR86,AW85:AW86,BB85:BB86,BG85:BG86)</f>
        <v>0</v>
      </c>
      <c r="J85" s="1189">
        <f>SUM(T85:T86,Y85:Y86,AD85:AD86,AI85:AI86,AN85:AN86,AS85:AS86,AX85:AX86,BC85:BC86,BH85:BH86)</f>
        <v>0</v>
      </c>
      <c r="K85" s="360"/>
      <c r="L85" s="360"/>
      <c r="M85" s="360"/>
      <c r="N85" s="360"/>
      <c r="O85" s="305"/>
      <c r="P85" s="301"/>
      <c r="Q85" s="301"/>
      <c r="R85" s="301"/>
      <c r="S85" s="301"/>
      <c r="T85" s="301"/>
      <c r="U85" s="301"/>
      <c r="V85" s="301"/>
      <c r="W85" s="301"/>
      <c r="X85" s="301"/>
      <c r="Y85" s="301"/>
      <c r="Z85" s="301"/>
      <c r="AA85" s="301"/>
      <c r="AB85" s="301"/>
      <c r="AC85" s="301"/>
      <c r="AD85" s="301"/>
      <c r="AE85" s="301"/>
      <c r="AF85" s="301"/>
      <c r="AG85" s="301"/>
      <c r="AH85" s="301"/>
      <c r="AI85" s="301"/>
      <c r="AJ85" s="301"/>
      <c r="AK85" s="301"/>
      <c r="AL85" s="301"/>
      <c r="AM85" s="301"/>
      <c r="AN85" s="301"/>
      <c r="AO85" s="301"/>
      <c r="AP85" s="301"/>
      <c r="AQ85" s="301"/>
      <c r="AR85" s="301"/>
      <c r="AS85" s="301"/>
      <c r="AT85" s="301"/>
      <c r="AU85" s="301"/>
      <c r="AV85" s="301"/>
      <c r="AW85" s="301"/>
      <c r="AX85" s="301"/>
      <c r="AY85" s="301"/>
      <c r="AZ85" s="301"/>
      <c r="BA85" s="301"/>
      <c r="BB85" s="301"/>
      <c r="BC85" s="301"/>
      <c r="BD85" s="301"/>
      <c r="BE85" s="301"/>
      <c r="BF85" s="301"/>
      <c r="BG85" s="301"/>
      <c r="BH85" s="301"/>
      <c r="BI85" s="301"/>
      <c r="BJ85" s="301"/>
      <c r="BK85" s="301"/>
      <c r="BL85" s="301"/>
      <c r="BM85" s="301"/>
      <c r="BN85" s="301"/>
      <c r="BO85" s="301"/>
      <c r="BP85" s="301"/>
      <c r="BQ85" s="301"/>
      <c r="BR85" s="301"/>
      <c r="BS85" s="301"/>
      <c r="BT85" s="301"/>
      <c r="BU85" s="301"/>
      <c r="BV85" s="301"/>
      <c r="BW85" s="301"/>
      <c r="BX85" s="407"/>
      <c r="BY85" s="407"/>
      <c r="BZ85" s="424"/>
    </row>
    <row r="86" spans="1:85" ht="15" customHeight="1" x14ac:dyDescent="0.2">
      <c r="A86" s="387"/>
      <c r="B86" s="1203"/>
      <c r="C86" s="1191"/>
      <c r="D86" s="367"/>
      <c r="E86" s="367"/>
      <c r="F86" s="1189"/>
      <c r="G86" s="1189"/>
      <c r="H86" s="1189"/>
      <c r="I86" s="1189"/>
      <c r="J86" s="1189"/>
      <c r="K86" s="360"/>
      <c r="L86" s="360"/>
      <c r="M86" s="360"/>
      <c r="N86" s="360"/>
      <c r="O86" s="305"/>
      <c r="P86" s="301"/>
      <c r="Q86" s="301"/>
      <c r="R86" s="301"/>
      <c r="S86" s="301"/>
      <c r="T86" s="301"/>
      <c r="U86" s="301"/>
      <c r="V86" s="301"/>
      <c r="W86" s="301"/>
      <c r="X86" s="301"/>
      <c r="Y86" s="301"/>
      <c r="Z86" s="301"/>
      <c r="AA86" s="301"/>
      <c r="AB86" s="301"/>
      <c r="AC86" s="301"/>
      <c r="AD86" s="301"/>
      <c r="AE86" s="301"/>
      <c r="AF86" s="301"/>
      <c r="AG86" s="301"/>
      <c r="AH86" s="301"/>
      <c r="AI86" s="301"/>
      <c r="AJ86" s="301"/>
      <c r="AK86" s="301"/>
      <c r="AL86" s="301"/>
      <c r="AM86" s="301"/>
      <c r="AN86" s="301"/>
      <c r="AO86" s="301"/>
      <c r="AP86" s="301"/>
      <c r="AQ86" s="301"/>
      <c r="AR86" s="301"/>
      <c r="AS86" s="301"/>
      <c r="AT86" s="301"/>
      <c r="AU86" s="301"/>
      <c r="AV86" s="301"/>
      <c r="AW86" s="301"/>
      <c r="AX86" s="301"/>
      <c r="AY86" s="301"/>
      <c r="AZ86" s="301"/>
      <c r="BA86" s="301"/>
      <c r="BB86" s="301"/>
      <c r="BC86" s="301"/>
      <c r="BD86" s="301"/>
      <c r="BE86" s="301"/>
      <c r="BF86" s="301"/>
      <c r="BG86" s="301"/>
      <c r="BH86" s="301"/>
      <c r="BI86" s="301"/>
      <c r="BJ86" s="301"/>
      <c r="BK86" s="301"/>
      <c r="BL86" s="301"/>
      <c r="BM86" s="301"/>
      <c r="BN86" s="301"/>
      <c r="BO86" s="301"/>
      <c r="BP86" s="301"/>
      <c r="BQ86" s="301"/>
      <c r="BR86" s="301"/>
      <c r="BS86" s="301"/>
      <c r="BT86" s="301"/>
      <c r="BU86" s="301"/>
      <c r="BV86" s="301"/>
      <c r="BW86" s="301"/>
      <c r="BX86" s="407"/>
      <c r="BY86" s="407"/>
      <c r="BZ86" s="408"/>
    </row>
    <row r="87" spans="1:85" ht="15" customHeight="1" x14ac:dyDescent="0.2">
      <c r="A87" s="387"/>
      <c r="B87" s="1203"/>
      <c r="C87" s="1191"/>
      <c r="D87" s="367"/>
      <c r="E87" s="367"/>
      <c r="F87" s="1189">
        <f>SUM(P86:P86,U86:U86,Z86:Z86,AE86:AE86,AJ86:AJ86,AO86:AO86,AT86:AT86,AY86:AY86,BD86:BD86)</f>
        <v>0</v>
      </c>
      <c r="G87" s="1189">
        <f>SUM(Q87:Q88,V87:V88,AA87:AA88,AF87:AF88,AK87:AK88,AP87:AP88,AU87:AU88,AZ87:AZ88,BE87:BE88)</f>
        <v>0</v>
      </c>
      <c r="H87" s="1189">
        <f>SUM(R87:R88,W87:W88,AB87:AB88,AG87:AG88,AL87:AL88,AQ87:AQ88,AV87:AV88,BA87:BA88,BF87:BF88)</f>
        <v>0</v>
      </c>
      <c r="I87" s="1189">
        <f>SUM(S87:S88,X87:X88,AC87:AC88,AH87:AH88,AM87:AM88,AR87:AR88,AW87:AW88,BB87:BB88,BG87:BG88)</f>
        <v>0</v>
      </c>
      <c r="J87" s="1189">
        <f>SUM(T87:T88,Y87:Y88,AD87:AD88,AI87:AI88,AN87:AN88,AS87:AS88,AX87:AX88,BC87:BC88,BH87:BH88)</f>
        <v>0</v>
      </c>
      <c r="K87" s="360"/>
      <c r="L87" s="360"/>
      <c r="M87" s="360"/>
      <c r="N87" s="360"/>
      <c r="O87" s="305"/>
      <c r="P87" s="301"/>
      <c r="Q87" s="301"/>
      <c r="R87" s="301"/>
      <c r="S87" s="301"/>
      <c r="T87" s="301"/>
      <c r="U87" s="301"/>
      <c r="V87" s="301"/>
      <c r="W87" s="301"/>
      <c r="X87" s="301"/>
      <c r="Y87" s="301"/>
      <c r="Z87" s="301"/>
      <c r="AA87" s="301"/>
      <c r="AB87" s="301"/>
      <c r="AC87" s="301"/>
      <c r="AD87" s="301"/>
      <c r="AE87" s="301"/>
      <c r="AF87" s="301"/>
      <c r="AG87" s="301"/>
      <c r="AH87" s="301"/>
      <c r="AI87" s="301"/>
      <c r="AJ87" s="301"/>
      <c r="AK87" s="301"/>
      <c r="AL87" s="301"/>
      <c r="AM87" s="301"/>
      <c r="AN87" s="301"/>
      <c r="AO87" s="301"/>
      <c r="AP87" s="301"/>
      <c r="AQ87" s="301"/>
      <c r="AR87" s="301"/>
      <c r="AS87" s="301"/>
      <c r="AT87" s="301"/>
      <c r="AU87" s="301"/>
      <c r="AV87" s="301"/>
      <c r="AW87" s="301"/>
      <c r="AX87" s="301"/>
      <c r="AY87" s="301"/>
      <c r="AZ87" s="301"/>
      <c r="BA87" s="301"/>
      <c r="BB87" s="301"/>
      <c r="BC87" s="301"/>
      <c r="BD87" s="301"/>
      <c r="BE87" s="301"/>
      <c r="BF87" s="301"/>
      <c r="BG87" s="301"/>
      <c r="BH87" s="301"/>
      <c r="BI87" s="301"/>
      <c r="BJ87" s="301"/>
      <c r="BK87" s="301"/>
      <c r="BL87" s="301"/>
      <c r="BM87" s="301"/>
      <c r="BN87" s="301"/>
      <c r="BO87" s="301"/>
      <c r="BP87" s="301"/>
      <c r="BQ87" s="301"/>
      <c r="BR87" s="301"/>
      <c r="BS87" s="301"/>
      <c r="BT87" s="301"/>
      <c r="BU87" s="301"/>
      <c r="BV87" s="301"/>
      <c r="BW87" s="301"/>
      <c r="BX87" s="407"/>
      <c r="BY87" s="407"/>
      <c r="BZ87" s="408"/>
    </row>
    <row r="88" spans="1:85" ht="15" customHeight="1" x14ac:dyDescent="0.2">
      <c r="A88" s="387"/>
      <c r="B88" s="1203"/>
      <c r="C88" s="1191"/>
      <c r="D88" s="367"/>
      <c r="E88" s="367"/>
      <c r="F88" s="1189"/>
      <c r="G88" s="1189"/>
      <c r="H88" s="1189"/>
      <c r="I88" s="1189"/>
      <c r="J88" s="1189"/>
      <c r="K88" s="360"/>
      <c r="L88" s="360"/>
      <c r="M88" s="360"/>
      <c r="N88" s="360"/>
      <c r="O88" s="305"/>
      <c r="P88" s="301"/>
      <c r="Q88" s="301"/>
      <c r="R88" s="301"/>
      <c r="S88" s="301"/>
      <c r="T88" s="301"/>
      <c r="U88" s="301"/>
      <c r="V88" s="301"/>
      <c r="W88" s="301"/>
      <c r="X88" s="301"/>
      <c r="Y88" s="301"/>
      <c r="Z88" s="301"/>
      <c r="AA88" s="301"/>
      <c r="AB88" s="301"/>
      <c r="AC88" s="301"/>
      <c r="AD88" s="301"/>
      <c r="AE88" s="301"/>
      <c r="AF88" s="301"/>
      <c r="AG88" s="301"/>
      <c r="AH88" s="301"/>
      <c r="AI88" s="301"/>
      <c r="AJ88" s="301"/>
      <c r="AK88" s="301"/>
      <c r="AL88" s="301"/>
      <c r="AM88" s="301"/>
      <c r="AN88" s="301"/>
      <c r="AO88" s="301"/>
      <c r="AP88" s="301"/>
      <c r="AQ88" s="301"/>
      <c r="AR88" s="301"/>
      <c r="AS88" s="301"/>
      <c r="AT88" s="301"/>
      <c r="AU88" s="301"/>
      <c r="AV88" s="301"/>
      <c r="AW88" s="301"/>
      <c r="AX88" s="301"/>
      <c r="AY88" s="301"/>
      <c r="AZ88" s="301"/>
      <c r="BA88" s="301"/>
      <c r="BB88" s="301"/>
      <c r="BC88" s="301"/>
      <c r="BD88" s="301"/>
      <c r="BE88" s="301"/>
      <c r="BF88" s="301"/>
      <c r="BG88" s="301"/>
      <c r="BH88" s="301"/>
      <c r="BI88" s="301"/>
      <c r="BJ88" s="301"/>
      <c r="BK88" s="301"/>
      <c r="BL88" s="301"/>
      <c r="BM88" s="301"/>
      <c r="BN88" s="301"/>
      <c r="BO88" s="301"/>
      <c r="BP88" s="301"/>
      <c r="BQ88" s="301"/>
      <c r="BR88" s="301"/>
      <c r="BS88" s="301"/>
      <c r="BT88" s="301"/>
      <c r="BU88" s="301"/>
      <c r="BV88" s="301"/>
      <c r="BW88" s="301"/>
      <c r="BX88" s="407"/>
      <c r="BY88" s="407"/>
      <c r="BZ88" s="408"/>
    </row>
    <row r="89" spans="1:85" ht="15" customHeight="1" x14ac:dyDescent="0.2">
      <c r="A89" s="387"/>
      <c r="B89" s="1203"/>
      <c r="C89" s="1191"/>
      <c r="D89" s="367"/>
      <c r="E89" s="367"/>
      <c r="F89" s="1189">
        <f>SUM(P88:P88,U88:U88,Z88:Z88,AE88:AE88,AJ88:AJ88,AO88:AO88,AT88:AT88,AY88:AY88,BD88:BD88)</f>
        <v>0</v>
      </c>
      <c r="G89" s="1189">
        <f>SUM(Q89:Q90,V89:V90,AA89:AA90,AF89:AF90,AK89:AK90,AP89:AP90,AU89:AU90,AZ89:AZ90,BE89:BE90)</f>
        <v>0</v>
      </c>
      <c r="H89" s="1189">
        <f>SUM(R89:R90,W89:W90,AB89:AB90,AG89:AG90,AL89:AL90,AQ89:AQ90,AV89:AV90,BA89:BA90,BF89:BF90)</f>
        <v>0</v>
      </c>
      <c r="I89" s="1189">
        <f>SUM(S89:S90,X89:X90,AC89:AC90,AH89:AH90,AM89:AM90,AR89:AR90,AW89:AW90,BB89:BB90,BG89:BG90)</f>
        <v>0</v>
      </c>
      <c r="J89" s="1189">
        <f>SUM(T89:T90,Y89:Y90,AD89:AD90,AI89:AI90,AN89:AN90,AS89:AS90,AX89:AX90,BC89:BC90,BH89:BH90)</f>
        <v>0</v>
      </c>
      <c r="K89" s="360"/>
      <c r="L89" s="360"/>
      <c r="M89" s="360"/>
      <c r="N89" s="360"/>
      <c r="O89" s="305"/>
      <c r="P89" s="301"/>
      <c r="Q89" s="301"/>
      <c r="R89" s="301"/>
      <c r="S89" s="301"/>
      <c r="T89" s="301"/>
      <c r="U89" s="301"/>
      <c r="V89" s="301"/>
      <c r="W89" s="301"/>
      <c r="X89" s="301"/>
      <c r="Y89" s="301"/>
      <c r="Z89" s="301"/>
      <c r="AA89" s="301"/>
      <c r="AB89" s="301"/>
      <c r="AC89" s="301"/>
      <c r="AD89" s="301"/>
      <c r="AE89" s="301"/>
      <c r="AF89" s="301"/>
      <c r="AG89" s="301"/>
      <c r="AH89" s="301"/>
      <c r="AI89" s="301"/>
      <c r="AJ89" s="301"/>
      <c r="AK89" s="301"/>
      <c r="AL89" s="301"/>
      <c r="AM89" s="301"/>
      <c r="AN89" s="301"/>
      <c r="AO89" s="301"/>
      <c r="AP89" s="301"/>
      <c r="AQ89" s="301"/>
      <c r="AR89" s="301"/>
      <c r="AS89" s="301"/>
      <c r="AT89" s="301"/>
      <c r="AU89" s="301"/>
      <c r="AV89" s="301"/>
      <c r="AW89" s="301"/>
      <c r="AX89" s="301"/>
      <c r="AY89" s="301"/>
      <c r="AZ89" s="301"/>
      <c r="BA89" s="301"/>
      <c r="BB89" s="301"/>
      <c r="BC89" s="301"/>
      <c r="BD89" s="301"/>
      <c r="BE89" s="301"/>
      <c r="BF89" s="301"/>
      <c r="BG89" s="301"/>
      <c r="BH89" s="301"/>
      <c r="BI89" s="301"/>
      <c r="BJ89" s="301"/>
      <c r="BK89" s="301"/>
      <c r="BL89" s="301"/>
      <c r="BM89" s="301"/>
      <c r="BN89" s="301"/>
      <c r="BO89" s="301"/>
      <c r="BP89" s="301"/>
      <c r="BQ89" s="301"/>
      <c r="BR89" s="301"/>
      <c r="BS89" s="301"/>
      <c r="BT89" s="301"/>
      <c r="BU89" s="301"/>
      <c r="BV89" s="301"/>
      <c r="BW89" s="301"/>
      <c r="BX89" s="407"/>
      <c r="BY89" s="407"/>
      <c r="BZ89" s="408"/>
    </row>
    <row r="90" spans="1:85" ht="15" customHeight="1" x14ac:dyDescent="0.2">
      <c r="A90" s="387">
        <v>39</v>
      </c>
      <c r="B90" s="1203"/>
      <c r="C90" s="1191"/>
      <c r="D90" s="367"/>
      <c r="E90" s="367"/>
      <c r="F90" s="1189"/>
      <c r="G90" s="1189"/>
      <c r="H90" s="1189"/>
      <c r="I90" s="1189"/>
      <c r="J90" s="1189"/>
      <c r="K90" s="360"/>
      <c r="L90" s="360"/>
      <c r="M90" s="360"/>
      <c r="N90" s="360"/>
      <c r="O90" s="305"/>
      <c r="P90" s="301"/>
      <c r="Q90" s="301"/>
      <c r="R90" s="301"/>
      <c r="S90" s="301"/>
      <c r="T90" s="301"/>
      <c r="U90" s="301"/>
      <c r="V90" s="301"/>
      <c r="W90" s="301"/>
      <c r="X90" s="301"/>
      <c r="Y90" s="301"/>
      <c r="Z90" s="301"/>
      <c r="AA90" s="301"/>
      <c r="AB90" s="301"/>
      <c r="AC90" s="301"/>
      <c r="AD90" s="301"/>
      <c r="AE90" s="301"/>
      <c r="AF90" s="301"/>
      <c r="AG90" s="301"/>
      <c r="AH90" s="301"/>
      <c r="AI90" s="301"/>
      <c r="AJ90" s="301"/>
      <c r="AK90" s="301"/>
      <c r="AL90" s="301"/>
      <c r="AM90" s="301"/>
      <c r="AN90" s="301"/>
      <c r="AO90" s="301"/>
      <c r="AP90" s="301"/>
      <c r="AQ90" s="301"/>
      <c r="AR90" s="301"/>
      <c r="AS90" s="301"/>
      <c r="AT90" s="301"/>
      <c r="AU90" s="301"/>
      <c r="AV90" s="301"/>
      <c r="AW90" s="301"/>
      <c r="AX90" s="301"/>
      <c r="AY90" s="301"/>
      <c r="AZ90" s="301"/>
      <c r="BA90" s="301"/>
      <c r="BB90" s="301"/>
      <c r="BC90" s="301"/>
      <c r="BD90" s="301"/>
      <c r="BE90" s="301"/>
      <c r="BF90" s="301"/>
      <c r="BG90" s="301"/>
      <c r="BH90" s="301"/>
      <c r="BI90" s="301"/>
      <c r="BJ90" s="301"/>
      <c r="BK90" s="301"/>
      <c r="BL90" s="301"/>
      <c r="BM90" s="301"/>
      <c r="BN90" s="301"/>
      <c r="BO90" s="301"/>
      <c r="BP90" s="301"/>
      <c r="BQ90" s="301"/>
      <c r="BR90" s="301"/>
      <c r="BS90" s="301"/>
      <c r="BT90" s="301"/>
      <c r="BU90" s="301"/>
      <c r="BV90" s="301"/>
      <c r="BW90" s="301"/>
      <c r="BX90" s="407"/>
      <c r="BY90" s="407"/>
      <c r="BZ90" s="408"/>
    </row>
    <row r="91" spans="1:85" ht="15" customHeight="1" x14ac:dyDescent="0.2">
      <c r="A91" s="387">
        <v>40</v>
      </c>
      <c r="B91" s="1204"/>
      <c r="C91" s="1191"/>
      <c r="D91" s="367"/>
      <c r="E91" s="367"/>
      <c r="F91" s="1189">
        <f>SUM(P90:P90,U90:U90,Z90:Z90,AE90:AE90,AJ90:AJ90,AO90:AO90,AT90:AT90,AY90:AY90,BD90:BD90)</f>
        <v>0</v>
      </c>
      <c r="G91" s="1189">
        <f>SUM(Q91:Q92,V91:V92,AA91:AA92,AF91:AF92,AK91:AK92,AP91:AP92,AU91:AU92,AZ91:AZ92,BE91:BE92)</f>
        <v>0</v>
      </c>
      <c r="H91" s="1189">
        <f>SUM(R91:R92,W91:W92,AB91:AB92,AG91:AG92,AL91:AL92,AQ91:AQ92,AV91:AV92,BA91:BA92,BF91:BF92)</f>
        <v>0</v>
      </c>
      <c r="I91" s="1189">
        <f>SUM(S91:S92,X91:X92,AC91:AC92,AH91:AH92,AM91:AM92,AR91:AR92,AW91:AW92,BB91:BB92,BG91:BG92)</f>
        <v>0</v>
      </c>
      <c r="J91" s="1189">
        <f>SUM(T91:T92,Y91:Y92,AD91:AD92,AI91:AI92,AN91:AN92,AS91:AS92,AX91:AX92,BC91:BC92,BH91:BH92)</f>
        <v>0</v>
      </c>
      <c r="K91" s="360"/>
      <c r="L91" s="360"/>
      <c r="M91" s="360"/>
      <c r="N91" s="360"/>
      <c r="O91" s="305"/>
      <c r="P91" s="301"/>
      <c r="Q91" s="301"/>
      <c r="R91" s="301"/>
      <c r="S91" s="301"/>
      <c r="T91" s="301"/>
      <c r="U91" s="301"/>
      <c r="V91" s="301"/>
      <c r="W91" s="301"/>
      <c r="X91" s="301"/>
      <c r="Y91" s="301"/>
      <c r="Z91" s="301"/>
      <c r="AA91" s="301"/>
      <c r="AB91" s="301"/>
      <c r="AC91" s="301"/>
      <c r="AD91" s="301"/>
      <c r="AE91" s="301"/>
      <c r="AF91" s="301"/>
      <c r="AG91" s="301"/>
      <c r="AH91" s="301"/>
      <c r="AI91" s="301"/>
      <c r="AJ91" s="301"/>
      <c r="AK91" s="301"/>
      <c r="AL91" s="301"/>
      <c r="AM91" s="301"/>
      <c r="AN91" s="301"/>
      <c r="AO91" s="301"/>
      <c r="AP91" s="301"/>
      <c r="AQ91" s="301"/>
      <c r="AR91" s="301"/>
      <c r="AS91" s="301"/>
      <c r="AT91" s="301"/>
      <c r="AU91" s="301"/>
      <c r="AV91" s="301"/>
      <c r="AW91" s="301"/>
      <c r="AX91" s="301"/>
      <c r="AY91" s="301"/>
      <c r="AZ91" s="301"/>
      <c r="BA91" s="301"/>
      <c r="BB91" s="301"/>
      <c r="BC91" s="301"/>
      <c r="BD91" s="301"/>
      <c r="BE91" s="301"/>
      <c r="BF91" s="301"/>
      <c r="BG91" s="301"/>
      <c r="BH91" s="301"/>
      <c r="BI91" s="301"/>
      <c r="BJ91" s="301"/>
      <c r="BK91" s="301"/>
      <c r="BL91" s="301"/>
      <c r="BM91" s="301"/>
      <c r="BN91" s="301"/>
      <c r="BO91" s="301"/>
      <c r="BP91" s="301"/>
      <c r="BQ91" s="301"/>
      <c r="BR91" s="301"/>
      <c r="BS91" s="301"/>
      <c r="BT91" s="301"/>
      <c r="BU91" s="301"/>
      <c r="BV91" s="301"/>
      <c r="BW91" s="301"/>
      <c r="BX91" s="407"/>
      <c r="BY91" s="407"/>
      <c r="BZ91" s="408"/>
    </row>
    <row r="92" spans="1:85" ht="15" customHeight="1" x14ac:dyDescent="0.2">
      <c r="A92" s="387">
        <v>41</v>
      </c>
      <c r="B92" s="1204"/>
      <c r="C92" s="1191"/>
      <c r="D92" s="367"/>
      <c r="E92" s="367"/>
      <c r="F92" s="1189"/>
      <c r="G92" s="1189"/>
      <c r="H92" s="1189"/>
      <c r="I92" s="1189"/>
      <c r="J92" s="1189"/>
      <c r="K92" s="360"/>
      <c r="L92" s="360"/>
      <c r="M92" s="360"/>
      <c r="N92" s="360"/>
      <c r="O92" s="305"/>
      <c r="P92" s="301"/>
      <c r="Q92" s="301"/>
      <c r="R92" s="301"/>
      <c r="S92" s="301"/>
      <c r="T92" s="301"/>
      <c r="U92" s="301"/>
      <c r="V92" s="301"/>
      <c r="W92" s="301"/>
      <c r="X92" s="301"/>
      <c r="Y92" s="301"/>
      <c r="Z92" s="301"/>
      <c r="AA92" s="301"/>
      <c r="AB92" s="301"/>
      <c r="AC92" s="301"/>
      <c r="AD92" s="301"/>
      <c r="AE92" s="301"/>
      <c r="AF92" s="301"/>
      <c r="AG92" s="301"/>
      <c r="AH92" s="301"/>
      <c r="AI92" s="301"/>
      <c r="AJ92" s="301"/>
      <c r="AK92" s="301"/>
      <c r="AL92" s="301"/>
      <c r="AM92" s="301"/>
      <c r="AN92" s="301"/>
      <c r="AO92" s="301"/>
      <c r="AP92" s="301"/>
      <c r="AQ92" s="301"/>
      <c r="AR92" s="301"/>
      <c r="AS92" s="301"/>
      <c r="AT92" s="301"/>
      <c r="AU92" s="301"/>
      <c r="AV92" s="301"/>
      <c r="AW92" s="301"/>
      <c r="AX92" s="301"/>
      <c r="AY92" s="301"/>
      <c r="AZ92" s="301"/>
      <c r="BA92" s="301"/>
      <c r="BB92" s="301"/>
      <c r="BC92" s="301"/>
      <c r="BD92" s="301"/>
      <c r="BE92" s="301"/>
      <c r="BF92" s="301"/>
      <c r="BG92" s="301"/>
      <c r="BH92" s="301"/>
      <c r="BI92" s="301"/>
      <c r="BJ92" s="301"/>
      <c r="BK92" s="301"/>
      <c r="BL92" s="301"/>
      <c r="BM92" s="301"/>
      <c r="BN92" s="301"/>
      <c r="BO92" s="301"/>
      <c r="BP92" s="301"/>
      <c r="BQ92" s="301"/>
      <c r="BR92" s="301"/>
      <c r="BS92" s="301"/>
      <c r="BT92" s="301"/>
      <c r="BU92" s="301"/>
      <c r="BV92" s="301"/>
      <c r="BW92" s="301"/>
      <c r="BX92" s="407"/>
      <c r="BY92" s="407"/>
      <c r="BZ92" s="408"/>
    </row>
    <row r="93" spans="1:85" ht="15" customHeight="1" x14ac:dyDescent="0.2">
      <c r="A93" s="387">
        <v>42</v>
      </c>
      <c r="B93" s="1203"/>
      <c r="C93" s="1191"/>
      <c r="D93" s="367"/>
      <c r="E93" s="367"/>
      <c r="F93" s="1189">
        <f>SUM(P92:P92,U92:U92,Z92:Z92,AE92:AE92,AJ92:AJ92,AO92:AO92,AT92:AT92,AY92:AY92,BD92:BD92)</f>
        <v>0</v>
      </c>
      <c r="G93" s="1189">
        <f>SUM(Q93:Q94,V93:V94,AA93:AA94,AF93:AF94,AK93:AK94,AP93:AP94,AU93:AU94,AZ93:AZ94,BE93:BE94)</f>
        <v>0</v>
      </c>
      <c r="H93" s="1189">
        <f>SUM(R93:R94,W93:W94,AB93:AB94,AG93:AG94,AL93:AL94,AQ93:AQ94,AV93:AV94,BA93:BA94,BF93:BF94)</f>
        <v>0</v>
      </c>
      <c r="I93" s="1189">
        <f>SUM(S93:S94,X93:X94,AC93:AC94,AH93:AH94,AM93:AM94,AR93:AR94,AW93:AW94,BB93:BB94,BG93:BG94)</f>
        <v>0</v>
      </c>
      <c r="J93" s="1189">
        <f>SUM(T93:T94,Y93:Y94,AD93:AD94,AI93:AI94,AN93:AN94,AS93:AS94,AX93:AX94,BC93:BC94,BH93:BH94)</f>
        <v>0</v>
      </c>
      <c r="K93" s="360"/>
      <c r="L93" s="360"/>
      <c r="M93" s="360"/>
      <c r="N93" s="360"/>
      <c r="O93" s="305"/>
      <c r="P93" s="301"/>
      <c r="Q93" s="301"/>
      <c r="R93" s="301"/>
      <c r="S93" s="301"/>
      <c r="T93" s="301"/>
      <c r="U93" s="301"/>
      <c r="V93" s="301"/>
      <c r="W93" s="301"/>
      <c r="X93" s="301"/>
      <c r="Y93" s="301"/>
      <c r="Z93" s="301"/>
      <c r="AA93" s="301"/>
      <c r="AB93" s="301"/>
      <c r="AC93" s="301"/>
      <c r="AD93" s="301"/>
      <c r="AE93" s="301"/>
      <c r="AF93" s="301"/>
      <c r="AG93" s="301"/>
      <c r="AH93" s="301"/>
      <c r="AI93" s="301"/>
      <c r="AJ93" s="301"/>
      <c r="AK93" s="301"/>
      <c r="AL93" s="301"/>
      <c r="AM93" s="301"/>
      <c r="AN93" s="301"/>
      <c r="AO93" s="301"/>
      <c r="AP93" s="301"/>
      <c r="AQ93" s="301"/>
      <c r="AR93" s="301"/>
      <c r="AS93" s="301"/>
      <c r="AT93" s="301"/>
      <c r="AU93" s="301"/>
      <c r="AV93" s="301"/>
      <c r="AW93" s="301"/>
      <c r="AX93" s="301"/>
      <c r="AY93" s="301"/>
      <c r="AZ93" s="301"/>
      <c r="BA93" s="301"/>
      <c r="BB93" s="301"/>
      <c r="BC93" s="301"/>
      <c r="BD93" s="301"/>
      <c r="BE93" s="301"/>
      <c r="BF93" s="301"/>
      <c r="BG93" s="301"/>
      <c r="BH93" s="301"/>
      <c r="BI93" s="301"/>
      <c r="BJ93" s="301"/>
      <c r="BK93" s="301"/>
      <c r="BL93" s="301"/>
      <c r="BM93" s="301"/>
      <c r="BN93" s="301"/>
      <c r="BO93" s="301"/>
      <c r="BP93" s="301"/>
      <c r="BQ93" s="301"/>
      <c r="BR93" s="301"/>
      <c r="BS93" s="301"/>
      <c r="BT93" s="301"/>
      <c r="BU93" s="301"/>
      <c r="BV93" s="301"/>
      <c r="BW93" s="301"/>
      <c r="BX93" s="407"/>
      <c r="BY93" s="407"/>
      <c r="BZ93" s="408"/>
    </row>
    <row r="94" spans="1:85" ht="15" customHeight="1" x14ac:dyDescent="0.2">
      <c r="A94" s="387">
        <v>43</v>
      </c>
      <c r="B94" s="1203"/>
      <c r="C94" s="1191"/>
      <c r="D94" s="367"/>
      <c r="E94" s="367"/>
      <c r="F94" s="1189"/>
      <c r="G94" s="1189"/>
      <c r="H94" s="1189"/>
      <c r="I94" s="1189"/>
      <c r="J94" s="1189"/>
      <c r="K94" s="360"/>
      <c r="L94" s="360"/>
      <c r="M94" s="360"/>
      <c r="N94" s="360"/>
      <c r="O94" s="305"/>
      <c r="P94" s="301"/>
      <c r="Q94" s="301"/>
      <c r="R94" s="301"/>
      <c r="S94" s="301"/>
      <c r="T94" s="301"/>
      <c r="U94" s="301"/>
      <c r="V94" s="301"/>
      <c r="W94" s="301"/>
      <c r="X94" s="301"/>
      <c r="Y94" s="301"/>
      <c r="Z94" s="301"/>
      <c r="AA94" s="301"/>
      <c r="AB94" s="301"/>
      <c r="AC94" s="301"/>
      <c r="AD94" s="301"/>
      <c r="AE94" s="301"/>
      <c r="AF94" s="301"/>
      <c r="AG94" s="301"/>
      <c r="AH94" s="301"/>
      <c r="AI94" s="301"/>
      <c r="AJ94" s="301"/>
      <c r="AK94" s="301"/>
      <c r="AL94" s="301"/>
      <c r="AM94" s="301"/>
      <c r="AN94" s="301"/>
      <c r="AO94" s="301"/>
      <c r="AP94" s="301"/>
      <c r="AQ94" s="301"/>
      <c r="AR94" s="301"/>
      <c r="AS94" s="301"/>
      <c r="AT94" s="301"/>
      <c r="AU94" s="301"/>
      <c r="AV94" s="301"/>
      <c r="AW94" s="301"/>
      <c r="AX94" s="301"/>
      <c r="AY94" s="301"/>
      <c r="AZ94" s="301"/>
      <c r="BA94" s="301"/>
      <c r="BB94" s="301"/>
      <c r="BC94" s="301"/>
      <c r="BD94" s="301"/>
      <c r="BE94" s="301"/>
      <c r="BF94" s="301"/>
      <c r="BG94" s="301"/>
      <c r="BH94" s="301"/>
      <c r="BI94" s="301"/>
      <c r="BJ94" s="301"/>
      <c r="BK94" s="301"/>
      <c r="BL94" s="301"/>
      <c r="BM94" s="301"/>
      <c r="BN94" s="301"/>
      <c r="BO94" s="301"/>
      <c r="BP94" s="301"/>
      <c r="BQ94" s="301"/>
      <c r="BR94" s="301"/>
      <c r="BS94" s="301"/>
      <c r="BT94" s="301"/>
      <c r="BU94" s="301"/>
      <c r="BV94" s="301"/>
      <c r="BW94" s="301"/>
      <c r="BX94" s="407"/>
      <c r="BY94" s="407"/>
      <c r="BZ94" s="408"/>
    </row>
    <row r="95" spans="1:85" ht="15" customHeight="1" x14ac:dyDescent="0.2">
      <c r="A95" s="387">
        <v>44</v>
      </c>
      <c r="B95" s="1203"/>
      <c r="C95" s="1191"/>
      <c r="D95" s="367"/>
      <c r="E95" s="367"/>
      <c r="F95" s="1189">
        <f>SUM(P94:P94,U94:U94,Z94:Z94,AE94:AE94,AJ94:AJ94,AO94:AO94,AT94:AT94,AY94:AY94,BD94:BD94)</f>
        <v>0</v>
      </c>
      <c r="G95" s="1189">
        <f>SUM(Q95:Q96,V95:V96,AA95:AA96,AF95:AF96,AK95:AK96,AP95:AP96,AU95:AU96,AZ95:AZ96,BE95:BE96)</f>
        <v>0</v>
      </c>
      <c r="H95" s="1189">
        <f>SUM(R95:R96,W95:W96,AB95:AB96,AG95:AG96,AL95:AL96,AQ95:AQ96,AV95:AV96,BA95:BA96,BF95:BF96)</f>
        <v>0</v>
      </c>
      <c r="I95" s="1189">
        <f>SUM(S95:S96,X95:X96,AC95:AC96,AH95:AH96,AM95:AM96,AR95:AR96,AW95:AW96,BB95:BB96,BG95:BG96)</f>
        <v>0</v>
      </c>
      <c r="J95" s="1189">
        <f>SUM(T95:T96,Y95:Y96,AD95:AD96,AI95:AI96,AN95:AN96,AS95:AS96,AX95:AX96,BC95:BC96,BH95:BH96)</f>
        <v>0</v>
      </c>
      <c r="K95" s="360"/>
      <c r="L95" s="360"/>
      <c r="M95" s="360"/>
      <c r="N95" s="360"/>
      <c r="O95" s="305"/>
      <c r="P95" s="301"/>
      <c r="Q95" s="301"/>
      <c r="R95" s="301"/>
      <c r="S95" s="301"/>
      <c r="T95" s="301"/>
      <c r="U95" s="301"/>
      <c r="V95" s="301"/>
      <c r="W95" s="301"/>
      <c r="X95" s="301"/>
      <c r="Y95" s="301"/>
      <c r="Z95" s="301"/>
      <c r="AA95" s="301"/>
      <c r="AB95" s="301"/>
      <c r="AC95" s="301"/>
      <c r="AD95" s="301"/>
      <c r="AE95" s="301"/>
      <c r="AF95" s="301"/>
      <c r="AG95" s="301"/>
      <c r="AH95" s="301"/>
      <c r="AI95" s="301"/>
      <c r="AJ95" s="301"/>
      <c r="AK95" s="301"/>
      <c r="AL95" s="301"/>
      <c r="AM95" s="301"/>
      <c r="AN95" s="301"/>
      <c r="AO95" s="301"/>
      <c r="AP95" s="301"/>
      <c r="AQ95" s="301"/>
      <c r="AR95" s="301"/>
      <c r="AS95" s="301"/>
      <c r="AT95" s="301"/>
      <c r="AU95" s="301"/>
      <c r="AV95" s="301"/>
      <c r="AW95" s="301"/>
      <c r="AX95" s="301"/>
      <c r="AY95" s="301"/>
      <c r="AZ95" s="301"/>
      <c r="BA95" s="301"/>
      <c r="BB95" s="301"/>
      <c r="BC95" s="301"/>
      <c r="BD95" s="301"/>
      <c r="BE95" s="301"/>
      <c r="BF95" s="301"/>
      <c r="BG95" s="301"/>
      <c r="BH95" s="301"/>
      <c r="BI95" s="301"/>
      <c r="BJ95" s="301"/>
      <c r="BK95" s="301"/>
      <c r="BL95" s="301"/>
      <c r="BM95" s="301"/>
      <c r="BN95" s="301"/>
      <c r="BO95" s="301"/>
      <c r="BP95" s="301"/>
      <c r="BQ95" s="301"/>
      <c r="BR95" s="301"/>
      <c r="BS95" s="301"/>
      <c r="BT95" s="301"/>
      <c r="BU95" s="301"/>
      <c r="BV95" s="301"/>
      <c r="BW95" s="301"/>
      <c r="BX95" s="407"/>
      <c r="BY95" s="407"/>
      <c r="BZ95" s="408"/>
    </row>
    <row r="96" spans="1:85" ht="15" customHeight="1" x14ac:dyDescent="0.2">
      <c r="A96" s="387">
        <v>45</v>
      </c>
      <c r="B96" s="1203"/>
      <c r="C96" s="1191"/>
      <c r="D96" s="367"/>
      <c r="E96" s="367"/>
      <c r="F96" s="1189"/>
      <c r="G96" s="1189"/>
      <c r="H96" s="1189"/>
      <c r="I96" s="1189"/>
      <c r="J96" s="1189"/>
      <c r="K96" s="360"/>
      <c r="L96" s="360"/>
      <c r="M96" s="360"/>
      <c r="N96" s="360"/>
      <c r="O96" s="305"/>
      <c r="P96" s="301"/>
      <c r="Q96" s="301"/>
      <c r="R96" s="301"/>
      <c r="S96" s="301"/>
      <c r="T96" s="301"/>
      <c r="U96" s="301"/>
      <c r="V96" s="301"/>
      <c r="W96" s="301"/>
      <c r="X96" s="301"/>
      <c r="Y96" s="301"/>
      <c r="Z96" s="301"/>
      <c r="AA96" s="301"/>
      <c r="AB96" s="301"/>
      <c r="AC96" s="301"/>
      <c r="AD96" s="301"/>
      <c r="AE96" s="301"/>
      <c r="AF96" s="301"/>
      <c r="AG96" s="301"/>
      <c r="AH96" s="301"/>
      <c r="AI96" s="301"/>
      <c r="AJ96" s="301"/>
      <c r="AK96" s="301"/>
      <c r="AL96" s="301"/>
      <c r="AM96" s="301"/>
      <c r="AN96" s="301"/>
      <c r="AO96" s="301"/>
      <c r="AP96" s="301"/>
      <c r="AQ96" s="301"/>
      <c r="AR96" s="301"/>
      <c r="AS96" s="301"/>
      <c r="AT96" s="301"/>
      <c r="AU96" s="301"/>
      <c r="AV96" s="301"/>
      <c r="AW96" s="301"/>
      <c r="AX96" s="301"/>
      <c r="AY96" s="301"/>
      <c r="AZ96" s="301"/>
      <c r="BA96" s="301"/>
      <c r="BB96" s="301"/>
      <c r="BC96" s="301"/>
      <c r="BD96" s="301"/>
      <c r="BE96" s="301"/>
      <c r="BF96" s="301"/>
      <c r="BG96" s="301"/>
      <c r="BH96" s="301"/>
      <c r="BI96" s="301"/>
      <c r="BJ96" s="301"/>
      <c r="BK96" s="301"/>
      <c r="BL96" s="301"/>
      <c r="BM96" s="301"/>
      <c r="BN96" s="301"/>
      <c r="BO96" s="301"/>
      <c r="BP96" s="301"/>
      <c r="BQ96" s="301"/>
      <c r="BR96" s="301"/>
      <c r="BS96" s="301"/>
      <c r="BT96" s="301"/>
      <c r="BU96" s="301"/>
      <c r="BV96" s="301"/>
      <c r="BW96" s="301"/>
      <c r="BX96" s="407"/>
      <c r="BY96" s="407"/>
      <c r="BZ96" s="408"/>
    </row>
    <row r="97" spans="1:78" ht="15" customHeight="1" x14ac:dyDescent="0.2">
      <c r="A97" s="387">
        <v>46</v>
      </c>
      <c r="B97" s="1203"/>
      <c r="C97" s="1191"/>
      <c r="D97" s="367"/>
      <c r="E97" s="367"/>
      <c r="F97" s="1189">
        <f>SUM(P96:P96,U96:U96,Z96:Z96,AE96:AE96,AJ96:AJ96,AO96:AO96,AT96:AT96,AY96:AY96,BD96:BD96)</f>
        <v>0</v>
      </c>
      <c r="G97" s="1189">
        <f>SUM(Q97:Q98,V97:V98,AA97:AA98,AF97:AF98,AK97:AK98,AP97:AP98,AU97:AU98,AZ97:AZ98,BE97:BE98)</f>
        <v>0</v>
      </c>
      <c r="H97" s="1189">
        <f>SUM(R97:R98,W97:W98,AB97:AB98,AG97:AG98,AL97:AL98,AQ97:AQ98,AV97:AV98,BA97:BA98,BF97:BF98)</f>
        <v>0</v>
      </c>
      <c r="I97" s="1189">
        <f>SUM(S97:S98,X97:X98,AC97:AC98,AH97:AH98,AM97:AM98,AR97:AR98,AW97:AW98,BB97:BB98,BG97:BG98)</f>
        <v>0</v>
      </c>
      <c r="J97" s="1189">
        <f>SUM(T97:T98,Y97:Y98,AD97:AD98,AI97:AI98,AN97:AN98,AS97:AS98,AX97:AX98,BC97:BC98,BH97:BH98)</f>
        <v>0</v>
      </c>
      <c r="K97" s="360"/>
      <c r="L97" s="360"/>
      <c r="M97" s="360"/>
      <c r="N97" s="360"/>
      <c r="O97" s="305"/>
      <c r="P97" s="372"/>
      <c r="Q97" s="372"/>
      <c r="R97" s="372"/>
      <c r="S97" s="372"/>
      <c r="T97" s="372"/>
      <c r="U97" s="372"/>
      <c r="V97" s="372"/>
      <c r="W97" s="372"/>
      <c r="X97" s="372"/>
      <c r="Y97" s="372"/>
      <c r="Z97" s="372"/>
      <c r="AA97" s="372"/>
      <c r="AB97" s="372"/>
      <c r="AC97" s="372"/>
      <c r="AD97" s="372"/>
      <c r="AE97" s="372"/>
      <c r="AF97" s="372"/>
      <c r="AG97" s="372"/>
      <c r="AH97" s="372"/>
      <c r="AI97" s="372"/>
      <c r="AJ97" s="372"/>
      <c r="AK97" s="372"/>
      <c r="AL97" s="372"/>
      <c r="AM97" s="372"/>
      <c r="AN97" s="372"/>
      <c r="AO97" s="372"/>
      <c r="AP97" s="372"/>
      <c r="AQ97" s="372"/>
      <c r="AR97" s="372"/>
      <c r="AS97" s="372"/>
      <c r="AT97" s="372"/>
      <c r="AU97" s="372"/>
      <c r="AV97" s="372"/>
      <c r="AW97" s="372"/>
      <c r="AX97" s="372"/>
      <c r="AY97" s="372"/>
      <c r="AZ97" s="372"/>
      <c r="BA97" s="372"/>
      <c r="BB97" s="372"/>
      <c r="BC97" s="372"/>
      <c r="BD97" s="372"/>
      <c r="BE97" s="372"/>
      <c r="BF97" s="372"/>
      <c r="BG97" s="372"/>
      <c r="BH97" s="372"/>
      <c r="BI97" s="372"/>
      <c r="BJ97" s="372"/>
      <c r="BK97" s="372"/>
      <c r="BL97" s="372"/>
      <c r="BM97" s="372"/>
      <c r="BN97" s="372"/>
      <c r="BO97" s="372"/>
      <c r="BP97" s="372"/>
      <c r="BQ97" s="372"/>
      <c r="BR97" s="372"/>
      <c r="BS97" s="372"/>
      <c r="BT97" s="372"/>
      <c r="BU97" s="372"/>
      <c r="BV97" s="372"/>
      <c r="BW97" s="372"/>
      <c r="BX97" s="425"/>
      <c r="BY97" s="425"/>
      <c r="BZ97" s="386"/>
    </row>
    <row r="98" spans="1:78" ht="15" customHeight="1" x14ac:dyDescent="0.2">
      <c r="A98" s="387">
        <v>47</v>
      </c>
      <c r="B98" s="1203"/>
      <c r="C98" s="1191"/>
      <c r="D98" s="367"/>
      <c r="E98" s="367"/>
      <c r="F98" s="1189"/>
      <c r="G98" s="1189"/>
      <c r="H98" s="1189"/>
      <c r="I98" s="1189"/>
      <c r="J98" s="1189"/>
      <c r="K98" s="360"/>
      <c r="L98" s="360"/>
      <c r="M98" s="360"/>
      <c r="N98" s="360"/>
      <c r="O98" s="305"/>
      <c r="P98" s="372"/>
      <c r="Q98" s="372"/>
      <c r="R98" s="372"/>
      <c r="S98" s="372"/>
      <c r="T98" s="372"/>
      <c r="U98" s="372"/>
      <c r="V98" s="372"/>
      <c r="W98" s="372"/>
      <c r="X98" s="372"/>
      <c r="Y98" s="372"/>
      <c r="Z98" s="372"/>
      <c r="AA98" s="372"/>
      <c r="AB98" s="372"/>
      <c r="AC98" s="372"/>
      <c r="AD98" s="372"/>
      <c r="AE98" s="372"/>
      <c r="AF98" s="372"/>
      <c r="AG98" s="372"/>
      <c r="AH98" s="372"/>
      <c r="AI98" s="372"/>
      <c r="AJ98" s="372"/>
      <c r="AK98" s="372"/>
      <c r="AL98" s="372"/>
      <c r="AM98" s="372"/>
      <c r="AN98" s="372"/>
      <c r="AO98" s="372"/>
      <c r="AP98" s="372"/>
      <c r="AQ98" s="372"/>
      <c r="AR98" s="372"/>
      <c r="AS98" s="372"/>
      <c r="AT98" s="372"/>
      <c r="AU98" s="372"/>
      <c r="AV98" s="372"/>
      <c r="AW98" s="372"/>
      <c r="AX98" s="372"/>
      <c r="AY98" s="372"/>
      <c r="AZ98" s="372"/>
      <c r="BA98" s="372"/>
      <c r="BB98" s="372"/>
      <c r="BC98" s="372"/>
      <c r="BD98" s="372"/>
      <c r="BE98" s="372"/>
      <c r="BF98" s="372"/>
      <c r="BG98" s="372"/>
      <c r="BH98" s="372"/>
      <c r="BI98" s="372"/>
      <c r="BJ98" s="372"/>
      <c r="BK98" s="372"/>
      <c r="BL98" s="372"/>
      <c r="BM98" s="372"/>
      <c r="BN98" s="372"/>
      <c r="BO98" s="372"/>
      <c r="BP98" s="372"/>
      <c r="BQ98" s="372"/>
      <c r="BR98" s="372"/>
      <c r="BS98" s="372"/>
      <c r="BT98" s="372"/>
      <c r="BU98" s="372"/>
      <c r="BV98" s="372"/>
      <c r="BW98" s="372"/>
      <c r="BX98" s="425"/>
      <c r="BY98" s="425"/>
      <c r="BZ98" s="386"/>
    </row>
    <row r="99" spans="1:78" ht="15" customHeight="1" x14ac:dyDescent="0.2">
      <c r="A99" s="387">
        <v>48</v>
      </c>
      <c r="B99" s="1205" t="e">
        <f>SUM(P99,U99,Z99,AE99,AJ99,AO99,AT99,AY99,BD99,#REF!,BU99)</f>
        <v>#REF!</v>
      </c>
      <c r="C99" s="1192"/>
      <c r="D99" s="375"/>
      <c r="E99" s="375"/>
      <c r="F99" s="1189">
        <f>SUM(P98:P98,U98:U98,Z98:Z98,AE98:AE98,AJ98:AJ98,AO98:AO98,AT98:AT98,AY98:AY98,BD98:BD98)</f>
        <v>0</v>
      </c>
      <c r="G99" s="1189">
        <f>SUM(Q99:Q100,V99:V100,AA99:AA100,AF99:AF100,AK99:AK100,AP99:AP100,AU99:AU100,AZ99:AZ100,BE99:BE100)</f>
        <v>0</v>
      </c>
      <c r="H99" s="1189">
        <f>SUM(R99:R100,W99:W100,AB99:AB100,AG99:AG100,AL99:AL100,AQ99:AQ100,AV99:AV100,BA99:BA100,BF99:BF100)</f>
        <v>0</v>
      </c>
      <c r="I99" s="1189">
        <f>SUM(S99:S100,X99:X100,AC99:AC100,AH99:AH100,AM99:AM100,AR99:AR100,AW99:AW100,BB99:BB100,BG99:BG100)</f>
        <v>0</v>
      </c>
      <c r="J99" s="1189">
        <f>SUM(T99:T100,Y99:Y100,AD99:AD100,AI99:AI100,AN99:AN100,AS99:AS100,AX99:AX100,BC99:BC100,BH99:BH100)</f>
        <v>0</v>
      </c>
      <c r="K99" s="360"/>
      <c r="L99" s="360"/>
      <c r="M99" s="360"/>
      <c r="N99" s="360"/>
      <c r="O99" s="305"/>
      <c r="P99" s="372"/>
      <c r="Q99" s="372"/>
      <c r="R99" s="372"/>
      <c r="S99" s="372"/>
      <c r="T99" s="372"/>
      <c r="U99" s="372"/>
      <c r="V99" s="372"/>
      <c r="W99" s="372"/>
      <c r="X99" s="372"/>
      <c r="Y99" s="372"/>
      <c r="Z99" s="372"/>
      <c r="AA99" s="372"/>
      <c r="AB99" s="372"/>
      <c r="AC99" s="372"/>
      <c r="AD99" s="372"/>
      <c r="AE99" s="372"/>
      <c r="AF99" s="372"/>
      <c r="AG99" s="372"/>
      <c r="AH99" s="372"/>
      <c r="AI99" s="372"/>
      <c r="AJ99" s="372"/>
      <c r="AK99" s="372"/>
      <c r="AL99" s="372"/>
      <c r="AM99" s="372"/>
      <c r="AN99" s="372"/>
      <c r="AO99" s="372"/>
      <c r="AP99" s="372"/>
      <c r="AQ99" s="372"/>
      <c r="AR99" s="372"/>
      <c r="AS99" s="372"/>
      <c r="AT99" s="372"/>
      <c r="AU99" s="372"/>
      <c r="AV99" s="372"/>
      <c r="AW99" s="372"/>
      <c r="AX99" s="372"/>
      <c r="AY99" s="372"/>
      <c r="AZ99" s="372"/>
      <c r="BA99" s="372"/>
      <c r="BB99" s="372"/>
      <c r="BC99" s="372"/>
      <c r="BD99" s="372"/>
      <c r="BE99" s="372"/>
      <c r="BF99" s="372"/>
      <c r="BG99" s="372"/>
      <c r="BH99" s="372"/>
      <c r="BI99" s="372"/>
      <c r="BJ99" s="372"/>
      <c r="BK99" s="372"/>
      <c r="BL99" s="372"/>
      <c r="BM99" s="372"/>
      <c r="BN99" s="372"/>
      <c r="BO99" s="372"/>
      <c r="BP99" s="372"/>
      <c r="BQ99" s="372"/>
      <c r="BR99" s="372"/>
      <c r="BS99" s="372"/>
      <c r="BT99" s="372"/>
      <c r="BU99" s="372"/>
      <c r="BV99" s="372"/>
      <c r="BW99" s="372"/>
      <c r="BX99" s="425"/>
      <c r="BY99" s="425"/>
      <c r="BZ99" s="386"/>
    </row>
    <row r="100" spans="1:78" ht="18.75" customHeight="1" x14ac:dyDescent="0.2">
      <c r="A100" s="387">
        <v>49</v>
      </c>
      <c r="B100" s="1206"/>
      <c r="C100" s="1193"/>
      <c r="D100" s="375"/>
      <c r="E100" s="375"/>
      <c r="F100" s="1189"/>
      <c r="G100" s="1189"/>
      <c r="H100" s="1189"/>
      <c r="I100" s="1189"/>
      <c r="J100" s="1189"/>
      <c r="K100" s="360"/>
      <c r="L100" s="360"/>
      <c r="M100" s="360"/>
      <c r="N100" s="360"/>
      <c r="O100" s="305"/>
      <c r="P100" s="376"/>
      <c r="Q100" s="376"/>
      <c r="R100" s="376"/>
      <c r="S100" s="376"/>
      <c r="T100" s="376"/>
      <c r="U100" s="376"/>
      <c r="V100" s="376"/>
      <c r="W100" s="376"/>
      <c r="X100" s="376"/>
      <c r="Y100" s="376"/>
      <c r="Z100" s="376"/>
      <c r="AA100" s="376"/>
      <c r="AB100" s="376"/>
      <c r="AC100" s="376"/>
      <c r="AD100" s="376"/>
      <c r="AE100" s="376"/>
      <c r="AF100" s="376"/>
      <c r="AG100" s="376"/>
      <c r="AH100" s="376"/>
      <c r="AI100" s="376"/>
      <c r="AJ100" s="376"/>
      <c r="AK100" s="376"/>
      <c r="AL100" s="376"/>
      <c r="AM100" s="376"/>
      <c r="AN100" s="376"/>
      <c r="AO100" s="376"/>
      <c r="AP100" s="376"/>
      <c r="AQ100" s="376"/>
      <c r="AR100" s="376"/>
      <c r="AS100" s="376"/>
      <c r="AT100" s="376"/>
      <c r="AU100" s="376"/>
      <c r="AV100" s="376"/>
      <c r="AW100" s="376"/>
      <c r="AX100" s="376"/>
      <c r="AY100" s="376"/>
      <c r="AZ100" s="376"/>
      <c r="BA100" s="376"/>
      <c r="BB100" s="376"/>
      <c r="BC100" s="376"/>
      <c r="BD100" s="376"/>
      <c r="BE100" s="376"/>
      <c r="BF100" s="376"/>
      <c r="BG100" s="376"/>
      <c r="BH100" s="376"/>
      <c r="BI100" s="376"/>
      <c r="BJ100" s="376"/>
      <c r="BK100" s="376"/>
      <c r="BL100" s="376"/>
      <c r="BM100" s="376"/>
      <c r="BN100" s="376"/>
      <c r="BO100" s="376"/>
      <c r="BP100" s="376"/>
      <c r="BQ100" s="376"/>
      <c r="BR100" s="376"/>
      <c r="BS100" s="376"/>
      <c r="BT100" s="376"/>
      <c r="BU100" s="376"/>
      <c r="BV100" s="376"/>
      <c r="BW100" s="372"/>
      <c r="BX100" s="425"/>
      <c r="BY100" s="425"/>
      <c r="BZ100" s="386"/>
    </row>
    <row r="101" spans="1:78" ht="23.4" x14ac:dyDescent="0.2">
      <c r="A101" s="387"/>
      <c r="B101" s="379" t="s">
        <v>146</v>
      </c>
      <c r="C101" s="380"/>
      <c r="D101" s="380"/>
      <c r="E101" s="380"/>
      <c r="F101" s="379">
        <f>SUM(F21:F100)</f>
        <v>109</v>
      </c>
      <c r="G101" s="379">
        <f>SUM(G21:G100)</f>
        <v>70</v>
      </c>
      <c r="H101" s="379">
        <f>SUM(H21:H100)</f>
        <v>9</v>
      </c>
      <c r="I101" s="379">
        <f>SUM(I21:I100)</f>
        <v>43</v>
      </c>
      <c r="J101" s="379">
        <f>SUM(J21:J100)</f>
        <v>41</v>
      </c>
      <c r="K101" s="381"/>
      <c r="L101" s="381"/>
      <c r="M101" s="381"/>
      <c r="N101" s="381"/>
      <c r="O101" s="382"/>
      <c r="P101" s="383">
        <f t="shared" ref="P101:BH101" si="4">SUM(P21:P100)</f>
        <v>0</v>
      </c>
      <c r="Q101" s="383">
        <f t="shared" si="4"/>
        <v>0</v>
      </c>
      <c r="R101" s="383">
        <f t="shared" si="4"/>
        <v>0</v>
      </c>
      <c r="S101" s="383">
        <f t="shared" si="4"/>
        <v>0</v>
      </c>
      <c r="T101" s="383">
        <f t="shared" si="4"/>
        <v>0</v>
      </c>
      <c r="U101" s="383">
        <f t="shared" si="4"/>
        <v>29</v>
      </c>
      <c r="V101" s="383">
        <f t="shared" si="4"/>
        <v>15</v>
      </c>
      <c r="W101" s="383">
        <f t="shared" si="4"/>
        <v>6</v>
      </c>
      <c r="X101" s="383">
        <f t="shared" si="4"/>
        <v>11</v>
      </c>
      <c r="Y101" s="383">
        <f t="shared" si="4"/>
        <v>9</v>
      </c>
      <c r="Z101" s="383">
        <f t="shared" si="4"/>
        <v>0</v>
      </c>
      <c r="AA101" s="383">
        <f t="shared" si="4"/>
        <v>0</v>
      </c>
      <c r="AB101" s="383">
        <f t="shared" si="4"/>
        <v>0</v>
      </c>
      <c r="AC101" s="383">
        <f t="shared" si="4"/>
        <v>0</v>
      </c>
      <c r="AD101" s="383">
        <f t="shared" si="4"/>
        <v>0</v>
      </c>
      <c r="AE101" s="383">
        <f t="shared" si="4"/>
        <v>17</v>
      </c>
      <c r="AF101" s="383">
        <f t="shared" si="4"/>
        <v>13</v>
      </c>
      <c r="AG101" s="383">
        <f t="shared" si="4"/>
        <v>0</v>
      </c>
      <c r="AH101" s="383">
        <f t="shared" si="4"/>
        <v>6</v>
      </c>
      <c r="AI101" s="383">
        <f t="shared" si="4"/>
        <v>4</v>
      </c>
      <c r="AJ101" s="383">
        <f t="shared" si="4"/>
        <v>0</v>
      </c>
      <c r="AK101" s="383">
        <f t="shared" si="4"/>
        <v>0</v>
      </c>
      <c r="AL101" s="383">
        <f t="shared" si="4"/>
        <v>0</v>
      </c>
      <c r="AM101" s="383">
        <f t="shared" si="4"/>
        <v>0</v>
      </c>
      <c r="AN101" s="383">
        <f t="shared" si="4"/>
        <v>0</v>
      </c>
      <c r="AO101" s="383">
        <f t="shared" si="4"/>
        <v>20</v>
      </c>
      <c r="AP101" s="383">
        <f t="shared" si="4"/>
        <v>16</v>
      </c>
      <c r="AQ101" s="383">
        <f t="shared" si="4"/>
        <v>0</v>
      </c>
      <c r="AR101" s="383">
        <f t="shared" si="4"/>
        <v>9</v>
      </c>
      <c r="AS101" s="383">
        <f t="shared" si="4"/>
        <v>9</v>
      </c>
      <c r="AT101" s="383">
        <f t="shared" si="4"/>
        <v>14</v>
      </c>
      <c r="AU101" s="383">
        <f t="shared" si="4"/>
        <v>10</v>
      </c>
      <c r="AV101" s="383">
        <f t="shared" si="4"/>
        <v>0</v>
      </c>
      <c r="AW101" s="383">
        <f t="shared" si="4"/>
        <v>6</v>
      </c>
      <c r="AX101" s="383">
        <f t="shared" si="4"/>
        <v>6</v>
      </c>
      <c r="AY101" s="383">
        <f t="shared" si="4"/>
        <v>29</v>
      </c>
      <c r="AZ101" s="383">
        <f t="shared" si="4"/>
        <v>16</v>
      </c>
      <c r="BA101" s="383">
        <f t="shared" si="4"/>
        <v>3</v>
      </c>
      <c r="BB101" s="383">
        <f t="shared" si="4"/>
        <v>11</v>
      </c>
      <c r="BC101" s="383">
        <f t="shared" si="4"/>
        <v>13</v>
      </c>
      <c r="BD101" s="383">
        <f t="shared" si="4"/>
        <v>0</v>
      </c>
      <c r="BE101" s="383">
        <f t="shared" si="4"/>
        <v>0</v>
      </c>
      <c r="BF101" s="383">
        <f t="shared" si="4"/>
        <v>0</v>
      </c>
      <c r="BG101" s="383">
        <f t="shared" si="4"/>
        <v>0</v>
      </c>
      <c r="BH101" s="383">
        <f t="shared" si="4"/>
        <v>0</v>
      </c>
      <c r="BI101" s="383"/>
      <c r="BJ101" s="383"/>
      <c r="BK101" s="383"/>
      <c r="BL101" s="383"/>
      <c r="BM101" s="383"/>
      <c r="BN101" s="383"/>
      <c r="BO101" s="383"/>
      <c r="BP101" s="383"/>
      <c r="BQ101" s="383"/>
      <c r="BR101" s="383"/>
      <c r="BS101" s="383">
        <f>SUM(BS21:BS100)</f>
        <v>0</v>
      </c>
      <c r="BT101" s="383">
        <f>SUM(BT21:BT100)</f>
        <v>0</v>
      </c>
      <c r="BU101" s="383">
        <f>SUM(BU21:BU100)</f>
        <v>0</v>
      </c>
      <c r="BV101" s="383">
        <f>SUM(BV21:BV100)</f>
        <v>0</v>
      </c>
      <c r="BW101" s="426">
        <f>SUM(BW53:BW100)</f>
        <v>0</v>
      </c>
      <c r="BX101" s="415"/>
      <c r="BY101" s="415"/>
      <c r="BZ101" s="386"/>
    </row>
    <row r="102" spans="1:78" ht="14.4" x14ac:dyDescent="0.2">
      <c r="A102" s="387"/>
      <c r="B102" s="366"/>
      <c r="C102" s="366"/>
      <c r="D102" s="366"/>
      <c r="E102" s="366"/>
      <c r="F102" s="366"/>
      <c r="G102" s="386"/>
      <c r="H102" s="386"/>
      <c r="I102" s="386"/>
      <c r="J102" s="386"/>
      <c r="K102" s="386"/>
      <c r="L102" s="386"/>
      <c r="M102" s="386"/>
      <c r="N102" s="386"/>
      <c r="O102" s="386"/>
      <c r="P102" s="386"/>
      <c r="Q102" s="386"/>
      <c r="R102" s="386"/>
      <c r="S102" s="386"/>
      <c r="T102" s="386"/>
      <c r="U102" s="386"/>
      <c r="V102" s="386"/>
      <c r="W102" s="386"/>
      <c r="X102" s="386"/>
      <c r="Y102" s="386"/>
      <c r="Z102" s="386"/>
      <c r="AA102" s="386"/>
      <c r="AB102" s="386"/>
      <c r="AC102" s="386"/>
      <c r="AD102" s="386"/>
      <c r="AE102" s="386"/>
      <c r="AF102" s="386"/>
      <c r="AG102" s="386"/>
      <c r="AH102" s="386"/>
      <c r="AI102" s="386"/>
      <c r="AJ102" s="386"/>
      <c r="AK102" s="386"/>
      <c r="AL102" s="386"/>
      <c r="AM102" s="386"/>
      <c r="AN102" s="386"/>
      <c r="AO102" s="386"/>
      <c r="AP102" s="386"/>
      <c r="AQ102" s="386"/>
      <c r="AR102" s="386"/>
      <c r="AS102" s="386"/>
      <c r="AT102" s="386"/>
      <c r="AU102" s="386"/>
      <c r="AV102" s="386"/>
      <c r="AW102" s="386"/>
      <c r="AX102" s="386"/>
      <c r="AY102" s="386"/>
      <c r="AZ102" s="386"/>
      <c r="BA102" s="386"/>
      <c r="BB102" s="386"/>
      <c r="BC102" s="386"/>
      <c r="BD102" s="386"/>
      <c r="BE102" s="386"/>
      <c r="BF102" s="386"/>
      <c r="BG102" s="386"/>
      <c r="BH102" s="386"/>
      <c r="BI102" s="386"/>
      <c r="BJ102" s="386"/>
      <c r="BK102" s="386"/>
      <c r="BL102" s="386"/>
      <c r="BM102" s="386"/>
      <c r="BN102" s="386"/>
      <c r="BO102" s="386"/>
      <c r="BP102" s="386"/>
      <c r="BQ102" s="386"/>
      <c r="BR102" s="386"/>
      <c r="BS102" s="386"/>
      <c r="BT102" s="386"/>
      <c r="BU102" s="386"/>
      <c r="BV102" s="386"/>
      <c r="BW102" s="386"/>
      <c r="BX102" s="386"/>
      <c r="BY102" s="386"/>
      <c r="BZ102" s="386"/>
    </row>
    <row r="103" spans="1:78" ht="14.4" x14ac:dyDescent="0.2">
      <c r="A103" s="387"/>
      <c r="B103" s="366"/>
      <c r="C103" s="366"/>
      <c r="D103" s="366"/>
      <c r="E103" s="366"/>
      <c r="F103" s="366"/>
      <c r="G103" s="366"/>
      <c r="H103" s="366"/>
      <c r="I103" s="366"/>
      <c r="J103" s="366"/>
      <c r="K103" s="366"/>
      <c r="L103" s="366"/>
      <c r="M103" s="366"/>
      <c r="N103" s="366"/>
      <c r="O103" s="366"/>
      <c r="P103" s="366"/>
      <c r="Q103" s="366"/>
      <c r="R103" s="366"/>
      <c r="S103" s="366"/>
      <c r="T103" s="366"/>
      <c r="U103" s="366"/>
      <c r="V103" s="366"/>
      <c r="W103" s="366"/>
      <c r="X103" s="366"/>
      <c r="Y103" s="366"/>
      <c r="Z103" s="366"/>
      <c r="AA103" s="366"/>
      <c r="AB103" s="366"/>
      <c r="AC103" s="366"/>
      <c r="AD103" s="366"/>
      <c r="AE103" s="366"/>
      <c r="AF103" s="366"/>
      <c r="AG103" s="366"/>
      <c r="AH103" s="366"/>
      <c r="AI103" s="366"/>
      <c r="AJ103" s="366"/>
      <c r="AK103" s="366"/>
      <c r="AL103" s="366"/>
      <c r="AM103" s="366"/>
      <c r="AN103" s="366"/>
      <c r="AO103" s="366"/>
      <c r="AP103" s="366"/>
      <c r="AQ103" s="366"/>
      <c r="AR103" s="366"/>
      <c r="AS103" s="366"/>
      <c r="AT103" s="366"/>
      <c r="AU103" s="366"/>
      <c r="AV103" s="366"/>
      <c r="AW103" s="366"/>
      <c r="AX103" s="366"/>
      <c r="AY103" s="366"/>
      <c r="AZ103" s="366"/>
      <c r="BA103" s="366"/>
      <c r="BB103" s="366"/>
      <c r="BC103" s="366"/>
      <c r="BD103" s="366"/>
      <c r="BE103" s="366"/>
      <c r="BF103" s="366"/>
      <c r="BG103" s="366"/>
      <c r="BH103" s="366"/>
      <c r="BI103" s="366"/>
      <c r="BJ103" s="366"/>
      <c r="BK103" s="366"/>
      <c r="BL103" s="366"/>
      <c r="BM103" s="366"/>
      <c r="BN103" s="366"/>
      <c r="BO103" s="366"/>
      <c r="BP103" s="366"/>
      <c r="BQ103" s="366"/>
      <c r="BR103" s="366"/>
      <c r="BS103" s="366"/>
      <c r="BT103" s="366"/>
      <c r="BU103" s="366"/>
      <c r="BV103" s="366"/>
      <c r="BW103" s="366"/>
      <c r="BX103" s="366"/>
      <c r="BY103" s="366"/>
      <c r="BZ103" s="366"/>
    </row>
    <row r="104" spans="1:78" ht="14.4" x14ac:dyDescent="0.2">
      <c r="A104" s="387"/>
      <c r="B104" s="366"/>
      <c r="C104" s="366"/>
      <c r="D104" s="366"/>
      <c r="E104" s="366"/>
      <c r="F104" s="366"/>
      <c r="G104" s="366"/>
      <c r="H104" s="366"/>
      <c r="I104" s="366"/>
      <c r="J104" s="366"/>
      <c r="K104" s="366"/>
      <c r="L104" s="366"/>
      <c r="M104" s="366"/>
      <c r="N104" s="366"/>
      <c r="O104" s="366"/>
      <c r="P104" s="366"/>
      <c r="Q104" s="366"/>
      <c r="R104" s="366"/>
      <c r="S104" s="366"/>
      <c r="T104" s="366"/>
      <c r="U104" s="366"/>
      <c r="V104" s="366"/>
      <c r="W104" s="366"/>
      <c r="X104" s="366"/>
      <c r="Y104" s="366"/>
      <c r="Z104" s="366"/>
      <c r="AA104" s="366"/>
      <c r="AB104" s="366"/>
      <c r="AC104" s="366"/>
      <c r="AD104" s="366"/>
      <c r="AE104" s="366"/>
      <c r="AF104" s="366"/>
      <c r="AG104" s="366"/>
      <c r="AH104" s="366"/>
      <c r="AI104" s="366"/>
      <c r="AJ104" s="366"/>
      <c r="AK104" s="366"/>
      <c r="AL104" s="366"/>
      <c r="AM104" s="366"/>
      <c r="AN104" s="366"/>
      <c r="AO104" s="366"/>
      <c r="AP104" s="366"/>
      <c r="AQ104" s="366"/>
      <c r="AR104" s="366"/>
      <c r="AS104" s="366"/>
      <c r="AT104" s="366"/>
      <c r="AU104" s="366"/>
      <c r="AV104" s="366"/>
      <c r="AW104" s="366"/>
      <c r="AX104" s="366"/>
      <c r="AY104" s="366"/>
      <c r="AZ104" s="366"/>
      <c r="BA104" s="366"/>
      <c r="BB104" s="366"/>
      <c r="BC104" s="366"/>
      <c r="BD104" s="366"/>
      <c r="BE104" s="366"/>
      <c r="BF104" s="366"/>
      <c r="BG104" s="366"/>
      <c r="BH104" s="366"/>
      <c r="BI104" s="366"/>
      <c r="BJ104" s="366"/>
      <c r="BK104" s="366"/>
      <c r="BL104" s="366"/>
      <c r="BM104" s="366"/>
      <c r="BN104" s="366"/>
      <c r="BO104" s="366"/>
      <c r="BP104" s="366"/>
      <c r="BQ104" s="366"/>
      <c r="BR104" s="366"/>
      <c r="BS104" s="366"/>
      <c r="BT104" s="366"/>
      <c r="BU104" s="366"/>
      <c r="BV104" s="366"/>
      <c r="BW104" s="366"/>
      <c r="BX104" s="366"/>
      <c r="BY104" s="366"/>
      <c r="BZ104" s="366"/>
    </row>
    <row r="105" spans="1:78" ht="14.4" x14ac:dyDescent="0.2">
      <c r="A105" s="387"/>
      <c r="B105" s="366"/>
      <c r="C105" s="366"/>
      <c r="D105" s="366"/>
      <c r="E105" s="366"/>
      <c r="F105" s="366"/>
      <c r="G105" s="366"/>
      <c r="H105" s="366"/>
      <c r="I105" s="366"/>
      <c r="J105" s="366"/>
      <c r="K105" s="366"/>
      <c r="L105" s="366"/>
      <c r="M105" s="366"/>
      <c r="N105" s="366"/>
      <c r="O105" s="366"/>
      <c r="P105" s="366"/>
      <c r="Q105" s="366"/>
      <c r="R105" s="366"/>
      <c r="S105" s="387"/>
      <c r="T105" s="366"/>
      <c r="U105" s="366"/>
      <c r="V105" s="366"/>
      <c r="W105" s="366"/>
      <c r="X105" s="366"/>
      <c r="Y105" s="366"/>
      <c r="Z105" s="366"/>
      <c r="AA105" s="366"/>
      <c r="AB105" s="366"/>
      <c r="AC105" s="366"/>
      <c r="AD105" s="366"/>
      <c r="AE105" s="366"/>
      <c r="AF105" s="366"/>
      <c r="AG105" s="366"/>
      <c r="AH105" s="366"/>
      <c r="AI105" s="366"/>
      <c r="AJ105" s="366"/>
      <c r="AK105" s="366"/>
      <c r="AL105" s="366"/>
      <c r="AM105" s="366"/>
      <c r="AN105" s="366"/>
      <c r="AO105" s="366"/>
      <c r="AP105" s="366"/>
      <c r="AQ105" s="366"/>
      <c r="AR105" s="366"/>
      <c r="AS105" s="366"/>
      <c r="AT105" s="366"/>
      <c r="AU105" s="366"/>
      <c r="AV105" s="366"/>
      <c r="AW105" s="366"/>
      <c r="AX105" s="366"/>
      <c r="AY105" s="366"/>
      <c r="AZ105" s="366"/>
      <c r="BA105" s="366"/>
      <c r="BB105" s="366"/>
      <c r="BC105" s="366"/>
      <c r="BD105" s="366"/>
      <c r="BE105" s="366"/>
      <c r="BF105" s="366"/>
      <c r="BG105" s="366"/>
      <c r="BH105" s="366"/>
      <c r="BI105" s="366"/>
      <c r="BJ105" s="366"/>
      <c r="BK105" s="366"/>
      <c r="BL105" s="366"/>
      <c r="BM105" s="366"/>
      <c r="BN105" s="366"/>
      <c r="BO105" s="366"/>
      <c r="BP105" s="366"/>
      <c r="BQ105" s="366"/>
      <c r="BR105" s="366"/>
      <c r="BS105" s="366"/>
      <c r="BT105" s="366"/>
      <c r="BU105" s="366"/>
      <c r="BV105" s="366"/>
      <c r="BW105" s="366"/>
      <c r="BX105" s="366"/>
      <c r="BY105" s="366"/>
      <c r="BZ105" s="366"/>
    </row>
    <row r="106" spans="1:78" ht="14.4" x14ac:dyDescent="0.2">
      <c r="A106" s="387"/>
      <c r="B106" s="366"/>
      <c r="C106" s="366"/>
      <c r="D106" s="366"/>
      <c r="E106" s="366"/>
      <c r="F106" s="366"/>
      <c r="G106" s="366"/>
      <c r="H106" s="366"/>
      <c r="I106" s="366"/>
      <c r="J106" s="366"/>
      <c r="K106" s="366"/>
      <c r="L106" s="366"/>
      <c r="M106" s="366"/>
      <c r="N106" s="366"/>
      <c r="O106" s="366"/>
      <c r="P106" s="366"/>
      <c r="Q106" s="366"/>
      <c r="R106" s="366"/>
      <c r="S106" s="366"/>
      <c r="T106" s="366"/>
      <c r="U106" s="366"/>
      <c r="V106" s="366"/>
      <c r="W106" s="366"/>
      <c r="X106" s="366"/>
      <c r="Y106" s="366"/>
      <c r="Z106" s="366"/>
      <c r="AA106" s="366"/>
      <c r="AB106" s="366"/>
      <c r="AC106" s="366"/>
      <c r="AD106" s="366"/>
      <c r="AE106" s="366"/>
      <c r="AF106" s="366"/>
      <c r="AG106" s="366"/>
      <c r="AH106" s="366"/>
      <c r="AI106" s="366"/>
      <c r="AJ106" s="366"/>
      <c r="AK106" s="366"/>
      <c r="AL106" s="366"/>
      <c r="AM106" s="366"/>
      <c r="AN106" s="366"/>
      <c r="AO106" s="366"/>
      <c r="AP106" s="366"/>
      <c r="AQ106" s="366"/>
      <c r="AR106" s="366"/>
      <c r="AS106" s="366"/>
      <c r="AT106" s="366"/>
      <c r="AU106" s="366"/>
      <c r="AV106" s="366"/>
      <c r="AW106" s="366"/>
      <c r="AX106" s="366"/>
      <c r="AY106" s="366"/>
      <c r="AZ106" s="366"/>
      <c r="BA106" s="366"/>
      <c r="BB106" s="366"/>
      <c r="BC106" s="366"/>
      <c r="BD106" s="366"/>
      <c r="BE106" s="366"/>
      <c r="BF106" s="366"/>
      <c r="BG106" s="366"/>
      <c r="BH106" s="366"/>
      <c r="BI106" s="366"/>
      <c r="BJ106" s="366"/>
      <c r="BK106" s="366"/>
      <c r="BL106" s="366"/>
      <c r="BM106" s="366"/>
      <c r="BN106" s="366"/>
      <c r="BO106" s="366"/>
      <c r="BP106" s="366"/>
      <c r="BQ106" s="366"/>
      <c r="BR106" s="366"/>
      <c r="BS106" s="366"/>
      <c r="BT106" s="366"/>
      <c r="BU106" s="366"/>
      <c r="BV106" s="366"/>
      <c r="BW106" s="366"/>
      <c r="BX106" s="366"/>
      <c r="BY106" s="366"/>
      <c r="BZ106" s="366"/>
    </row>
    <row r="107" spans="1:78" ht="14.4" x14ac:dyDescent="0.2">
      <c r="A107" s="387"/>
      <c r="B107" s="366"/>
      <c r="C107" s="366"/>
      <c r="D107" s="366"/>
      <c r="E107" s="366"/>
      <c r="F107" s="366"/>
      <c r="G107" s="366"/>
      <c r="H107" s="366"/>
      <c r="I107" s="366"/>
      <c r="J107" s="366"/>
      <c r="K107" s="366"/>
      <c r="L107" s="366"/>
      <c r="M107" s="366"/>
      <c r="N107" s="366"/>
      <c r="O107" s="366"/>
      <c r="P107" s="366"/>
      <c r="Q107" s="366"/>
      <c r="R107" s="366"/>
      <c r="S107" s="366"/>
      <c r="T107" s="366"/>
      <c r="U107" s="366"/>
      <c r="V107" s="366"/>
      <c r="W107" s="366"/>
      <c r="X107" s="366"/>
      <c r="Y107" s="366"/>
      <c r="Z107" s="366"/>
      <c r="AA107" s="366"/>
      <c r="AB107" s="366"/>
      <c r="AC107" s="366"/>
      <c r="AD107" s="366"/>
      <c r="AE107" s="366"/>
      <c r="AF107" s="366"/>
      <c r="AG107" s="366"/>
      <c r="AH107" s="366"/>
      <c r="AI107" s="366"/>
      <c r="AJ107" s="366"/>
      <c r="AK107" s="366"/>
      <c r="AL107" s="366"/>
      <c r="AM107" s="366"/>
      <c r="AN107" s="366"/>
      <c r="AO107" s="366"/>
      <c r="AP107" s="366"/>
      <c r="AQ107" s="366"/>
      <c r="AR107" s="366"/>
      <c r="AS107" s="366"/>
      <c r="AT107" s="366"/>
      <c r="AU107" s="366"/>
      <c r="AV107" s="366"/>
      <c r="AW107" s="366"/>
      <c r="AX107" s="366"/>
      <c r="AY107" s="366"/>
      <c r="AZ107" s="366"/>
      <c r="BA107" s="366"/>
      <c r="BB107" s="366"/>
      <c r="BC107" s="366"/>
      <c r="BD107" s="366"/>
      <c r="BE107" s="366"/>
      <c r="BF107" s="366"/>
      <c r="BG107" s="366"/>
      <c r="BH107" s="366"/>
      <c r="BI107" s="366"/>
      <c r="BJ107" s="366"/>
      <c r="BK107" s="366"/>
      <c r="BL107" s="366"/>
      <c r="BM107" s="366"/>
      <c r="BN107" s="366"/>
      <c r="BO107" s="366"/>
      <c r="BP107" s="366"/>
      <c r="BQ107" s="366"/>
      <c r="BR107" s="366"/>
      <c r="BS107" s="366"/>
      <c r="BT107" s="366"/>
      <c r="BU107" s="366"/>
      <c r="BV107" s="366"/>
      <c r="BW107" s="366"/>
      <c r="BX107" s="366"/>
      <c r="BY107" s="366"/>
      <c r="BZ107" s="366"/>
    </row>
    <row r="108" spans="1:78" ht="14.4" x14ac:dyDescent="0.2">
      <c r="A108" s="387"/>
      <c r="B108" s="366"/>
      <c r="C108" s="366"/>
      <c r="D108" s="366"/>
      <c r="E108" s="366"/>
      <c r="F108" s="366"/>
      <c r="G108" s="366"/>
      <c r="H108" s="366"/>
      <c r="I108" s="366"/>
      <c r="J108" s="366"/>
      <c r="K108" s="366"/>
      <c r="L108" s="366"/>
      <c r="M108" s="366"/>
      <c r="N108" s="366"/>
      <c r="O108" s="366"/>
      <c r="P108" s="366"/>
      <c r="Q108" s="366"/>
      <c r="R108" s="366"/>
      <c r="S108" s="366"/>
      <c r="T108" s="366"/>
      <c r="U108" s="366"/>
      <c r="V108" s="366"/>
      <c r="W108" s="366"/>
      <c r="X108" s="366"/>
      <c r="Y108" s="366"/>
      <c r="Z108" s="366"/>
      <c r="AA108" s="366"/>
      <c r="AB108" s="366"/>
      <c r="AC108" s="366"/>
      <c r="AD108" s="366"/>
      <c r="AE108" s="366"/>
      <c r="AF108" s="366"/>
      <c r="AG108" s="366"/>
      <c r="AH108" s="366"/>
      <c r="AI108" s="366"/>
      <c r="AJ108" s="366"/>
      <c r="AK108" s="366"/>
      <c r="AL108" s="366"/>
      <c r="AM108" s="366"/>
      <c r="AN108" s="366"/>
      <c r="AO108" s="366"/>
      <c r="AP108" s="366"/>
      <c r="AQ108" s="366"/>
      <c r="AR108" s="366"/>
      <c r="AS108" s="366"/>
      <c r="AT108" s="366"/>
      <c r="AU108" s="366"/>
      <c r="AV108" s="366"/>
      <c r="AW108" s="366"/>
      <c r="AX108" s="366"/>
      <c r="AY108" s="366"/>
      <c r="AZ108" s="366"/>
      <c r="BA108" s="366"/>
      <c r="BB108" s="366"/>
      <c r="BC108" s="366"/>
      <c r="BD108" s="366"/>
      <c r="BE108" s="366"/>
      <c r="BF108" s="366"/>
      <c r="BG108" s="366"/>
      <c r="BH108" s="366"/>
      <c r="BI108" s="366"/>
      <c r="BJ108" s="366"/>
      <c r="BK108" s="366"/>
      <c r="BL108" s="366"/>
      <c r="BM108" s="366"/>
      <c r="BN108" s="366"/>
      <c r="BO108" s="366"/>
      <c r="BP108" s="366"/>
      <c r="BQ108" s="366"/>
      <c r="BR108" s="366"/>
      <c r="BS108" s="366"/>
      <c r="BT108" s="366"/>
      <c r="BU108" s="366"/>
      <c r="BV108" s="366"/>
      <c r="BW108" s="366"/>
      <c r="BX108" s="366"/>
      <c r="BY108" s="366"/>
      <c r="BZ108" s="366"/>
    </row>
    <row r="109" spans="1:78" ht="14.4" x14ac:dyDescent="0.2">
      <c r="A109" s="387"/>
      <c r="B109" s="366"/>
      <c r="C109" s="366"/>
      <c r="D109" s="366"/>
      <c r="E109" s="366"/>
      <c r="F109" s="366"/>
      <c r="G109" s="366"/>
      <c r="H109" s="366"/>
      <c r="I109" s="366"/>
      <c r="J109" s="366"/>
      <c r="K109" s="366"/>
      <c r="L109" s="366"/>
      <c r="M109" s="366"/>
      <c r="N109" s="366"/>
      <c r="O109" s="366"/>
      <c r="P109" s="366"/>
      <c r="Q109" s="366"/>
      <c r="R109" s="366"/>
      <c r="S109" s="366"/>
      <c r="T109" s="366"/>
      <c r="U109" s="366"/>
      <c r="V109" s="366"/>
      <c r="W109" s="366"/>
      <c r="X109" s="366"/>
      <c r="Y109" s="366"/>
      <c r="Z109" s="366"/>
      <c r="AA109" s="366"/>
      <c r="AB109" s="366"/>
      <c r="AC109" s="366"/>
      <c r="AD109" s="366"/>
      <c r="AE109" s="366"/>
      <c r="AF109" s="366"/>
      <c r="AG109" s="366"/>
      <c r="AH109" s="366"/>
      <c r="AI109" s="366"/>
      <c r="AJ109" s="366"/>
      <c r="AK109" s="366"/>
      <c r="AL109" s="366"/>
      <c r="AM109" s="366"/>
      <c r="AN109" s="366"/>
      <c r="AO109" s="366"/>
      <c r="AP109" s="366"/>
      <c r="AQ109" s="366"/>
      <c r="AR109" s="366"/>
      <c r="AS109" s="366"/>
      <c r="AT109" s="366"/>
      <c r="AU109" s="366"/>
      <c r="AV109" s="366"/>
      <c r="AW109" s="366"/>
      <c r="AX109" s="366"/>
      <c r="AY109" s="366"/>
      <c r="AZ109" s="366"/>
      <c r="BA109" s="366"/>
      <c r="BB109" s="366"/>
      <c r="BC109" s="366"/>
      <c r="BD109" s="366"/>
      <c r="BE109" s="366"/>
      <c r="BF109" s="366"/>
      <c r="BG109" s="366"/>
      <c r="BH109" s="366"/>
      <c r="BI109" s="366"/>
      <c r="BJ109" s="366"/>
      <c r="BK109" s="366"/>
      <c r="BL109" s="366"/>
      <c r="BM109" s="366"/>
      <c r="BN109" s="366"/>
      <c r="BO109" s="366"/>
      <c r="BP109" s="366"/>
      <c r="BQ109" s="366"/>
      <c r="BR109" s="366"/>
      <c r="BS109" s="366"/>
      <c r="BT109" s="366"/>
      <c r="BU109" s="366"/>
      <c r="BV109" s="366"/>
      <c r="BW109" s="366"/>
      <c r="BX109" s="366"/>
      <c r="BY109" s="366"/>
      <c r="BZ109" s="366"/>
    </row>
    <row r="110" spans="1:78" ht="14.4" x14ac:dyDescent="0.2">
      <c r="A110" s="387"/>
      <c r="B110" s="366"/>
      <c r="C110" s="366"/>
      <c r="D110" s="366"/>
      <c r="E110" s="366"/>
      <c r="F110" s="366"/>
      <c r="G110" s="366"/>
      <c r="H110" s="366"/>
      <c r="I110" s="366"/>
      <c r="J110" s="366"/>
      <c r="K110" s="366"/>
      <c r="L110" s="366"/>
      <c r="M110" s="366"/>
      <c r="N110" s="366"/>
      <c r="O110" s="366"/>
      <c r="P110" s="366"/>
      <c r="Q110" s="366"/>
      <c r="R110" s="366"/>
      <c r="S110" s="366"/>
      <c r="T110" s="366"/>
      <c r="U110" s="366"/>
      <c r="V110" s="366"/>
      <c r="W110" s="366"/>
      <c r="X110" s="366"/>
      <c r="Y110" s="366"/>
      <c r="Z110" s="366"/>
      <c r="AA110" s="366"/>
      <c r="AB110" s="366"/>
      <c r="AC110" s="366"/>
      <c r="AD110" s="366"/>
      <c r="AE110" s="366"/>
      <c r="AF110" s="366"/>
      <c r="AG110" s="366"/>
      <c r="AH110" s="366"/>
      <c r="AI110" s="366"/>
      <c r="AJ110" s="366"/>
      <c r="AK110" s="366"/>
      <c r="AL110" s="366"/>
      <c r="AM110" s="366"/>
      <c r="AN110" s="366"/>
      <c r="AO110" s="366"/>
      <c r="AP110" s="366"/>
      <c r="AQ110" s="366"/>
      <c r="AR110" s="366"/>
      <c r="AS110" s="366"/>
      <c r="AT110" s="366"/>
      <c r="AU110" s="366"/>
      <c r="AV110" s="366"/>
      <c r="AW110" s="366"/>
      <c r="AX110" s="366"/>
      <c r="AY110" s="366"/>
      <c r="AZ110" s="366"/>
      <c r="BA110" s="366"/>
      <c r="BB110" s="366"/>
      <c r="BC110" s="366"/>
      <c r="BD110" s="366"/>
      <c r="BE110" s="366"/>
      <c r="BF110" s="366"/>
      <c r="BG110" s="366"/>
      <c r="BH110" s="366"/>
      <c r="BI110" s="366"/>
      <c r="BJ110" s="366"/>
      <c r="BK110" s="366"/>
      <c r="BL110" s="366"/>
      <c r="BM110" s="366"/>
      <c r="BN110" s="366"/>
      <c r="BO110" s="366"/>
      <c r="BP110" s="366"/>
      <c r="BQ110" s="366"/>
      <c r="BR110" s="366"/>
      <c r="BS110" s="366"/>
      <c r="BT110" s="366"/>
      <c r="BU110" s="366"/>
      <c r="BV110" s="366"/>
      <c r="BW110" s="366"/>
      <c r="BX110" s="366"/>
      <c r="BY110" s="366"/>
      <c r="BZ110" s="366"/>
    </row>
    <row r="111" spans="1:78" ht="14.4" x14ac:dyDescent="0.2">
      <c r="A111" s="387"/>
      <c r="B111" s="366"/>
      <c r="C111" s="366"/>
      <c r="D111" s="366"/>
      <c r="E111" s="366"/>
      <c r="F111" s="366"/>
      <c r="G111" s="366"/>
      <c r="H111" s="366"/>
      <c r="I111" s="366"/>
      <c r="J111" s="366"/>
      <c r="K111" s="366"/>
      <c r="L111" s="366"/>
      <c r="M111" s="366"/>
      <c r="N111" s="366"/>
      <c r="O111" s="366"/>
      <c r="P111" s="366"/>
      <c r="Q111" s="366"/>
      <c r="R111" s="366"/>
      <c r="S111" s="366"/>
      <c r="T111" s="366"/>
      <c r="U111" s="366"/>
      <c r="V111" s="366"/>
      <c r="W111" s="366"/>
      <c r="X111" s="366"/>
      <c r="Y111" s="366"/>
      <c r="Z111" s="366"/>
      <c r="AA111" s="366"/>
      <c r="AB111" s="366"/>
      <c r="AC111" s="366"/>
      <c r="AD111" s="366"/>
      <c r="AE111" s="366"/>
      <c r="AF111" s="366"/>
      <c r="AG111" s="366"/>
      <c r="AH111" s="366"/>
      <c r="AI111" s="366"/>
      <c r="AJ111" s="366"/>
      <c r="AK111" s="366"/>
      <c r="AL111" s="366"/>
      <c r="AM111" s="366"/>
      <c r="AN111" s="366"/>
      <c r="AO111" s="366"/>
      <c r="AP111" s="366"/>
      <c r="AQ111" s="366"/>
      <c r="AR111" s="366"/>
      <c r="AS111" s="366"/>
      <c r="AT111" s="366"/>
      <c r="AU111" s="366"/>
      <c r="AV111" s="366"/>
      <c r="AW111" s="366"/>
      <c r="AX111" s="366"/>
      <c r="AY111" s="366"/>
      <c r="AZ111" s="366"/>
      <c r="BA111" s="366"/>
      <c r="BB111" s="366"/>
      <c r="BC111" s="366"/>
      <c r="BD111" s="366"/>
      <c r="BE111" s="366"/>
      <c r="BF111" s="366"/>
      <c r="BG111" s="366"/>
      <c r="BH111" s="366"/>
      <c r="BI111" s="366"/>
      <c r="BJ111" s="366"/>
      <c r="BK111" s="366"/>
      <c r="BL111" s="366"/>
      <c r="BM111" s="366"/>
      <c r="BN111" s="366"/>
      <c r="BO111" s="366"/>
      <c r="BP111" s="366"/>
      <c r="BQ111" s="366"/>
      <c r="BR111" s="366"/>
      <c r="BS111" s="366"/>
      <c r="BT111" s="366"/>
      <c r="BU111" s="366"/>
      <c r="BV111" s="366"/>
      <c r="BW111" s="366"/>
      <c r="BX111" s="366"/>
      <c r="BY111" s="366"/>
      <c r="BZ111" s="366"/>
    </row>
    <row r="112" spans="1:78" ht="14.4" x14ac:dyDescent="0.2">
      <c r="A112" s="387"/>
      <c r="B112" s="366"/>
      <c r="C112" s="366"/>
      <c r="D112" s="366"/>
      <c r="E112" s="366"/>
      <c r="F112" s="366"/>
      <c r="G112" s="366"/>
      <c r="H112" s="366"/>
      <c r="I112" s="366"/>
      <c r="J112" s="366"/>
      <c r="K112" s="366"/>
      <c r="L112" s="366"/>
      <c r="M112" s="366"/>
      <c r="N112" s="366"/>
      <c r="O112" s="366"/>
      <c r="P112" s="366"/>
      <c r="Q112" s="366"/>
      <c r="R112" s="366"/>
      <c r="S112" s="366"/>
      <c r="T112" s="366"/>
      <c r="U112" s="366"/>
      <c r="V112" s="366"/>
      <c r="W112" s="366"/>
      <c r="X112" s="366"/>
      <c r="Y112" s="366"/>
      <c r="Z112" s="366"/>
      <c r="AA112" s="366"/>
      <c r="AB112" s="366"/>
      <c r="AC112" s="366"/>
      <c r="AD112" s="366"/>
      <c r="AE112" s="366"/>
      <c r="AF112" s="366"/>
      <c r="AG112" s="366"/>
      <c r="AH112" s="366"/>
      <c r="AI112" s="366"/>
      <c r="AJ112" s="366"/>
      <c r="AK112" s="366"/>
      <c r="AL112" s="366"/>
      <c r="AM112" s="366"/>
      <c r="AN112" s="366"/>
      <c r="AO112" s="366"/>
      <c r="AP112" s="366"/>
      <c r="AQ112" s="366"/>
      <c r="AR112" s="366"/>
      <c r="AS112" s="366"/>
      <c r="AT112" s="366"/>
      <c r="AU112" s="366"/>
      <c r="AV112" s="366"/>
      <c r="AW112" s="366"/>
      <c r="AX112" s="366"/>
      <c r="AY112" s="366"/>
      <c r="AZ112" s="366"/>
      <c r="BA112" s="366"/>
      <c r="BB112" s="366"/>
      <c r="BC112" s="366"/>
      <c r="BD112" s="366"/>
      <c r="BE112" s="366"/>
      <c r="BF112" s="366"/>
      <c r="BG112" s="366"/>
      <c r="BH112" s="366"/>
      <c r="BI112" s="366"/>
      <c r="BJ112" s="366"/>
      <c r="BK112" s="366"/>
      <c r="BL112" s="366"/>
      <c r="BM112" s="366"/>
      <c r="BN112" s="366"/>
      <c r="BO112" s="366"/>
      <c r="BP112" s="366"/>
      <c r="BQ112" s="366"/>
      <c r="BR112" s="366"/>
      <c r="BS112" s="366"/>
      <c r="BT112" s="366"/>
      <c r="BU112" s="366"/>
      <c r="BV112" s="366"/>
      <c r="BW112" s="366"/>
      <c r="BX112" s="366"/>
      <c r="BY112" s="366"/>
      <c r="BZ112" s="366"/>
    </row>
    <row r="113" spans="1:78" ht="14.4" x14ac:dyDescent="0.2">
      <c r="A113" s="387"/>
      <c r="B113" s="366"/>
      <c r="C113" s="366"/>
      <c r="D113" s="366"/>
      <c r="E113" s="366"/>
      <c r="F113" s="366"/>
      <c r="G113" s="366"/>
      <c r="H113" s="366"/>
      <c r="I113" s="366"/>
      <c r="J113" s="366"/>
      <c r="K113" s="366"/>
      <c r="L113" s="366"/>
      <c r="M113" s="366"/>
      <c r="N113" s="366"/>
      <c r="O113" s="366"/>
      <c r="P113" s="366"/>
      <c r="Q113" s="366"/>
      <c r="R113" s="366"/>
      <c r="S113" s="366"/>
      <c r="T113" s="366"/>
      <c r="U113" s="366"/>
      <c r="V113" s="366"/>
      <c r="W113" s="366"/>
      <c r="X113" s="366"/>
      <c r="Y113" s="366"/>
      <c r="Z113" s="366"/>
      <c r="AA113" s="366"/>
      <c r="AB113" s="366"/>
      <c r="AC113" s="366"/>
      <c r="AD113" s="366"/>
      <c r="AE113" s="366"/>
      <c r="AF113" s="366"/>
      <c r="AG113" s="366"/>
      <c r="AH113" s="366"/>
      <c r="AI113" s="366"/>
      <c r="AJ113" s="366"/>
      <c r="AK113" s="366"/>
      <c r="AL113" s="366"/>
      <c r="AM113" s="366"/>
      <c r="AN113" s="366"/>
      <c r="AO113" s="366"/>
      <c r="AP113" s="366"/>
      <c r="AQ113" s="366"/>
      <c r="AR113" s="366"/>
      <c r="AS113" s="366"/>
      <c r="AT113" s="366"/>
      <c r="AU113" s="366"/>
      <c r="AV113" s="366"/>
      <c r="AW113" s="366"/>
      <c r="AX113" s="366"/>
      <c r="AY113" s="366"/>
      <c r="AZ113" s="366"/>
      <c r="BA113" s="366"/>
      <c r="BB113" s="366"/>
      <c r="BC113" s="366"/>
      <c r="BD113" s="366"/>
      <c r="BE113" s="366"/>
      <c r="BF113" s="366"/>
      <c r="BG113" s="366"/>
      <c r="BH113" s="366"/>
      <c r="BI113" s="366"/>
      <c r="BJ113" s="366"/>
      <c r="BK113" s="366"/>
      <c r="BL113" s="366"/>
      <c r="BM113" s="366"/>
      <c r="BN113" s="366"/>
      <c r="BO113" s="366"/>
      <c r="BP113" s="366"/>
      <c r="BQ113" s="366"/>
      <c r="BR113" s="366"/>
      <c r="BS113" s="366"/>
      <c r="BT113" s="366"/>
      <c r="BU113" s="366"/>
      <c r="BV113" s="366"/>
      <c r="BW113" s="366"/>
      <c r="BX113" s="366"/>
      <c r="BY113" s="366"/>
      <c r="BZ113" s="366"/>
    </row>
    <row r="114" spans="1:78" ht="14.4" x14ac:dyDescent="0.2">
      <c r="A114" s="387"/>
      <c r="B114" s="366"/>
      <c r="C114" s="366"/>
      <c r="D114" s="366"/>
      <c r="E114" s="366"/>
      <c r="F114" s="366"/>
      <c r="G114" s="366"/>
      <c r="H114" s="366"/>
      <c r="I114" s="366"/>
      <c r="J114" s="366"/>
      <c r="K114" s="366"/>
      <c r="L114" s="366"/>
      <c r="M114" s="366"/>
      <c r="N114" s="366"/>
      <c r="O114" s="366"/>
      <c r="P114" s="366"/>
      <c r="Q114" s="366"/>
      <c r="R114" s="366"/>
      <c r="S114" s="366"/>
      <c r="T114" s="366"/>
      <c r="U114" s="366"/>
      <c r="V114" s="366"/>
      <c r="W114" s="366"/>
      <c r="X114" s="366"/>
      <c r="Y114" s="366"/>
      <c r="Z114" s="366"/>
      <c r="AA114" s="366"/>
      <c r="AB114" s="366"/>
      <c r="AC114" s="366"/>
      <c r="AD114" s="366"/>
      <c r="AE114" s="366"/>
      <c r="AF114" s="366"/>
      <c r="AG114" s="366"/>
      <c r="AH114" s="366"/>
      <c r="AI114" s="366"/>
      <c r="AJ114" s="366"/>
      <c r="AK114" s="366"/>
      <c r="AL114" s="366"/>
      <c r="AM114" s="366"/>
      <c r="AN114" s="366"/>
      <c r="AO114" s="366"/>
      <c r="AP114" s="366"/>
      <c r="AQ114" s="366"/>
      <c r="AR114" s="366"/>
      <c r="AS114" s="366"/>
      <c r="AT114" s="366"/>
      <c r="AU114" s="366"/>
      <c r="AV114" s="366"/>
      <c r="AW114" s="366"/>
      <c r="AX114" s="366"/>
      <c r="AY114" s="366"/>
      <c r="AZ114" s="366"/>
      <c r="BA114" s="366"/>
      <c r="BB114" s="366"/>
      <c r="BC114" s="366"/>
      <c r="BD114" s="366"/>
      <c r="BE114" s="366"/>
      <c r="BF114" s="366"/>
      <c r="BG114" s="366"/>
      <c r="BH114" s="366"/>
      <c r="BI114" s="366"/>
      <c r="BJ114" s="366"/>
      <c r="BK114" s="366"/>
      <c r="BL114" s="366"/>
      <c r="BM114" s="366"/>
      <c r="BN114" s="366"/>
      <c r="BO114" s="366"/>
      <c r="BP114" s="366"/>
      <c r="BQ114" s="366"/>
      <c r="BR114" s="366"/>
      <c r="BS114" s="366"/>
      <c r="BT114" s="366"/>
      <c r="BU114" s="366"/>
      <c r="BV114" s="366"/>
      <c r="BW114" s="366"/>
      <c r="BX114" s="366"/>
      <c r="BY114" s="366"/>
      <c r="BZ114" s="366"/>
    </row>
    <row r="115" spans="1:78" ht="14.4" x14ac:dyDescent="0.2">
      <c r="A115" s="387"/>
      <c r="B115" s="366"/>
      <c r="C115" s="366"/>
      <c r="D115" s="366"/>
      <c r="E115" s="366"/>
      <c r="F115" s="366"/>
      <c r="G115" s="366"/>
      <c r="H115" s="366"/>
      <c r="I115" s="366"/>
      <c r="J115" s="366"/>
      <c r="K115" s="366"/>
      <c r="L115" s="366"/>
      <c r="M115" s="366"/>
      <c r="N115" s="366"/>
      <c r="O115" s="366"/>
      <c r="P115" s="366"/>
      <c r="Q115" s="366"/>
      <c r="R115" s="366"/>
      <c r="S115" s="366"/>
      <c r="T115" s="366"/>
      <c r="U115" s="366"/>
      <c r="V115" s="366"/>
      <c r="W115" s="366"/>
      <c r="X115" s="366"/>
      <c r="Y115" s="366"/>
      <c r="Z115" s="366"/>
      <c r="AA115" s="366"/>
      <c r="AB115" s="366"/>
      <c r="AC115" s="366"/>
      <c r="AD115" s="366"/>
      <c r="AE115" s="366"/>
      <c r="AF115" s="366"/>
      <c r="AG115" s="366"/>
      <c r="AH115" s="366"/>
      <c r="AI115" s="366"/>
      <c r="AJ115" s="366"/>
      <c r="AK115" s="366"/>
      <c r="AL115" s="366"/>
      <c r="AM115" s="366"/>
      <c r="AN115" s="366"/>
      <c r="AO115" s="366"/>
      <c r="AP115" s="366"/>
      <c r="AQ115" s="366"/>
      <c r="AR115" s="366"/>
      <c r="AS115" s="366"/>
      <c r="AT115" s="366"/>
      <c r="AU115" s="366"/>
      <c r="AV115" s="366"/>
      <c r="AW115" s="366"/>
      <c r="AX115" s="366"/>
      <c r="AY115" s="366"/>
      <c r="AZ115" s="366"/>
      <c r="BA115" s="366"/>
      <c r="BB115" s="366"/>
      <c r="BC115" s="366"/>
      <c r="BD115" s="366"/>
      <c r="BE115" s="366"/>
      <c r="BF115" s="366"/>
      <c r="BG115" s="366"/>
      <c r="BH115" s="366"/>
      <c r="BI115" s="366"/>
      <c r="BJ115" s="366"/>
      <c r="BK115" s="366"/>
      <c r="BL115" s="366"/>
      <c r="BM115" s="366"/>
      <c r="BN115" s="366"/>
      <c r="BO115" s="366"/>
      <c r="BP115" s="366"/>
      <c r="BQ115" s="366"/>
      <c r="BR115" s="366"/>
      <c r="BS115" s="366"/>
      <c r="BT115" s="366"/>
      <c r="BU115" s="366"/>
      <c r="BV115" s="366"/>
      <c r="BW115" s="366"/>
      <c r="BX115" s="366"/>
      <c r="BY115" s="366"/>
      <c r="BZ115" s="366"/>
    </row>
    <row r="116" spans="1:78" ht="14.4" x14ac:dyDescent="0.2">
      <c r="A116" s="387"/>
      <c r="B116" s="366"/>
      <c r="C116" s="366"/>
      <c r="D116" s="366"/>
      <c r="E116" s="366"/>
      <c r="F116" s="366"/>
      <c r="G116" s="366"/>
      <c r="H116" s="366"/>
      <c r="I116" s="366"/>
      <c r="J116" s="366"/>
      <c r="K116" s="366"/>
      <c r="L116" s="366"/>
      <c r="M116" s="366"/>
      <c r="N116" s="366"/>
      <c r="O116" s="366"/>
      <c r="P116" s="366"/>
      <c r="Q116" s="366"/>
      <c r="R116" s="366"/>
      <c r="S116" s="366"/>
      <c r="T116" s="366"/>
      <c r="U116" s="366"/>
      <c r="V116" s="366"/>
      <c r="W116" s="366"/>
      <c r="X116" s="366"/>
      <c r="Y116" s="366"/>
      <c r="Z116" s="366"/>
      <c r="AA116" s="366"/>
      <c r="AB116" s="366"/>
      <c r="AC116" s="366"/>
      <c r="AD116" s="366"/>
      <c r="AE116" s="366"/>
      <c r="AF116" s="366"/>
      <c r="AG116" s="366"/>
      <c r="AH116" s="366"/>
      <c r="AI116" s="366"/>
      <c r="AJ116" s="366"/>
      <c r="AK116" s="366"/>
      <c r="AL116" s="366"/>
      <c r="AM116" s="366"/>
      <c r="AN116" s="366"/>
      <c r="AO116" s="366"/>
      <c r="AP116" s="366"/>
      <c r="AQ116" s="366"/>
      <c r="AR116" s="366"/>
      <c r="AS116" s="366"/>
      <c r="AT116" s="366"/>
      <c r="AU116" s="366"/>
      <c r="AV116" s="366"/>
      <c r="AW116" s="366"/>
      <c r="AX116" s="366"/>
      <c r="AY116" s="366"/>
      <c r="AZ116" s="366"/>
      <c r="BA116" s="366"/>
      <c r="BB116" s="366"/>
      <c r="BC116" s="366"/>
      <c r="BD116" s="366"/>
      <c r="BE116" s="366"/>
      <c r="BF116" s="366"/>
      <c r="BG116" s="366"/>
      <c r="BH116" s="366"/>
      <c r="BI116" s="366"/>
      <c r="BJ116" s="366"/>
      <c r="BK116" s="366"/>
      <c r="BL116" s="366"/>
      <c r="BM116" s="366"/>
      <c r="BN116" s="366"/>
      <c r="BO116" s="366"/>
      <c r="BP116" s="366"/>
      <c r="BQ116" s="366"/>
      <c r="BR116" s="366"/>
      <c r="BS116" s="366"/>
      <c r="BT116" s="366"/>
      <c r="BU116" s="366"/>
      <c r="BV116" s="366"/>
      <c r="BW116" s="366"/>
      <c r="BX116" s="366"/>
      <c r="BY116" s="366"/>
      <c r="BZ116" s="366"/>
    </row>
    <row r="117" spans="1:78" ht="14.4" x14ac:dyDescent="0.2">
      <c r="A117" s="387"/>
      <c r="B117" s="366"/>
      <c r="C117" s="366"/>
      <c r="D117" s="366"/>
      <c r="E117" s="366"/>
      <c r="F117" s="366"/>
      <c r="G117" s="366"/>
      <c r="H117" s="366"/>
      <c r="I117" s="366"/>
      <c r="J117" s="366"/>
      <c r="K117" s="366"/>
      <c r="L117" s="366"/>
      <c r="M117" s="366"/>
      <c r="N117" s="366"/>
      <c r="O117" s="366"/>
      <c r="P117" s="366"/>
      <c r="Q117" s="366"/>
      <c r="R117" s="366"/>
      <c r="S117" s="366"/>
      <c r="T117" s="366"/>
      <c r="U117" s="366"/>
      <c r="V117" s="366"/>
      <c r="W117" s="366"/>
      <c r="X117" s="366"/>
      <c r="Y117" s="366"/>
      <c r="Z117" s="366"/>
      <c r="AA117" s="366"/>
      <c r="AB117" s="366"/>
      <c r="AC117" s="366"/>
      <c r="AD117" s="366"/>
      <c r="AE117" s="366"/>
      <c r="AF117" s="366"/>
      <c r="AG117" s="366"/>
      <c r="AH117" s="366"/>
      <c r="AI117" s="366"/>
      <c r="AJ117" s="366"/>
      <c r="AK117" s="366"/>
      <c r="AL117" s="366"/>
      <c r="AM117" s="366"/>
      <c r="AN117" s="366"/>
      <c r="AO117" s="366"/>
      <c r="AP117" s="366"/>
      <c r="AQ117" s="366"/>
      <c r="AR117" s="366"/>
      <c r="AS117" s="366"/>
      <c r="AT117" s="366"/>
      <c r="AU117" s="366"/>
      <c r="AV117" s="366"/>
      <c r="AW117" s="366"/>
      <c r="AX117" s="366"/>
      <c r="AY117" s="366"/>
      <c r="AZ117" s="366"/>
      <c r="BA117" s="366"/>
      <c r="BB117" s="366"/>
      <c r="BC117" s="366"/>
      <c r="BD117" s="366"/>
      <c r="BE117" s="366"/>
      <c r="BF117" s="366"/>
      <c r="BG117" s="366"/>
      <c r="BH117" s="366"/>
      <c r="BI117" s="366"/>
      <c r="BJ117" s="366"/>
      <c r="BK117" s="366"/>
      <c r="BL117" s="366"/>
      <c r="BM117" s="366"/>
      <c r="BN117" s="366"/>
      <c r="BO117" s="366"/>
      <c r="BP117" s="366"/>
      <c r="BQ117" s="366"/>
      <c r="BR117" s="366"/>
      <c r="BS117" s="366"/>
      <c r="BT117" s="366"/>
      <c r="BU117" s="366"/>
      <c r="BV117" s="366"/>
      <c r="BW117" s="366"/>
      <c r="BX117" s="366"/>
      <c r="BY117" s="366"/>
      <c r="BZ117" s="366"/>
    </row>
    <row r="118" spans="1:78" ht="14.4" x14ac:dyDescent="0.2">
      <c r="A118" s="387"/>
      <c r="B118" s="366"/>
      <c r="C118" s="366"/>
      <c r="D118" s="366"/>
      <c r="E118" s="366"/>
      <c r="F118" s="366"/>
      <c r="G118" s="366"/>
      <c r="H118" s="366"/>
      <c r="I118" s="366"/>
      <c r="J118" s="366"/>
      <c r="K118" s="366"/>
      <c r="L118" s="366"/>
      <c r="M118" s="366"/>
      <c r="N118" s="366"/>
      <c r="O118" s="366"/>
      <c r="P118" s="366"/>
      <c r="Q118" s="366"/>
      <c r="R118" s="366"/>
      <c r="S118" s="366"/>
      <c r="T118" s="366"/>
      <c r="U118" s="366"/>
      <c r="V118" s="366"/>
      <c r="W118" s="366"/>
      <c r="X118" s="366"/>
      <c r="Y118" s="366"/>
      <c r="Z118" s="366"/>
      <c r="AA118" s="366"/>
      <c r="AB118" s="366"/>
      <c r="AC118" s="366"/>
      <c r="AD118" s="366"/>
      <c r="AE118" s="366"/>
      <c r="AF118" s="366"/>
      <c r="AG118" s="366"/>
      <c r="AH118" s="366"/>
      <c r="AI118" s="366"/>
      <c r="AJ118" s="366"/>
      <c r="AK118" s="366"/>
      <c r="AL118" s="366"/>
      <c r="AM118" s="366"/>
      <c r="AN118" s="366"/>
      <c r="AO118" s="366"/>
      <c r="AP118" s="366"/>
      <c r="AQ118" s="366"/>
      <c r="AR118" s="366"/>
      <c r="AS118" s="366"/>
      <c r="AT118" s="366"/>
      <c r="AU118" s="366"/>
      <c r="AV118" s="366"/>
      <c r="AW118" s="366"/>
      <c r="AX118" s="366"/>
      <c r="AY118" s="366"/>
      <c r="AZ118" s="366"/>
      <c r="BA118" s="366"/>
      <c r="BB118" s="366"/>
      <c r="BC118" s="366"/>
      <c r="BD118" s="366"/>
      <c r="BE118" s="366"/>
      <c r="BF118" s="366"/>
      <c r="BG118" s="366"/>
      <c r="BH118" s="366"/>
      <c r="BI118" s="366"/>
      <c r="BJ118" s="366"/>
      <c r="BK118" s="366"/>
      <c r="BL118" s="366"/>
      <c r="BM118" s="366"/>
      <c r="BN118" s="366"/>
      <c r="BO118" s="366"/>
      <c r="BP118" s="366"/>
      <c r="BQ118" s="366"/>
      <c r="BR118" s="366"/>
      <c r="BS118" s="366"/>
      <c r="BT118" s="366"/>
      <c r="BU118" s="366"/>
      <c r="BV118" s="366"/>
      <c r="BW118" s="366"/>
      <c r="BX118" s="366"/>
      <c r="BY118" s="366"/>
      <c r="BZ118" s="366"/>
    </row>
    <row r="119" spans="1:78" ht="14.4" x14ac:dyDescent="0.2">
      <c r="A119" s="387"/>
      <c r="B119" s="366"/>
      <c r="C119" s="366"/>
      <c r="D119" s="366"/>
      <c r="E119" s="366"/>
      <c r="F119" s="366"/>
      <c r="G119" s="366"/>
      <c r="H119" s="366"/>
      <c r="I119" s="366"/>
      <c r="J119" s="366"/>
      <c r="K119" s="366"/>
      <c r="L119" s="366"/>
      <c r="M119" s="366"/>
      <c r="N119" s="366"/>
      <c r="O119" s="366"/>
      <c r="P119" s="366"/>
      <c r="Q119" s="366"/>
      <c r="R119" s="366"/>
      <c r="S119" s="366"/>
      <c r="T119" s="366"/>
      <c r="U119" s="366"/>
      <c r="V119" s="366"/>
      <c r="W119" s="366"/>
      <c r="X119" s="366"/>
      <c r="Y119" s="366"/>
      <c r="Z119" s="366"/>
      <c r="AA119" s="366"/>
      <c r="AB119" s="366"/>
      <c r="AC119" s="366"/>
      <c r="AD119" s="366"/>
      <c r="AE119" s="366"/>
      <c r="AF119" s="366"/>
      <c r="AG119" s="366"/>
      <c r="AH119" s="366"/>
      <c r="AI119" s="366"/>
      <c r="AJ119" s="366"/>
      <c r="AK119" s="366"/>
      <c r="AL119" s="366"/>
      <c r="AM119" s="366"/>
      <c r="AN119" s="366"/>
      <c r="AO119" s="366"/>
      <c r="AP119" s="366"/>
      <c r="AQ119" s="366"/>
      <c r="AR119" s="366"/>
      <c r="AS119" s="366"/>
      <c r="AT119" s="366"/>
      <c r="AU119" s="366"/>
      <c r="AV119" s="366"/>
      <c r="AW119" s="366"/>
      <c r="AX119" s="366"/>
      <c r="AY119" s="366"/>
      <c r="AZ119" s="366"/>
      <c r="BA119" s="366"/>
      <c r="BB119" s="366"/>
      <c r="BC119" s="366"/>
      <c r="BD119" s="366"/>
      <c r="BE119" s="366"/>
      <c r="BF119" s="366"/>
      <c r="BG119" s="366"/>
      <c r="BH119" s="366"/>
      <c r="BI119" s="366"/>
      <c r="BJ119" s="366"/>
      <c r="BK119" s="366"/>
      <c r="BL119" s="366"/>
      <c r="BM119" s="366"/>
      <c r="BN119" s="366"/>
      <c r="BO119" s="366"/>
      <c r="BP119" s="366"/>
      <c r="BQ119" s="366"/>
      <c r="BR119" s="366"/>
      <c r="BS119" s="366"/>
      <c r="BT119" s="366"/>
      <c r="BU119" s="366"/>
      <c r="BV119" s="366"/>
      <c r="BW119" s="366"/>
      <c r="BX119" s="366"/>
      <c r="BY119" s="366"/>
      <c r="BZ119" s="366"/>
    </row>
    <row r="120" spans="1:78" ht="14.4" x14ac:dyDescent="0.2">
      <c r="A120" s="387"/>
      <c r="B120" s="366"/>
      <c r="C120" s="366"/>
      <c r="D120" s="366"/>
      <c r="E120" s="366"/>
      <c r="F120" s="366"/>
      <c r="G120" s="366"/>
      <c r="H120" s="366"/>
      <c r="I120" s="366"/>
      <c r="J120" s="366"/>
      <c r="K120" s="366"/>
      <c r="L120" s="366"/>
      <c r="M120" s="366"/>
      <c r="N120" s="366"/>
      <c r="O120" s="366"/>
      <c r="P120" s="366"/>
      <c r="Q120" s="366"/>
      <c r="R120" s="366"/>
      <c r="S120" s="366"/>
      <c r="T120" s="366"/>
      <c r="U120" s="366"/>
      <c r="V120" s="366"/>
      <c r="W120" s="366"/>
      <c r="X120" s="366"/>
      <c r="Y120" s="366"/>
      <c r="Z120" s="366"/>
      <c r="AA120" s="366"/>
      <c r="AB120" s="366"/>
      <c r="AC120" s="366"/>
      <c r="AD120" s="366"/>
      <c r="AE120" s="366"/>
      <c r="AF120" s="366"/>
      <c r="AG120" s="366"/>
      <c r="AH120" s="366"/>
      <c r="AI120" s="366"/>
      <c r="AJ120" s="366"/>
      <c r="AK120" s="366"/>
      <c r="AL120" s="366"/>
      <c r="AM120" s="366"/>
      <c r="AN120" s="366"/>
      <c r="AO120" s="366"/>
      <c r="AP120" s="366"/>
      <c r="AQ120" s="366"/>
      <c r="AR120" s="366"/>
      <c r="AS120" s="366"/>
      <c r="AT120" s="366"/>
      <c r="AU120" s="366"/>
      <c r="AV120" s="366"/>
      <c r="AW120" s="366"/>
      <c r="AX120" s="366"/>
      <c r="AY120" s="366"/>
      <c r="AZ120" s="366"/>
      <c r="BA120" s="366"/>
      <c r="BB120" s="366"/>
      <c r="BC120" s="366"/>
      <c r="BD120" s="366"/>
      <c r="BE120" s="366"/>
      <c r="BF120" s="366"/>
      <c r="BG120" s="366"/>
      <c r="BH120" s="366"/>
      <c r="BI120" s="366"/>
      <c r="BJ120" s="366"/>
      <c r="BK120" s="366"/>
      <c r="BL120" s="366"/>
      <c r="BM120" s="366"/>
      <c r="BN120" s="366"/>
      <c r="BO120" s="366"/>
      <c r="BP120" s="366"/>
      <c r="BQ120" s="366"/>
      <c r="BR120" s="366"/>
      <c r="BS120" s="366"/>
      <c r="BT120" s="366"/>
      <c r="BU120" s="366"/>
      <c r="BV120" s="366"/>
      <c r="BW120" s="366"/>
      <c r="BX120" s="366"/>
      <c r="BY120" s="366"/>
      <c r="BZ120" s="366"/>
    </row>
    <row r="121" spans="1:78" ht="14.4" x14ac:dyDescent="0.2">
      <c r="A121" s="387"/>
      <c r="B121" s="366"/>
      <c r="C121" s="366"/>
      <c r="D121" s="366"/>
      <c r="E121" s="366"/>
      <c r="F121" s="366"/>
      <c r="G121" s="366"/>
      <c r="H121" s="366"/>
      <c r="I121" s="366"/>
      <c r="J121" s="366"/>
      <c r="K121" s="366"/>
      <c r="L121" s="366"/>
      <c r="M121" s="366"/>
      <c r="N121" s="366"/>
      <c r="O121" s="366"/>
      <c r="P121" s="366"/>
      <c r="Q121" s="366"/>
      <c r="R121" s="366"/>
      <c r="S121" s="366"/>
      <c r="T121" s="366"/>
      <c r="U121" s="366"/>
      <c r="V121" s="366"/>
      <c r="W121" s="366"/>
      <c r="X121" s="366"/>
      <c r="Y121" s="366"/>
      <c r="Z121" s="366"/>
      <c r="AA121" s="366"/>
      <c r="AB121" s="366"/>
      <c r="AC121" s="366"/>
      <c r="AD121" s="366"/>
      <c r="AE121" s="366"/>
      <c r="AF121" s="366"/>
      <c r="AG121" s="366"/>
      <c r="AH121" s="366"/>
      <c r="AI121" s="366"/>
      <c r="AJ121" s="366"/>
      <c r="AK121" s="366"/>
      <c r="AL121" s="366"/>
      <c r="AM121" s="366"/>
      <c r="AN121" s="366"/>
      <c r="AO121" s="366"/>
      <c r="AP121" s="366"/>
      <c r="AQ121" s="366"/>
      <c r="AR121" s="366"/>
      <c r="AS121" s="366"/>
      <c r="AT121" s="366"/>
      <c r="AU121" s="366"/>
      <c r="AV121" s="366"/>
      <c r="AW121" s="366"/>
      <c r="AX121" s="366"/>
      <c r="AY121" s="366"/>
      <c r="AZ121" s="366"/>
      <c r="BA121" s="366"/>
      <c r="BB121" s="366"/>
      <c r="BC121" s="366"/>
      <c r="BD121" s="366"/>
      <c r="BE121" s="366"/>
      <c r="BF121" s="366"/>
      <c r="BG121" s="366"/>
      <c r="BH121" s="366"/>
      <c r="BI121" s="366"/>
      <c r="BJ121" s="366"/>
      <c r="BK121" s="366"/>
      <c r="BL121" s="366"/>
      <c r="BM121" s="366"/>
      <c r="BN121" s="366"/>
      <c r="BO121" s="366"/>
      <c r="BP121" s="366"/>
      <c r="BQ121" s="366"/>
      <c r="BR121" s="366"/>
      <c r="BS121" s="366"/>
      <c r="BT121" s="366"/>
      <c r="BU121" s="366"/>
      <c r="BV121" s="366"/>
      <c r="BW121" s="366"/>
      <c r="BX121" s="366"/>
      <c r="BY121" s="366"/>
      <c r="BZ121" s="366"/>
    </row>
    <row r="122" spans="1:78" ht="14.4" x14ac:dyDescent="0.2">
      <c r="A122" s="387"/>
      <c r="B122" s="366"/>
      <c r="C122" s="366"/>
      <c r="D122" s="366"/>
      <c r="E122" s="366"/>
      <c r="F122" s="366"/>
      <c r="G122" s="366"/>
      <c r="H122" s="366"/>
      <c r="I122" s="366"/>
      <c r="J122" s="366"/>
      <c r="K122" s="366"/>
      <c r="L122" s="366"/>
      <c r="M122" s="366"/>
      <c r="N122" s="366"/>
      <c r="O122" s="366"/>
      <c r="P122" s="366"/>
      <c r="Q122" s="366"/>
      <c r="R122" s="366"/>
      <c r="S122" s="366"/>
      <c r="T122" s="366"/>
      <c r="U122" s="366"/>
      <c r="V122" s="366"/>
      <c r="W122" s="366"/>
      <c r="X122" s="366"/>
      <c r="Y122" s="366"/>
      <c r="Z122" s="366"/>
      <c r="AA122" s="366"/>
      <c r="AB122" s="366"/>
      <c r="AC122" s="366"/>
      <c r="AD122" s="366"/>
      <c r="AE122" s="366"/>
      <c r="AF122" s="366"/>
      <c r="AG122" s="366"/>
      <c r="AH122" s="366"/>
      <c r="AI122" s="366"/>
      <c r="AJ122" s="366"/>
      <c r="AK122" s="366"/>
      <c r="AL122" s="366"/>
      <c r="AM122" s="366"/>
      <c r="AN122" s="366"/>
      <c r="AO122" s="366"/>
      <c r="AP122" s="366"/>
      <c r="AQ122" s="366"/>
      <c r="AR122" s="366"/>
      <c r="AS122" s="366"/>
      <c r="AT122" s="366"/>
      <c r="AU122" s="366"/>
      <c r="AV122" s="366"/>
      <c r="AW122" s="366"/>
      <c r="AX122" s="366"/>
      <c r="AY122" s="366"/>
      <c r="AZ122" s="366"/>
      <c r="BA122" s="366"/>
      <c r="BB122" s="366"/>
      <c r="BC122" s="366"/>
      <c r="BD122" s="366"/>
      <c r="BE122" s="366"/>
      <c r="BF122" s="366"/>
      <c r="BG122" s="366"/>
      <c r="BH122" s="366"/>
      <c r="BI122" s="366"/>
      <c r="BJ122" s="366"/>
      <c r="BK122" s="366"/>
      <c r="BL122" s="366"/>
      <c r="BM122" s="366"/>
      <c r="BN122" s="366"/>
      <c r="BO122" s="366"/>
      <c r="BP122" s="366"/>
      <c r="BQ122" s="366"/>
      <c r="BR122" s="366"/>
      <c r="BS122" s="366"/>
      <c r="BT122" s="366"/>
      <c r="BU122" s="366"/>
      <c r="BV122" s="366"/>
      <c r="BW122" s="366"/>
      <c r="BX122" s="366"/>
      <c r="BY122" s="366"/>
      <c r="BZ122" s="366"/>
    </row>
    <row r="123" spans="1:78" ht="14.4" x14ac:dyDescent="0.2">
      <c r="A123" s="387"/>
      <c r="B123" s="366"/>
      <c r="C123" s="366"/>
      <c r="D123" s="366"/>
      <c r="E123" s="366"/>
      <c r="F123" s="366"/>
      <c r="G123" s="366"/>
      <c r="H123" s="366"/>
      <c r="I123" s="366"/>
      <c r="J123" s="366"/>
      <c r="K123" s="366"/>
      <c r="L123" s="366"/>
      <c r="M123" s="366"/>
      <c r="N123" s="366"/>
      <c r="O123" s="366"/>
      <c r="P123" s="366"/>
      <c r="Q123" s="366"/>
      <c r="R123" s="366"/>
      <c r="S123" s="366"/>
      <c r="T123" s="366"/>
      <c r="U123" s="366"/>
      <c r="V123" s="366"/>
      <c r="W123" s="366"/>
      <c r="X123" s="366"/>
      <c r="Y123" s="366"/>
      <c r="Z123" s="366"/>
      <c r="AA123" s="366"/>
      <c r="AB123" s="366"/>
      <c r="AC123" s="366"/>
      <c r="AD123" s="366"/>
      <c r="AE123" s="366"/>
      <c r="AF123" s="366"/>
      <c r="AG123" s="366"/>
      <c r="AH123" s="366"/>
      <c r="AI123" s="366"/>
      <c r="AJ123" s="366"/>
      <c r="AK123" s="366"/>
      <c r="AL123" s="366"/>
      <c r="AM123" s="366"/>
      <c r="AN123" s="366"/>
      <c r="AO123" s="366"/>
      <c r="AP123" s="366"/>
      <c r="AQ123" s="366"/>
      <c r="AR123" s="366"/>
      <c r="AS123" s="366"/>
      <c r="AT123" s="366"/>
      <c r="AU123" s="366"/>
      <c r="AV123" s="366"/>
      <c r="AW123" s="366"/>
      <c r="AX123" s="366"/>
      <c r="AY123" s="366"/>
      <c r="AZ123" s="366"/>
      <c r="BA123" s="366"/>
      <c r="BB123" s="366"/>
      <c r="BC123" s="366"/>
      <c r="BD123" s="366"/>
      <c r="BE123" s="366"/>
      <c r="BF123" s="366"/>
      <c r="BG123" s="366"/>
      <c r="BH123" s="366"/>
      <c r="BI123" s="366"/>
      <c r="BJ123" s="366"/>
      <c r="BK123" s="366"/>
      <c r="BL123" s="366"/>
      <c r="BM123" s="366"/>
      <c r="BN123" s="366"/>
      <c r="BO123" s="366"/>
      <c r="BP123" s="366"/>
      <c r="BQ123" s="366"/>
      <c r="BR123" s="366"/>
      <c r="BS123" s="366"/>
      <c r="BT123" s="366"/>
      <c r="BU123" s="366"/>
      <c r="BV123" s="366"/>
      <c r="BW123" s="366"/>
      <c r="BX123" s="366"/>
      <c r="BY123" s="366"/>
      <c r="BZ123" s="366"/>
    </row>
    <row r="124" spans="1:78" ht="14.4" x14ac:dyDescent="0.2">
      <c r="A124" s="387"/>
      <c r="B124" s="366"/>
      <c r="C124" s="366"/>
      <c r="D124" s="366"/>
      <c r="E124" s="366"/>
      <c r="F124" s="366"/>
      <c r="G124" s="366"/>
      <c r="H124" s="366"/>
      <c r="I124" s="366"/>
      <c r="J124" s="366"/>
      <c r="K124" s="366"/>
      <c r="L124" s="366"/>
      <c r="M124" s="366"/>
      <c r="N124" s="366"/>
      <c r="O124" s="366"/>
      <c r="P124" s="366"/>
      <c r="Q124" s="366"/>
      <c r="R124" s="366"/>
      <c r="S124" s="366"/>
      <c r="T124" s="366"/>
      <c r="U124" s="366"/>
      <c r="V124" s="366"/>
      <c r="W124" s="366"/>
      <c r="X124" s="366"/>
      <c r="Y124" s="366"/>
      <c r="Z124" s="366"/>
      <c r="AA124" s="366"/>
      <c r="AB124" s="366"/>
      <c r="AC124" s="366"/>
      <c r="AD124" s="366"/>
      <c r="AE124" s="366"/>
      <c r="AF124" s="366"/>
      <c r="AG124" s="366"/>
      <c r="AH124" s="366"/>
      <c r="AI124" s="366"/>
      <c r="AJ124" s="366"/>
      <c r="AK124" s="366"/>
      <c r="AL124" s="366"/>
      <c r="AM124" s="366"/>
      <c r="AN124" s="366"/>
      <c r="AO124" s="366"/>
      <c r="AP124" s="366"/>
      <c r="AQ124" s="366"/>
      <c r="AR124" s="366"/>
      <c r="AS124" s="366"/>
      <c r="AT124" s="366"/>
      <c r="AU124" s="366"/>
      <c r="AV124" s="366"/>
      <c r="AW124" s="366"/>
      <c r="AX124" s="366"/>
      <c r="AY124" s="366"/>
      <c r="AZ124" s="366"/>
      <c r="BA124" s="366"/>
      <c r="BB124" s="366"/>
      <c r="BC124" s="366"/>
      <c r="BD124" s="366"/>
      <c r="BE124" s="366"/>
      <c r="BF124" s="366"/>
      <c r="BG124" s="366"/>
      <c r="BH124" s="366"/>
      <c r="BI124" s="366"/>
      <c r="BJ124" s="366"/>
      <c r="BK124" s="366"/>
      <c r="BL124" s="366"/>
      <c r="BM124" s="366"/>
      <c r="BN124" s="366"/>
      <c r="BO124" s="366"/>
      <c r="BP124" s="366"/>
      <c r="BQ124" s="366"/>
      <c r="BR124" s="366"/>
      <c r="BS124" s="366"/>
      <c r="BT124" s="366"/>
      <c r="BU124" s="366"/>
      <c r="BV124" s="366"/>
      <c r="BW124" s="366"/>
      <c r="BX124" s="366"/>
      <c r="BY124" s="366"/>
      <c r="BZ124" s="366"/>
    </row>
    <row r="125" spans="1:78" ht="14.4" x14ac:dyDescent="0.2">
      <c r="A125" s="387"/>
      <c r="B125" s="366"/>
      <c r="C125" s="366"/>
      <c r="D125" s="366"/>
      <c r="E125" s="366"/>
      <c r="F125" s="366"/>
      <c r="G125" s="366"/>
      <c r="H125" s="366"/>
      <c r="I125" s="366"/>
      <c r="J125" s="366"/>
      <c r="K125" s="366"/>
      <c r="L125" s="366"/>
      <c r="M125" s="366"/>
      <c r="N125" s="366"/>
      <c r="O125" s="366"/>
      <c r="P125" s="366"/>
      <c r="Q125" s="366"/>
      <c r="R125" s="366"/>
      <c r="S125" s="366"/>
      <c r="T125" s="366"/>
      <c r="U125" s="366"/>
      <c r="V125" s="366"/>
      <c r="W125" s="366"/>
      <c r="X125" s="366"/>
      <c r="Y125" s="366"/>
      <c r="Z125" s="366"/>
      <c r="AA125" s="366"/>
      <c r="AB125" s="366"/>
      <c r="AC125" s="366"/>
      <c r="AD125" s="366"/>
      <c r="AE125" s="366"/>
      <c r="AF125" s="366"/>
      <c r="AG125" s="366"/>
      <c r="AH125" s="366"/>
      <c r="AI125" s="366"/>
      <c r="AJ125" s="366"/>
      <c r="AK125" s="366"/>
      <c r="AL125" s="366"/>
      <c r="AM125" s="366"/>
      <c r="AN125" s="366"/>
      <c r="AO125" s="366"/>
      <c r="AP125" s="366"/>
      <c r="AQ125" s="366"/>
      <c r="AR125" s="366"/>
      <c r="AS125" s="366"/>
      <c r="AT125" s="366"/>
      <c r="AU125" s="366"/>
      <c r="AV125" s="366"/>
      <c r="AW125" s="366"/>
      <c r="AX125" s="366"/>
      <c r="AY125" s="366"/>
      <c r="AZ125" s="366"/>
      <c r="BA125" s="366"/>
      <c r="BB125" s="366"/>
      <c r="BC125" s="366"/>
      <c r="BD125" s="366"/>
      <c r="BE125" s="366"/>
      <c r="BF125" s="366"/>
      <c r="BG125" s="366"/>
      <c r="BH125" s="366"/>
      <c r="BI125" s="366"/>
      <c r="BJ125" s="366"/>
      <c r="BK125" s="366"/>
      <c r="BL125" s="366"/>
      <c r="BM125" s="366"/>
      <c r="BN125" s="366"/>
      <c r="BO125" s="366"/>
      <c r="BP125" s="366"/>
      <c r="BQ125" s="366"/>
      <c r="BR125" s="366"/>
      <c r="BS125" s="366"/>
      <c r="BT125" s="366"/>
      <c r="BU125" s="366"/>
      <c r="BV125" s="366"/>
      <c r="BW125" s="366"/>
      <c r="BX125" s="366"/>
      <c r="BY125" s="366"/>
      <c r="BZ125" s="366"/>
    </row>
    <row r="126" spans="1:78" ht="14.4" x14ac:dyDescent="0.2">
      <c r="A126" s="387"/>
      <c r="B126" s="366"/>
      <c r="C126" s="366"/>
      <c r="D126" s="366"/>
      <c r="E126" s="366"/>
      <c r="F126" s="366"/>
      <c r="G126" s="366"/>
      <c r="H126" s="366"/>
      <c r="I126" s="366"/>
      <c r="J126" s="366"/>
      <c r="K126" s="366"/>
      <c r="L126" s="366"/>
      <c r="M126" s="366"/>
      <c r="N126" s="366"/>
      <c r="O126" s="366"/>
      <c r="P126" s="366"/>
      <c r="Q126" s="366"/>
      <c r="R126" s="366"/>
      <c r="S126" s="366"/>
      <c r="T126" s="366"/>
      <c r="U126" s="366"/>
      <c r="V126" s="366"/>
      <c r="W126" s="366"/>
      <c r="X126" s="366"/>
      <c r="Y126" s="366"/>
      <c r="Z126" s="366"/>
      <c r="AA126" s="366"/>
      <c r="AB126" s="366"/>
      <c r="AC126" s="366"/>
      <c r="AD126" s="366"/>
      <c r="AE126" s="366"/>
      <c r="AF126" s="366"/>
      <c r="AG126" s="366"/>
      <c r="AH126" s="366"/>
      <c r="AI126" s="366"/>
      <c r="AJ126" s="366"/>
      <c r="AK126" s="366"/>
      <c r="AL126" s="366"/>
      <c r="AM126" s="366"/>
      <c r="AN126" s="366"/>
      <c r="AO126" s="366"/>
      <c r="AP126" s="366"/>
      <c r="AQ126" s="366"/>
      <c r="AR126" s="366"/>
      <c r="AS126" s="366"/>
      <c r="AT126" s="366"/>
      <c r="AU126" s="366"/>
      <c r="AV126" s="366"/>
      <c r="AW126" s="366"/>
      <c r="AX126" s="366"/>
      <c r="AY126" s="366"/>
      <c r="AZ126" s="366"/>
      <c r="BA126" s="366"/>
      <c r="BB126" s="366"/>
      <c r="BC126" s="366"/>
      <c r="BD126" s="366"/>
      <c r="BE126" s="366"/>
      <c r="BF126" s="366"/>
      <c r="BG126" s="366"/>
      <c r="BH126" s="366"/>
      <c r="BI126" s="366"/>
      <c r="BJ126" s="366"/>
      <c r="BK126" s="366"/>
      <c r="BL126" s="366"/>
      <c r="BM126" s="366"/>
      <c r="BN126" s="366"/>
      <c r="BO126" s="366"/>
      <c r="BP126" s="366"/>
      <c r="BQ126" s="366"/>
      <c r="BR126" s="366"/>
      <c r="BS126" s="366"/>
      <c r="BT126" s="366"/>
      <c r="BU126" s="366"/>
      <c r="BV126" s="366"/>
      <c r="BW126" s="366"/>
      <c r="BX126" s="366"/>
      <c r="BY126" s="366"/>
      <c r="BZ126" s="366"/>
    </row>
    <row r="127" spans="1:78" ht="14.4" x14ac:dyDescent="0.2">
      <c r="A127" s="387"/>
      <c r="B127" s="366"/>
      <c r="C127" s="366"/>
      <c r="D127" s="366"/>
      <c r="E127" s="366"/>
      <c r="F127" s="366"/>
      <c r="G127" s="366"/>
      <c r="H127" s="366"/>
      <c r="I127" s="366"/>
      <c r="J127" s="366"/>
      <c r="K127" s="366"/>
      <c r="L127" s="366"/>
      <c r="M127" s="366"/>
      <c r="N127" s="366"/>
      <c r="O127" s="366"/>
      <c r="P127" s="366"/>
      <c r="Q127" s="366"/>
      <c r="R127" s="366"/>
      <c r="S127" s="366"/>
      <c r="T127" s="366"/>
      <c r="U127" s="366"/>
      <c r="V127" s="366"/>
      <c r="W127" s="366"/>
      <c r="X127" s="366"/>
      <c r="Y127" s="366"/>
      <c r="Z127" s="366"/>
      <c r="AA127" s="366"/>
      <c r="AB127" s="366"/>
      <c r="AC127" s="366"/>
      <c r="AD127" s="366"/>
      <c r="AE127" s="366"/>
      <c r="AF127" s="366"/>
      <c r="AG127" s="366"/>
      <c r="AH127" s="366"/>
      <c r="AI127" s="366"/>
      <c r="AJ127" s="366"/>
      <c r="AK127" s="366"/>
      <c r="AL127" s="366"/>
      <c r="AM127" s="366"/>
      <c r="AN127" s="366"/>
      <c r="AO127" s="366"/>
      <c r="AP127" s="366"/>
      <c r="AQ127" s="366"/>
      <c r="AR127" s="366"/>
      <c r="AS127" s="366"/>
      <c r="AT127" s="366"/>
      <c r="AU127" s="366"/>
      <c r="AV127" s="366"/>
      <c r="AW127" s="366"/>
      <c r="AX127" s="366"/>
      <c r="AY127" s="366"/>
      <c r="AZ127" s="366"/>
      <c r="BA127" s="366"/>
      <c r="BB127" s="366"/>
      <c r="BC127" s="366"/>
      <c r="BD127" s="366"/>
      <c r="BE127" s="366"/>
      <c r="BF127" s="366"/>
      <c r="BG127" s="366"/>
      <c r="BH127" s="366"/>
      <c r="BI127" s="366"/>
      <c r="BJ127" s="366"/>
      <c r="BK127" s="366"/>
      <c r="BL127" s="366"/>
      <c r="BM127" s="366"/>
      <c r="BN127" s="366"/>
      <c r="BO127" s="366"/>
      <c r="BP127" s="366"/>
      <c r="BQ127" s="366"/>
      <c r="BR127" s="366"/>
      <c r="BS127" s="366"/>
      <c r="BT127" s="366"/>
      <c r="BU127" s="366"/>
      <c r="BV127" s="366"/>
      <c r="BW127" s="366"/>
      <c r="BX127" s="366"/>
      <c r="BY127" s="366"/>
      <c r="BZ127" s="366"/>
    </row>
    <row r="128" spans="1:78" x14ac:dyDescent="0.2">
      <c r="A128" s="18"/>
    </row>
    <row r="129" spans="1:1" x14ac:dyDescent="0.2">
      <c r="A129" s="18"/>
    </row>
    <row r="130" spans="1:1" x14ac:dyDescent="0.2">
      <c r="A130" s="18"/>
    </row>
    <row r="131" spans="1:1" x14ac:dyDescent="0.2">
      <c r="A131" s="18"/>
    </row>
    <row r="132" spans="1:1" x14ac:dyDescent="0.2">
      <c r="A132" s="18"/>
    </row>
    <row r="133" spans="1:1" x14ac:dyDescent="0.2">
      <c r="A133" s="18"/>
    </row>
    <row r="134" spans="1:1" x14ac:dyDescent="0.2">
      <c r="A134" s="18"/>
    </row>
    <row r="135" spans="1:1" x14ac:dyDescent="0.2">
      <c r="A135" s="18"/>
    </row>
    <row r="136" spans="1:1" x14ac:dyDescent="0.2">
      <c r="A136" s="18"/>
    </row>
    <row r="137" spans="1:1" x14ac:dyDescent="0.2">
      <c r="A137" s="18"/>
    </row>
    <row r="138" spans="1:1" x14ac:dyDescent="0.2">
      <c r="A138" s="18"/>
    </row>
    <row r="139" spans="1:1" x14ac:dyDescent="0.2">
      <c r="A139" s="18"/>
    </row>
    <row r="140" spans="1:1" x14ac:dyDescent="0.2">
      <c r="A140" s="18"/>
    </row>
    <row r="141" spans="1:1" x14ac:dyDescent="0.2">
      <c r="A141" s="18"/>
    </row>
    <row r="142" spans="1:1" x14ac:dyDescent="0.2">
      <c r="A142" s="18"/>
    </row>
    <row r="143" spans="1:1" x14ac:dyDescent="0.2">
      <c r="A143" s="18"/>
    </row>
    <row r="144" spans="1:1" x14ac:dyDescent="0.2">
      <c r="A144" s="18"/>
    </row>
    <row r="145" spans="1:1" x14ac:dyDescent="0.2">
      <c r="A145" s="18"/>
    </row>
    <row r="146" spans="1:1" x14ac:dyDescent="0.2">
      <c r="A146" s="18"/>
    </row>
    <row r="147" spans="1:1" x14ac:dyDescent="0.2">
      <c r="A147" s="18"/>
    </row>
    <row r="148" spans="1:1" x14ac:dyDescent="0.2">
      <c r="A148" s="18"/>
    </row>
    <row r="149" spans="1:1" x14ac:dyDescent="0.2">
      <c r="A149" s="18"/>
    </row>
    <row r="150" spans="1:1" x14ac:dyDescent="0.2">
      <c r="A150" s="18"/>
    </row>
    <row r="151" spans="1:1" x14ac:dyDescent="0.2">
      <c r="A151" s="18"/>
    </row>
    <row r="152" spans="1:1" x14ac:dyDescent="0.2">
      <c r="A152" s="18"/>
    </row>
    <row r="153" spans="1:1" x14ac:dyDescent="0.2">
      <c r="A153" s="18"/>
    </row>
    <row r="154" spans="1:1" x14ac:dyDescent="0.2">
      <c r="A154" s="18"/>
    </row>
    <row r="155" spans="1:1" x14ac:dyDescent="0.2">
      <c r="A155" s="18"/>
    </row>
    <row r="156" spans="1:1" x14ac:dyDescent="0.2">
      <c r="A156" s="18"/>
    </row>
    <row r="157" spans="1:1" x14ac:dyDescent="0.2">
      <c r="A157" s="18"/>
    </row>
    <row r="158" spans="1:1" x14ac:dyDescent="0.2">
      <c r="A158" s="18"/>
    </row>
    <row r="159" spans="1:1" x14ac:dyDescent="0.2">
      <c r="A159" s="18"/>
    </row>
    <row r="160" spans="1:1" x14ac:dyDescent="0.2">
      <c r="A160" s="18"/>
    </row>
    <row r="161" spans="1:1" x14ac:dyDescent="0.2">
      <c r="A161" s="18"/>
    </row>
    <row r="162" spans="1:1" x14ac:dyDescent="0.2">
      <c r="A162" s="18"/>
    </row>
    <row r="163" spans="1:1" x14ac:dyDescent="0.2">
      <c r="A163" s="18"/>
    </row>
    <row r="164" spans="1:1" x14ac:dyDescent="0.2">
      <c r="A164" s="18"/>
    </row>
    <row r="165" spans="1:1" x14ac:dyDescent="0.2">
      <c r="A165" s="18"/>
    </row>
    <row r="166" spans="1:1" x14ac:dyDescent="0.2">
      <c r="A166" s="18"/>
    </row>
    <row r="167" spans="1:1" x14ac:dyDescent="0.2">
      <c r="A167" s="18"/>
    </row>
    <row r="168" spans="1:1" x14ac:dyDescent="0.2">
      <c r="A168" s="18"/>
    </row>
    <row r="169" spans="1:1" x14ac:dyDescent="0.2">
      <c r="A169" s="18"/>
    </row>
    <row r="170" spans="1:1" x14ac:dyDescent="0.2">
      <c r="A170" s="18"/>
    </row>
    <row r="171" spans="1:1" x14ac:dyDescent="0.2">
      <c r="A171" s="18"/>
    </row>
    <row r="172" spans="1:1" x14ac:dyDescent="0.2">
      <c r="A172" s="18"/>
    </row>
    <row r="173" spans="1:1" x14ac:dyDescent="0.2">
      <c r="A173" s="18"/>
    </row>
    <row r="174" spans="1:1" x14ac:dyDescent="0.2">
      <c r="A174" s="18"/>
    </row>
    <row r="175" spans="1:1" x14ac:dyDescent="0.2">
      <c r="A175" s="18"/>
    </row>
    <row r="176" spans="1:1" x14ac:dyDescent="0.2">
      <c r="A176" s="18"/>
    </row>
    <row r="177" spans="1:1" x14ac:dyDescent="0.2">
      <c r="A177" s="18"/>
    </row>
    <row r="178" spans="1:1" x14ac:dyDescent="0.2">
      <c r="A178" s="18"/>
    </row>
    <row r="179" spans="1:1" x14ac:dyDescent="0.2">
      <c r="A179" s="18"/>
    </row>
    <row r="180" spans="1:1" x14ac:dyDescent="0.2">
      <c r="A180" s="18"/>
    </row>
    <row r="181" spans="1:1" x14ac:dyDescent="0.2">
      <c r="A181" s="18"/>
    </row>
    <row r="182" spans="1:1" x14ac:dyDescent="0.2">
      <c r="A182" s="18"/>
    </row>
    <row r="183" spans="1:1" x14ac:dyDescent="0.2">
      <c r="A183" s="18"/>
    </row>
    <row r="184" spans="1:1" x14ac:dyDescent="0.2">
      <c r="A184" s="18"/>
    </row>
    <row r="185" spans="1:1" x14ac:dyDescent="0.2">
      <c r="A185" s="18"/>
    </row>
    <row r="186" spans="1:1" x14ac:dyDescent="0.2">
      <c r="A186" s="18"/>
    </row>
    <row r="187" spans="1:1" x14ac:dyDescent="0.2">
      <c r="A187" s="18"/>
    </row>
    <row r="188" spans="1:1" x14ac:dyDescent="0.2">
      <c r="A188" s="18"/>
    </row>
    <row r="189" spans="1:1" x14ac:dyDescent="0.2">
      <c r="A189" s="18"/>
    </row>
    <row r="190" spans="1:1" x14ac:dyDescent="0.2">
      <c r="A190" s="18"/>
    </row>
    <row r="191" spans="1:1" x14ac:dyDescent="0.2">
      <c r="A191" s="18"/>
    </row>
    <row r="192" spans="1:1" x14ac:dyDescent="0.2">
      <c r="A192" s="18"/>
    </row>
    <row r="193" spans="1:1" x14ac:dyDescent="0.2">
      <c r="A193" s="18"/>
    </row>
    <row r="194" spans="1:1" x14ac:dyDescent="0.2">
      <c r="A194" s="18"/>
    </row>
    <row r="195" spans="1:1" x14ac:dyDescent="0.2">
      <c r="A195" s="18"/>
    </row>
    <row r="196" spans="1:1" x14ac:dyDescent="0.2">
      <c r="A196" s="18"/>
    </row>
    <row r="197" spans="1:1" x14ac:dyDescent="0.2">
      <c r="A197" s="18"/>
    </row>
    <row r="198" spans="1:1" x14ac:dyDescent="0.2">
      <c r="A198" s="18"/>
    </row>
    <row r="199" spans="1:1" x14ac:dyDescent="0.2">
      <c r="A199" s="18"/>
    </row>
    <row r="200" spans="1:1" x14ac:dyDescent="0.2">
      <c r="A200" s="18"/>
    </row>
    <row r="201" spans="1:1" x14ac:dyDescent="0.2">
      <c r="A201" s="18"/>
    </row>
    <row r="202" spans="1:1" x14ac:dyDescent="0.2">
      <c r="A202" s="18"/>
    </row>
    <row r="203" spans="1:1" x14ac:dyDescent="0.2">
      <c r="A203" s="18"/>
    </row>
    <row r="204" spans="1:1" x14ac:dyDescent="0.2">
      <c r="A204" s="18"/>
    </row>
    <row r="205" spans="1:1" x14ac:dyDescent="0.2">
      <c r="A205" s="18"/>
    </row>
    <row r="206" spans="1:1" x14ac:dyDescent="0.2">
      <c r="A206" s="18"/>
    </row>
    <row r="207" spans="1:1" x14ac:dyDescent="0.2">
      <c r="A207" s="18"/>
    </row>
    <row r="208" spans="1:1" x14ac:dyDescent="0.2">
      <c r="A208" s="18"/>
    </row>
    <row r="209" spans="1:1" x14ac:dyDescent="0.2">
      <c r="A209" s="18"/>
    </row>
    <row r="210" spans="1:1" x14ac:dyDescent="0.2">
      <c r="A210" s="18"/>
    </row>
    <row r="211" spans="1:1" x14ac:dyDescent="0.2">
      <c r="A211" s="18"/>
    </row>
    <row r="212" spans="1:1" x14ac:dyDescent="0.2">
      <c r="A212" s="18"/>
    </row>
    <row r="213" spans="1:1" x14ac:dyDescent="0.2">
      <c r="A213" s="18"/>
    </row>
    <row r="214" spans="1:1" x14ac:dyDescent="0.2">
      <c r="A214" s="18"/>
    </row>
    <row r="215" spans="1:1" x14ac:dyDescent="0.2">
      <c r="A215" s="18"/>
    </row>
    <row r="216" spans="1:1" x14ac:dyDescent="0.2">
      <c r="A216" s="18"/>
    </row>
    <row r="217" spans="1:1" x14ac:dyDescent="0.2">
      <c r="A217" s="18"/>
    </row>
    <row r="218" spans="1:1" x14ac:dyDescent="0.2">
      <c r="A218" s="18"/>
    </row>
    <row r="219" spans="1:1" x14ac:dyDescent="0.2">
      <c r="A219" s="18"/>
    </row>
    <row r="220" spans="1:1" x14ac:dyDescent="0.2">
      <c r="A220" s="18"/>
    </row>
    <row r="221" spans="1:1" x14ac:dyDescent="0.2">
      <c r="A221" s="18"/>
    </row>
    <row r="222" spans="1:1" x14ac:dyDescent="0.2">
      <c r="A222" s="18"/>
    </row>
    <row r="223" spans="1:1" x14ac:dyDescent="0.2">
      <c r="A223" s="18"/>
    </row>
    <row r="224" spans="1:1" x14ac:dyDescent="0.2">
      <c r="A224" s="18"/>
    </row>
    <row r="225" spans="1:1" x14ac:dyDescent="0.2">
      <c r="A225" s="18"/>
    </row>
    <row r="226" spans="1:1" x14ac:dyDescent="0.2">
      <c r="A226" s="18"/>
    </row>
    <row r="227" spans="1:1" x14ac:dyDescent="0.2">
      <c r="A227" s="18"/>
    </row>
    <row r="228" spans="1:1" x14ac:dyDescent="0.2">
      <c r="A228" s="18"/>
    </row>
    <row r="229" spans="1:1" x14ac:dyDescent="0.2">
      <c r="A229" s="18"/>
    </row>
    <row r="230" spans="1:1" x14ac:dyDescent="0.2">
      <c r="A230" s="18"/>
    </row>
    <row r="231" spans="1:1" x14ac:dyDescent="0.2">
      <c r="A231" s="18"/>
    </row>
    <row r="232" spans="1:1" x14ac:dyDescent="0.2">
      <c r="A232" s="18"/>
    </row>
    <row r="233" spans="1:1" x14ac:dyDescent="0.2">
      <c r="A233" s="18"/>
    </row>
    <row r="234" spans="1:1" x14ac:dyDescent="0.2">
      <c r="A234" s="18"/>
    </row>
    <row r="235" spans="1:1" x14ac:dyDescent="0.2">
      <c r="A235" s="18"/>
    </row>
    <row r="236" spans="1:1" x14ac:dyDescent="0.2">
      <c r="A236" s="18"/>
    </row>
    <row r="237" spans="1:1" x14ac:dyDescent="0.2">
      <c r="A237" s="18"/>
    </row>
    <row r="238" spans="1:1" x14ac:dyDescent="0.2">
      <c r="A238" s="18"/>
    </row>
    <row r="239" spans="1:1" x14ac:dyDescent="0.2">
      <c r="A239" s="18"/>
    </row>
    <row r="240" spans="1:1" x14ac:dyDescent="0.2">
      <c r="A240" s="18"/>
    </row>
    <row r="241" spans="1:1" x14ac:dyDescent="0.2">
      <c r="A241" s="18"/>
    </row>
    <row r="242" spans="1:1" x14ac:dyDescent="0.2">
      <c r="A242" s="18"/>
    </row>
    <row r="243" spans="1:1" x14ac:dyDescent="0.2">
      <c r="A243" s="18"/>
    </row>
  </sheetData>
  <mergeCells count="471">
    <mergeCell ref="K2:K3"/>
    <mergeCell ref="AE5:AI5"/>
    <mergeCell ref="U5:Y5"/>
    <mergeCell ref="AE7:AI7"/>
    <mergeCell ref="U6:Y6"/>
    <mergeCell ref="Z5:AD5"/>
    <mergeCell ref="P7:T7"/>
    <mergeCell ref="L6:N7"/>
    <mergeCell ref="U7:Y7"/>
    <mergeCell ref="K6:K8"/>
    <mergeCell ref="D19:D20"/>
    <mergeCell ref="C17:C18"/>
    <mergeCell ref="B6:B8"/>
    <mergeCell ref="B13:B14"/>
    <mergeCell ref="D49:D50"/>
    <mergeCell ref="J13:J14"/>
    <mergeCell ref="I11:I12"/>
    <mergeCell ref="J6:J8"/>
    <mergeCell ref="I13:I14"/>
    <mergeCell ref="D23:D24"/>
    <mergeCell ref="D21:D22"/>
    <mergeCell ref="E6:E8"/>
    <mergeCell ref="E11:E12"/>
    <mergeCell ref="E9:E10"/>
    <mergeCell ref="J11:J12"/>
    <mergeCell ref="G11:G12"/>
    <mergeCell ref="G6:G8"/>
    <mergeCell ref="G9:G10"/>
    <mergeCell ref="J9:J10"/>
    <mergeCell ref="E15:E16"/>
    <mergeCell ref="I6:I8"/>
    <mergeCell ref="H15:H16"/>
    <mergeCell ref="G13:G14"/>
    <mergeCell ref="G15:G16"/>
    <mergeCell ref="D17:D18"/>
    <mergeCell ref="D15:D16"/>
    <mergeCell ref="AO5:AS5"/>
    <mergeCell ref="F9:F10"/>
    <mergeCell ref="F13:F14"/>
    <mergeCell ref="F11:F12"/>
    <mergeCell ref="AJ5:AN5"/>
    <mergeCell ref="F6:F8"/>
    <mergeCell ref="P6:T6"/>
    <mergeCell ref="H6:H8"/>
    <mergeCell ref="D6:D8"/>
    <mergeCell ref="D11:D12"/>
    <mergeCell ref="E13:E14"/>
    <mergeCell ref="I9:I10"/>
    <mergeCell ref="H11:H12"/>
    <mergeCell ref="D9:D10"/>
    <mergeCell ref="H13:H14"/>
    <mergeCell ref="H9:H10"/>
    <mergeCell ref="D13:D14"/>
    <mergeCell ref="I15:I16"/>
    <mergeCell ref="J15:J16"/>
    <mergeCell ref="J17:J18"/>
    <mergeCell ref="F15:F16"/>
    <mergeCell ref="E17:E18"/>
    <mergeCell ref="C6:C8"/>
    <mergeCell ref="C13:C14"/>
    <mergeCell ref="C15:C16"/>
    <mergeCell ref="C9:C10"/>
    <mergeCell ref="C23:C24"/>
    <mergeCell ref="C21:C22"/>
    <mergeCell ref="C19:C20"/>
    <mergeCell ref="A23:A24"/>
    <mergeCell ref="B23:B24"/>
    <mergeCell ref="A15:A16"/>
    <mergeCell ref="A21:A22"/>
    <mergeCell ref="B15:B16"/>
    <mergeCell ref="B17:B18"/>
    <mergeCell ref="A19:A20"/>
    <mergeCell ref="A17:A18"/>
    <mergeCell ref="B21:B22"/>
    <mergeCell ref="B19:B20"/>
    <mergeCell ref="A13:A14"/>
    <mergeCell ref="B9:B10"/>
    <mergeCell ref="A11:A12"/>
    <mergeCell ref="A9:A10"/>
    <mergeCell ref="B11:B12"/>
    <mergeCell ref="C11:C12"/>
    <mergeCell ref="CA4:CF4"/>
    <mergeCell ref="AY6:BC6"/>
    <mergeCell ref="BD6:BH6"/>
    <mergeCell ref="AY7:BC7"/>
    <mergeCell ref="AY5:BC5"/>
    <mergeCell ref="BS6:BW6"/>
    <mergeCell ref="BS7:BW7"/>
    <mergeCell ref="BD7:BH7"/>
    <mergeCell ref="BI6:BM6"/>
    <mergeCell ref="BI7:BM7"/>
    <mergeCell ref="BN6:BR6"/>
    <mergeCell ref="BN7:BR7"/>
    <mergeCell ref="G17:G18"/>
    <mergeCell ref="F23:F24"/>
    <mergeCell ref="J21:J22"/>
    <mergeCell ref="J23:J24"/>
    <mergeCell ref="H17:H18"/>
    <mergeCell ref="H23:H24"/>
    <mergeCell ref="I23:I24"/>
    <mergeCell ref="H21:H22"/>
    <mergeCell ref="I21:I22"/>
    <mergeCell ref="F17:F18"/>
    <mergeCell ref="J19:J20"/>
    <mergeCell ref="I19:I20"/>
    <mergeCell ref="I17:I18"/>
    <mergeCell ref="G19:G20"/>
    <mergeCell ref="G23:G24"/>
    <mergeCell ref="E21:E22"/>
    <mergeCell ref="E25:E26"/>
    <mergeCell ref="E23:E24"/>
    <mergeCell ref="G21:G22"/>
    <mergeCell ref="F21:F22"/>
    <mergeCell ref="E19:E20"/>
    <mergeCell ref="G25:G26"/>
    <mergeCell ref="F19:F20"/>
    <mergeCell ref="H27:H28"/>
    <mergeCell ref="H19:H20"/>
    <mergeCell ref="J25:J26"/>
    <mergeCell ref="J27:J28"/>
    <mergeCell ref="I25:I26"/>
    <mergeCell ref="D31:D32"/>
    <mergeCell ref="E29:E30"/>
    <mergeCell ref="D29:D30"/>
    <mergeCell ref="E33:E34"/>
    <mergeCell ref="E35:E36"/>
    <mergeCell ref="D25:D26"/>
    <mergeCell ref="H35:H36"/>
    <mergeCell ref="H31:H32"/>
    <mergeCell ref="I27:I28"/>
    <mergeCell ref="I33:I34"/>
    <mergeCell ref="I31:I32"/>
    <mergeCell ref="H25:H26"/>
    <mergeCell ref="I29:I30"/>
    <mergeCell ref="H29:H30"/>
    <mergeCell ref="F25:F26"/>
    <mergeCell ref="G29:G30"/>
    <mergeCell ref="F29:F30"/>
    <mergeCell ref="G27:G28"/>
    <mergeCell ref="F27:F28"/>
    <mergeCell ref="E27:E28"/>
    <mergeCell ref="E39:E40"/>
    <mergeCell ref="E31:E32"/>
    <mergeCell ref="C31:C32"/>
    <mergeCell ref="B33:B34"/>
    <mergeCell ref="B35:B36"/>
    <mergeCell ref="C33:C34"/>
    <mergeCell ref="B31:B32"/>
    <mergeCell ref="D27:D28"/>
    <mergeCell ref="G33:G34"/>
    <mergeCell ref="G31:G32"/>
    <mergeCell ref="G35:G36"/>
    <mergeCell ref="F31:F32"/>
    <mergeCell ref="F35:F36"/>
    <mergeCell ref="C27:C28"/>
    <mergeCell ref="D37:D38"/>
    <mergeCell ref="D33:D34"/>
    <mergeCell ref="D35:D36"/>
    <mergeCell ref="A43:A44"/>
    <mergeCell ref="A39:A40"/>
    <mergeCell ref="A37:A38"/>
    <mergeCell ref="B41:B42"/>
    <mergeCell ref="B39:B40"/>
    <mergeCell ref="A41:A42"/>
    <mergeCell ref="B37:B38"/>
    <mergeCell ref="B43:B44"/>
    <mergeCell ref="G37:G38"/>
    <mergeCell ref="E37:E38"/>
    <mergeCell ref="F37:F38"/>
    <mergeCell ref="D41:D42"/>
    <mergeCell ref="D43:D44"/>
    <mergeCell ref="C41:C42"/>
    <mergeCell ref="C37:C38"/>
    <mergeCell ref="G39:G40"/>
    <mergeCell ref="F43:F44"/>
    <mergeCell ref="G41:G42"/>
    <mergeCell ref="E43:E44"/>
    <mergeCell ref="D39:D40"/>
    <mergeCell ref="C43:C44"/>
    <mergeCell ref="C39:C40"/>
    <mergeCell ref="F41:F42"/>
    <mergeCell ref="E41:E42"/>
    <mergeCell ref="A25:A26"/>
    <mergeCell ref="B29:B30"/>
    <mergeCell ref="A27:A28"/>
    <mergeCell ref="A29:A30"/>
    <mergeCell ref="B25:B26"/>
    <mergeCell ref="B27:B28"/>
    <mergeCell ref="C35:C36"/>
    <mergeCell ref="C29:C30"/>
    <mergeCell ref="C25:C26"/>
    <mergeCell ref="A31:A32"/>
    <mergeCell ref="A35:A36"/>
    <mergeCell ref="A33:A34"/>
    <mergeCell ref="F57:F58"/>
    <mergeCell ref="C57:C58"/>
    <mergeCell ref="G45:G46"/>
    <mergeCell ref="E49:E50"/>
    <mergeCell ref="G51:G52"/>
    <mergeCell ref="F51:F52"/>
    <mergeCell ref="F53:F54"/>
    <mergeCell ref="G53:G54"/>
    <mergeCell ref="E51:E52"/>
    <mergeCell ref="G57:G58"/>
    <mergeCell ref="G49:G50"/>
    <mergeCell ref="D51:D52"/>
    <mergeCell ref="C51:C52"/>
    <mergeCell ref="F49:F50"/>
    <mergeCell ref="E45:E46"/>
    <mergeCell ref="D45:D46"/>
    <mergeCell ref="C45:C46"/>
    <mergeCell ref="A49:A50"/>
    <mergeCell ref="A51:A52"/>
    <mergeCell ref="C49:C50"/>
    <mergeCell ref="A45:A46"/>
    <mergeCell ref="F45:F46"/>
    <mergeCell ref="B47:B48"/>
    <mergeCell ref="C47:C48"/>
    <mergeCell ref="A47:A48"/>
    <mergeCell ref="D47:D48"/>
    <mergeCell ref="E47:E48"/>
    <mergeCell ref="B45:B46"/>
    <mergeCell ref="B49:B50"/>
    <mergeCell ref="B51:B52"/>
    <mergeCell ref="A53:A54"/>
    <mergeCell ref="B53:B54"/>
    <mergeCell ref="C53:C54"/>
    <mergeCell ref="E53:E54"/>
    <mergeCell ref="B61:B62"/>
    <mergeCell ref="C61:C62"/>
    <mergeCell ref="B59:B60"/>
    <mergeCell ref="D53:D54"/>
    <mergeCell ref="C59:C60"/>
    <mergeCell ref="B57:B58"/>
    <mergeCell ref="G59:G60"/>
    <mergeCell ref="G67:G68"/>
    <mergeCell ref="F67:F68"/>
    <mergeCell ref="F61:F62"/>
    <mergeCell ref="F59:F60"/>
    <mergeCell ref="G63:G64"/>
    <mergeCell ref="G65:G66"/>
    <mergeCell ref="F65:F66"/>
    <mergeCell ref="G61:G62"/>
    <mergeCell ref="G73:G74"/>
    <mergeCell ref="B65:B66"/>
    <mergeCell ref="C67:C68"/>
    <mergeCell ref="B69:B70"/>
    <mergeCell ref="G69:G70"/>
    <mergeCell ref="C69:C70"/>
    <mergeCell ref="G71:G72"/>
    <mergeCell ref="F73:F74"/>
    <mergeCell ref="F69:F70"/>
    <mergeCell ref="F71:F72"/>
    <mergeCell ref="B71:B72"/>
    <mergeCell ref="C71:C72"/>
    <mergeCell ref="C65:C66"/>
    <mergeCell ref="C63:C64"/>
    <mergeCell ref="B67:B68"/>
    <mergeCell ref="B89:B90"/>
    <mergeCell ref="B63:B64"/>
    <mergeCell ref="F63:F64"/>
    <mergeCell ref="F77:F78"/>
    <mergeCell ref="C77:C78"/>
    <mergeCell ref="B77:B78"/>
    <mergeCell ref="B73:B74"/>
    <mergeCell ref="C73:C74"/>
    <mergeCell ref="C75:C76"/>
    <mergeCell ref="B75:B76"/>
    <mergeCell ref="F75:F76"/>
    <mergeCell ref="B81:B82"/>
    <mergeCell ref="C79:C80"/>
    <mergeCell ref="B79:B80"/>
    <mergeCell ref="C89:C90"/>
    <mergeCell ref="B87:B88"/>
    <mergeCell ref="C87:C88"/>
    <mergeCell ref="B85:B86"/>
    <mergeCell ref="C85:C86"/>
    <mergeCell ref="C81:C82"/>
    <mergeCell ref="B83:B84"/>
    <mergeCell ref="G75:G76"/>
    <mergeCell ref="F95:F96"/>
    <mergeCell ref="F87:F88"/>
    <mergeCell ref="F89:F90"/>
    <mergeCell ref="F83:F84"/>
    <mergeCell ref="F85:F86"/>
    <mergeCell ref="F81:F82"/>
    <mergeCell ref="G77:G78"/>
    <mergeCell ref="G79:G80"/>
    <mergeCell ref="F79:F80"/>
    <mergeCell ref="J95:J96"/>
    <mergeCell ref="B99:B100"/>
    <mergeCell ref="C99:C100"/>
    <mergeCell ref="G95:G96"/>
    <mergeCell ref="G93:G94"/>
    <mergeCell ref="F93:F94"/>
    <mergeCell ref="F99:F100"/>
    <mergeCell ref="F97:F98"/>
    <mergeCell ref="G99:G100"/>
    <mergeCell ref="C97:C98"/>
    <mergeCell ref="B97:B98"/>
    <mergeCell ref="B95:B96"/>
    <mergeCell ref="C93:C94"/>
    <mergeCell ref="C95:C96"/>
    <mergeCell ref="B93:B94"/>
    <mergeCell ref="J99:J100"/>
    <mergeCell ref="J97:J98"/>
    <mergeCell ref="B91:B92"/>
    <mergeCell ref="C91:C92"/>
    <mergeCell ref="F91:F92"/>
    <mergeCell ref="C83:C84"/>
    <mergeCell ref="I97:I98"/>
    <mergeCell ref="I99:I100"/>
    <mergeCell ref="I93:I94"/>
    <mergeCell ref="I91:I92"/>
    <mergeCell ref="I95:I96"/>
    <mergeCell ref="H99:H100"/>
    <mergeCell ref="G97:G98"/>
    <mergeCell ref="G89:G90"/>
    <mergeCell ref="G91:G92"/>
    <mergeCell ref="H85:H86"/>
    <mergeCell ref="G87:G88"/>
    <mergeCell ref="H83:H84"/>
    <mergeCell ref="H89:H90"/>
    <mergeCell ref="H87:H88"/>
    <mergeCell ref="H97:H98"/>
    <mergeCell ref="H91:H92"/>
    <mergeCell ref="H93:H94"/>
    <mergeCell ref="H95:H96"/>
    <mergeCell ref="H77:H78"/>
    <mergeCell ref="G85:G86"/>
    <mergeCell ref="J93:J94"/>
    <mergeCell ref="J91:J92"/>
    <mergeCell ref="I79:I80"/>
    <mergeCell ref="J81:J82"/>
    <mergeCell ref="J77:J78"/>
    <mergeCell ref="J79:J80"/>
    <mergeCell ref="I89:I90"/>
    <mergeCell ref="J87:J88"/>
    <mergeCell ref="I81:I82"/>
    <mergeCell ref="I83:I84"/>
    <mergeCell ref="G83:G84"/>
    <mergeCell ref="I87:I88"/>
    <mergeCell ref="J89:J90"/>
    <mergeCell ref="J83:J84"/>
    <mergeCell ref="I77:I78"/>
    <mergeCell ref="H81:H82"/>
    <mergeCell ref="G81:G82"/>
    <mergeCell ref="H79:H80"/>
    <mergeCell ref="J73:J74"/>
    <mergeCell ref="I71:I72"/>
    <mergeCell ref="I73:I74"/>
    <mergeCell ref="J69:J70"/>
    <mergeCell ref="J75:J76"/>
    <mergeCell ref="I75:I76"/>
    <mergeCell ref="I65:I66"/>
    <mergeCell ref="J85:J86"/>
    <mergeCell ref="I85:I86"/>
    <mergeCell ref="J67:J68"/>
    <mergeCell ref="J61:J62"/>
    <mergeCell ref="I59:I60"/>
    <mergeCell ref="J63:J64"/>
    <mergeCell ref="I63:I64"/>
    <mergeCell ref="H63:H64"/>
    <mergeCell ref="J71:J72"/>
    <mergeCell ref="J65:J66"/>
    <mergeCell ref="H69:H70"/>
    <mergeCell ref="I69:I70"/>
    <mergeCell ref="J59:J60"/>
    <mergeCell ref="H75:H76"/>
    <mergeCell ref="H71:H72"/>
    <mergeCell ref="H73:H74"/>
    <mergeCell ref="H67:H68"/>
    <mergeCell ref="I67:I68"/>
    <mergeCell ref="H65:H66"/>
    <mergeCell ref="H61:H62"/>
    <mergeCell ref="I61:I62"/>
    <mergeCell ref="H53:H54"/>
    <mergeCell ref="I53:I54"/>
    <mergeCell ref="H59:H60"/>
    <mergeCell ref="H57:H58"/>
    <mergeCell ref="H43:H44"/>
    <mergeCell ref="H49:H50"/>
    <mergeCell ref="H45:H46"/>
    <mergeCell ref="H51:H52"/>
    <mergeCell ref="I51:I52"/>
    <mergeCell ref="J51:J52"/>
    <mergeCell ref="J49:J50"/>
    <mergeCell ref="I57:I58"/>
    <mergeCell ref="J57:J58"/>
    <mergeCell ref="K31:K32"/>
    <mergeCell ref="K29:K30"/>
    <mergeCell ref="L29:L36"/>
    <mergeCell ref="M29:M36"/>
    <mergeCell ref="L37:L44"/>
    <mergeCell ref="K39:K40"/>
    <mergeCell ref="K35:K36"/>
    <mergeCell ref="K43:K44"/>
    <mergeCell ref="M37:M44"/>
    <mergeCell ref="K41:K42"/>
    <mergeCell ref="K37:K38"/>
    <mergeCell ref="K33:K34"/>
    <mergeCell ref="N51:N54"/>
    <mergeCell ref="M51:M54"/>
    <mergeCell ref="N45:N50"/>
    <mergeCell ref="L51:L54"/>
    <mergeCell ref="K53:K54"/>
    <mergeCell ref="L45:L50"/>
    <mergeCell ref="K49:K50"/>
    <mergeCell ref="K47:K48"/>
    <mergeCell ref="M45:M50"/>
    <mergeCell ref="K45:K46"/>
    <mergeCell ref="K51:K52"/>
    <mergeCell ref="J41:J42"/>
    <mergeCell ref="J33:J34"/>
    <mergeCell ref="J43:J44"/>
    <mergeCell ref="J53:J54"/>
    <mergeCell ref="J45:J46"/>
    <mergeCell ref="F47:F48"/>
    <mergeCell ref="G47:G48"/>
    <mergeCell ref="H47:H48"/>
    <mergeCell ref="I47:I48"/>
    <mergeCell ref="J47:J48"/>
    <mergeCell ref="G43:G44"/>
    <mergeCell ref="F39:F40"/>
    <mergeCell ref="F33:F34"/>
    <mergeCell ref="H41:H42"/>
    <mergeCell ref="I49:I50"/>
    <mergeCell ref="I45:I46"/>
    <mergeCell ref="I41:I42"/>
    <mergeCell ref="I43:I44"/>
    <mergeCell ref="H33:H34"/>
    <mergeCell ref="I35:I36"/>
    <mergeCell ref="H37:H38"/>
    <mergeCell ref="J39:J40"/>
    <mergeCell ref="J35:J36"/>
    <mergeCell ref="H39:H40"/>
    <mergeCell ref="I39:I40"/>
    <mergeCell ref="I37:I38"/>
    <mergeCell ref="J37:J38"/>
    <mergeCell ref="M23:M28"/>
    <mergeCell ref="M9:M14"/>
    <mergeCell ref="L9:L14"/>
    <mergeCell ref="AT7:AX7"/>
    <mergeCell ref="Z7:AD7"/>
    <mergeCell ref="AO7:AS7"/>
    <mergeCell ref="N9:N14"/>
    <mergeCell ref="J29:J30"/>
    <mergeCell ref="J31:J32"/>
    <mergeCell ref="N29:N36"/>
    <mergeCell ref="N23:N28"/>
    <mergeCell ref="K21:K22"/>
    <mergeCell ref="K27:K28"/>
    <mergeCell ref="K19:K20"/>
    <mergeCell ref="M15:M22"/>
    <mergeCell ref="K17:K18"/>
    <mergeCell ref="K23:K24"/>
    <mergeCell ref="N15:N22"/>
    <mergeCell ref="L23:L28"/>
    <mergeCell ref="K25:K26"/>
    <mergeCell ref="N37:N44"/>
    <mergeCell ref="AT6:AX6"/>
    <mergeCell ref="Z6:AD6"/>
    <mergeCell ref="AJ6:AN6"/>
    <mergeCell ref="AE6:AI6"/>
    <mergeCell ref="AO6:AS6"/>
    <mergeCell ref="AJ7:AN7"/>
    <mergeCell ref="K9:K10"/>
    <mergeCell ref="L15:L22"/>
    <mergeCell ref="K15:K16"/>
    <mergeCell ref="K13:K14"/>
    <mergeCell ref="K11:K12"/>
  </mergeCells>
  <phoneticPr fontId="19"/>
  <printOptions horizontalCentered="1" verticalCentered="1"/>
  <pageMargins left="0" right="0" top="0" bottom="0" header="0.51181102362204722" footer="0.51181102362204722"/>
  <pageSetup paperSize="9" scale="40" orientation="landscape" horizontalDpi="4294967293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29</vt:i4>
      </vt:variant>
      <vt:variant>
        <vt:lpstr>名前付き一覧</vt:lpstr>
      </vt:variant>
      <vt:variant>
        <vt:i4>28</vt:i4>
      </vt:variant>
    </vt:vector>
  </HeadingPairs>
  <TitlesOfParts>
    <vt:vector size="57" baseType="lpstr">
      <vt:lpstr>① 　２８リーグ戦成績総括表</vt:lpstr>
      <vt:lpstr>②　A3で　印刷可　 ２８年度成績表（シニアの部）</vt:lpstr>
      <vt:lpstr>③　２８年度成績表 （ハイシニアの部）</vt:lpstr>
      <vt:lpstr>④２８年度成績表　（古希の部）</vt:lpstr>
      <vt:lpstr>⑤　投手・長打成績まとめ・連盟受賞者</vt:lpstr>
      <vt:lpstr>⑬　２８（リンク貼付用）連盟受賞者</vt:lpstr>
      <vt:lpstr>⑥シニア (投手)</vt:lpstr>
      <vt:lpstr>⑦ハイシニア(投手)</vt:lpstr>
      <vt:lpstr>⑧古希 (投手)</vt:lpstr>
      <vt:lpstr>選手名簿</vt:lpstr>
      <vt:lpstr>区分１</vt:lpstr>
      <vt:lpstr>⑨シニア(長打) 順位別</vt:lpstr>
      <vt:lpstr>⑨シニア(長打)</vt:lpstr>
      <vt:lpstr>区分２</vt:lpstr>
      <vt:lpstr>⑩ハイシニア(長打) 順位別</vt:lpstr>
      <vt:lpstr>⑩ハイシニア(長打)</vt:lpstr>
      <vt:lpstr>区分３</vt:lpstr>
      <vt:lpstr>⑪古希(長打） 順位別</vt:lpstr>
      <vt:lpstr>⑪古希(長打） </vt:lpstr>
      <vt:lpstr>⑫　(リンク貼付用)期日場所等</vt:lpstr>
      <vt:lpstr>お願い　28.6.15</vt:lpstr>
      <vt:lpstr>Sheet2</vt:lpstr>
      <vt:lpstr>リーグ戦総括表</vt:lpstr>
      <vt:lpstr>⑫　（リンク貼付用）　連盟受賞者</vt:lpstr>
      <vt:lpstr>　A3　 ２７年度リーグ戦成績表（シニアの部）４戦分</vt:lpstr>
      <vt:lpstr>２７年度リーグ戦成績表 7チームハイシニアの部 (2)</vt:lpstr>
      <vt:lpstr>２７年度リーグ戦成績表 ７チーム古希の部</vt:lpstr>
      <vt:lpstr>⑬　２８（リンク貼付用）　連盟受賞者</vt:lpstr>
      <vt:lpstr>Sheet3</vt:lpstr>
      <vt:lpstr>'⑤　投手・長打成績まとめ・連盟受賞者'!OLE_LINK1</vt:lpstr>
      <vt:lpstr>'⑬　２８（リンク貼付用）　連盟受賞者'!OLE_LINK2</vt:lpstr>
      <vt:lpstr>'　A3　 ２７年度リーグ戦成績表（シニアの部）４戦分'!Print_Area</vt:lpstr>
      <vt:lpstr>'① 　２８リーグ戦成績総括表'!Print_Area</vt:lpstr>
      <vt:lpstr>'②　A3で　印刷可　 ２８年度成績表（シニアの部）'!Print_Area</vt:lpstr>
      <vt:lpstr>'２７年度リーグ戦成績表 7チームハイシニアの部 (2)'!Print_Area</vt:lpstr>
      <vt:lpstr>'２７年度リーグ戦成績表 ７チーム古希の部'!Print_Area</vt:lpstr>
      <vt:lpstr>'③　２８年度成績表 （ハイシニアの部）'!Print_Area</vt:lpstr>
      <vt:lpstr>'④２８年度成績表　（古希の部）'!Print_Area</vt:lpstr>
      <vt:lpstr>'⑤　投手・長打成績まとめ・連盟受賞者'!Print_Area</vt:lpstr>
      <vt:lpstr>'⑥シニア (投手)'!Print_Area</vt:lpstr>
      <vt:lpstr>'⑦ハイシニア(投手)'!Print_Area</vt:lpstr>
      <vt:lpstr>'⑧古希 (投手)'!Print_Area</vt:lpstr>
      <vt:lpstr>'⑨シニア(長打)'!Print_Area</vt:lpstr>
      <vt:lpstr>'⑨シニア(長打) 順位別'!Print_Area</vt:lpstr>
      <vt:lpstr>'⑩ハイシニア(長打)'!Print_Area</vt:lpstr>
      <vt:lpstr>'⑩ハイシニア(長打) 順位別'!Print_Area</vt:lpstr>
      <vt:lpstr>'⑪古希(長打） '!Print_Area</vt:lpstr>
      <vt:lpstr>'⑪古希(長打） 順位別'!Print_Area</vt:lpstr>
      <vt:lpstr>'⑫　（リンク貼付用）　連盟受賞者'!Print_Area</vt:lpstr>
      <vt:lpstr>'⑫　(リンク貼付用)期日場所等'!Print_Area</vt:lpstr>
      <vt:lpstr>'⑬　２８（リンク貼付用）　連盟受賞者'!Print_Area</vt:lpstr>
      <vt:lpstr>'⑬　２８（リンク貼付用）連盟受賞者'!Print_Area</vt:lpstr>
      <vt:lpstr>リーグ戦総括表!Print_Area</vt:lpstr>
      <vt:lpstr>選手名簿!Print_Area</vt:lpstr>
      <vt:lpstr>'⑥シニア (投手)'!Print_Titles</vt:lpstr>
      <vt:lpstr>'⑨シニア(長打)'!Print_Titles</vt:lpstr>
      <vt:lpstr>'⑨シニア(長打) 順位別'!Print_Titles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入戸野</dc:creator>
  <cp:lastModifiedBy>瀬木</cp:lastModifiedBy>
  <cp:lastPrinted>2016-11-14T04:50:56Z</cp:lastPrinted>
  <dcterms:created xsi:type="dcterms:W3CDTF">2015-09-22T11:11:30Z</dcterms:created>
  <dcterms:modified xsi:type="dcterms:W3CDTF">2017-06-12T06:40:05Z</dcterms:modified>
</cp:coreProperties>
</file>